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הפניות לטיפול" sheetId="1" state="visible" r:id="rId2"/>
    <sheet name="הקובץ שרועי עשה לגיבוי" sheetId="2" state="hidden" r:id="rId3"/>
    <sheet name="בתי עסק שנדרשים לשינויים" sheetId="3" state="hidden" r:id="rId4"/>
    <sheet name="בתי עסק שאינם יגן פרנדלי " sheetId="4" state="visible" r:id="rId5"/>
    <sheet name="בתי עסק ויגן פרנדלי " sheetId="5" state="visible" r:id="rId6"/>
    <sheet name="מסעדות לאחר פרסום" sheetId="6" state="visible" r:id="rId7"/>
    <sheet name="פיצות לאחר פרסום" sheetId="7" state="visible" r:id="rId8"/>
    <sheet name="מתוקים לאחר פרסום" sheetId="8" state="visible" r:id="rId9"/>
    <sheet name="קייטרינג לאחר פרסם באתר" sheetId="9" state="visible" r:id="rId10"/>
    <sheet name="שונות לאחר פרסום באתר" sheetId="10" state="visible" r:id="rId11"/>
    <sheet name="יקבים לאחר פרסום" sheetId="11" state="visible" r:id="rId12"/>
    <sheet name="נופש לאחר פרסם באתר" sheetId="12" state="visible" r:id="rId13"/>
    <sheet name="קוסמטיקה לאחר פרסום" sheetId="13" state="visible" r:id="rId14"/>
    <sheet name="קוסמטיקה לאחר פרסום באתר" sheetId="14" state="visible" r:id="rId15"/>
    <sheet name="ביגוד לאחר פרסום באתר" sheetId="15" state="visible" r:id="rId16"/>
    <sheet name="קובץ מחוק מסעדות לאחר פרסום" sheetId="16" state="hidden" r:id="rId17"/>
    <sheet name="החברים של ויגן פרנדלי " sheetId="17" state="visible" r:id="rId18"/>
  </sheets>
  <definedNames>
    <definedName function="false" hidden="true" localSheetId="4" name="_xlnm._FilterDatabase" vbProcedure="false">'בתי עסק ויגן פרנדלי '!$B$1:$AA$73</definedName>
    <definedName function="false" hidden="true" localSheetId="0" name="_xlnm._FilterDatabase" vbProcedure="false">'הפניות לטיפול'!$B$1:$BB$178</definedName>
    <definedName function="false" hidden="true" localSheetId="15" name="_xlnm._FilterDatabase" vbProcedure="false">'קובץ מחוק מסעדות לאחר פרסום'!$A$1:$BP$175</definedName>
    <definedName function="false" hidden="false" localSheetId="0" name="_xlnm._FilterDatabase" vbProcedure="false">'הפניות לטיפול'!$B$1:$BB$178</definedName>
    <definedName function="false" hidden="false" localSheetId="4" name="_xlnm._FilterDatabase" vbProcedure="false">'בתי עסק ויגן פרנדלי '!$B$1:$AA$73</definedName>
    <definedName function="false" hidden="false" localSheetId="15" name="_xlnm._FilterDatabase" vbProcedure="false">'קובץ מחוק מסעדות לאחר פרסום'!$A$1:$BP$175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אפור: לא לפרסם עדיין
	-עתיד טבעוני
----
מקרה: סגול- בתית עסק שניתן להעלות פוסט שלהם. צהוב- מחכים שיעלו לאתר
	-עתיד טבעוני</t>
        </r>
      </text>
    </comment>
  </commentList>
</comments>
</file>

<file path=xl/sharedStrings.xml><?xml version="1.0" encoding="utf-8"?>
<sst xmlns="http://schemas.openxmlformats.org/spreadsheetml/2006/main" count="22710" uniqueCount="8432">
  <si>
    <t xml:space="preserve">מיקום</t>
  </si>
  <si>
    <t xml:space="preserve">סיווג</t>
  </si>
  <si>
    <t xml:space="preserve">שם בית העסק</t>
  </si>
  <si>
    <t xml:space="preserve">אתר</t>
  </si>
  <si>
    <t xml:space="preserve">דף</t>
  </si>
  <si>
    <t xml:space="preserve">לינק אתר 
VF</t>
  </si>
  <si>
    <t xml:space="preserve">שעות פתיחה</t>
  </si>
  <si>
    <t xml:space="preserve">מספר טלפון</t>
  </si>
  <si>
    <t xml:space="preserve">מייל</t>
  </si>
  <si>
    <t xml:space="preserve">פוסט אינסטוש </t>
  </si>
  <si>
    <t xml:space="preserve">חיוב על סויה</t>
  </si>
  <si>
    <t xml:space="preserve">מדבקה</t>
  </si>
  <si>
    <t xml:space="preserve">סימון תפריט</t>
  </si>
  <si>
    <t xml:space="preserve">באנר באתר</t>
  </si>
  <si>
    <t xml:space="preserve">איש קשר</t>
  </si>
  <si>
    <t xml:space="preserve">תאריך פנייה </t>
  </si>
  <si>
    <t xml:space="preserve">                    תוכן הפניה</t>
  </si>
  <si>
    <t xml:space="preserve">תיעוד התקדמות</t>
  </si>
  <si>
    <t xml:space="preserve">תאריך הבא לפניה</t>
  </si>
  <si>
    <t xml:space="preserve">מה מציעים?</t>
  </si>
  <si>
    <t xml:space="preserve">הערות</t>
  </si>
  <si>
    <t xml:space="preserve">תל אביב</t>
  </si>
  <si>
    <t xml:space="preserve">מסעדה</t>
  </si>
  <si>
    <t xml:space="preserve">באבריא</t>
  </si>
  <si>
    <t xml:space="preserve">לילינבלום</t>
  </si>
  <si>
    <t xml:space="preserve">077-407-0171 דניאל</t>
  </si>
  <si>
    <t xml:space="preserve">danielamotz4@gmail.com</t>
  </si>
  <si>
    <t xml:space="preserve">8.8.16</t>
  </si>
  <si>
    <t xml:space="preserve">8.8.16 התקשר לעמרי</t>
  </si>
  <si>
    <t xml:space="preserve">8.8.16 התקשר לעמרי והתעניין לגבי התו, הוסבר לו, נשלח מייל לבקשת תפריט תוך סימון האופציות הטבעוניות</t>
  </si>
  <si>
    <t xml:space="preserve">הרצליה</t>
  </si>
  <si>
    <t xml:space="preserve">פרנקפורט נקניקיות</t>
  </si>
  <si>
    <t xml:space="preserve">https://www.facebook.com/%D7%A4%D7%A8%D7%A0%D7%A7%D7%A4%D7%95%D7%A8%D7%98-%D7%A0%D7%A7%D7%A0%D7%99%D7%A7%D7%99%D7%95%D7%AA-944520182245244/</t>
  </si>
  <si>
    <t xml:space="preserve">קניון שבעת הכוכבים</t>
  </si>
  <si>
    <t xml:space="preserve">
054-263-3433</t>
  </si>
  <si>
    <t xml:space="preserve">תפריט טבעוני</t>
  </si>
  <si>
    <t xml:space="preserve">דרך טבעונים אוכלים בחוץ: https://www.facebook.com/photo.php?fbid=10154081383402949&amp;set=gm.1087934091297452&amp;type=3&amp;theater</t>
  </si>
  <si>
    <t xml:space="preserve">ראשון לציון </t>
  </si>
  <si>
    <t xml:space="preserve">רוטשילד 62</t>
  </si>
  <si>
    <t xml:space="preserve">אלי- 0547345871</t>
  </si>
  <si>
    <t xml:space="preserve">eli.eivgi@gmail.com</t>
  </si>
  <si>
    <t xml:space="preserve">25.7.16</t>
  </si>
  <si>
    <r>
      <rPr>
        <sz val="11"/>
        <rFont val="Cambria"/>
        <family val="1"/>
        <charset val="1"/>
      </rPr>
      <t xml:space="preserve">26.7- פנה אלינו, הוא בעניין, מקום חדש אז אין עדיין תפריט. </t>
    </r>
    <r>
      <rPr>
        <b val="true"/>
        <sz val="11"/>
        <rFont val="Cambria"/>
        <family val="1"/>
        <charset val="1"/>
      </rPr>
      <t xml:space="preserve">צריך לקפוץ לשם </t>
    </r>
    <r>
      <rPr>
        <sz val="11"/>
        <rFont val="Cambria"/>
        <family val="1"/>
        <charset val="1"/>
      </rPr>
      <t xml:space="preserve">לראות.</t>
    </r>
  </si>
  <si>
    <t xml:space="preserve">ארוחות בוקר, כריכים, סלטים</t>
  </si>
  <si>
    <t xml:space="preserve">קאנו</t>
  </si>
  <si>
    <t xml:space="preserve">https://www.facebook.com/Kanu.Spring.Rolls</t>
  </si>
  <si>
    <t xml:space="preserve">הרצל 77</t>
  </si>
  <si>
    <t xml:space="preserve">052-846-0550</t>
  </si>
  <si>
    <t xml:space="preserve">אנחנו פנינו אליהם בעקבות המלצה של מאיה</t>
  </si>
  <si>
    <t xml:space="preserve">25.7.16 התקשרתי, הסברתי לעובדת, נתתי לה את מספר הפלאפון שלי כדי שייצרו איתי קשר</t>
  </si>
  <si>
    <t xml:space="preserve">המון אופציות ויאטנמיות טבעוניות </t>
  </si>
  <si>
    <t xml:space="preserve">רחובות</t>
  </si>
  <si>
    <t xml:space="preserve">ג'וג'ו</t>
  </si>
  <si>
    <t xml:space="preserve">טלר 32</t>
  </si>
  <si>
    <t xml:space="preserve">12:00-22:00</t>
  </si>
  <si>
    <t xml:space="preserve">08-3001086 
0546031051 ג'וג'ו</t>
  </si>
  <si>
    <t xml:space="preserve">אנחנו פנינו אליהם בעקבות המלצה בטבעונים אוכלים בחוץ</t>
  </si>
  <si>
    <r>
      <rPr>
        <sz val="11"/>
        <rFont val="Cambria"/>
        <family val="1"/>
        <charset val="1"/>
      </rPr>
      <t xml:space="preserve">25.7.16 הוסבר לגבי התו, הם בעד. </t>
    </r>
    <r>
      <rPr>
        <b val="true"/>
        <sz val="11"/>
        <rFont val="Cambria"/>
        <family val="1"/>
        <charset val="1"/>
      </rPr>
      <t xml:space="preserve">צריך לקפוץ לשם</t>
    </r>
    <r>
      <rPr>
        <sz val="11"/>
        <rFont val="Cambria"/>
        <family val="1"/>
        <charset val="1"/>
      </rPr>
      <t xml:space="preserve"> ואם הכל סבבה לשלוח את שלושת השלבים</t>
    </r>
  </si>
  <si>
    <t xml:space="preserve">מאכלים אתיופיים ותבשילים</t>
  </si>
  <si>
    <t xml:space="preserve">צ'יצ'ו</t>
  </si>
  <si>
    <t xml:space="preserve">https://www.facebook.com/%D7%A6%D7%99%D7%A6%D7%95-%D7%9C%D7%97%D7%9D-%D7%A7%D7%A6%D7%99%D7%A6%D7%95%D7%AA-%D7%A8%D7%95%D7%98%D7%91-1006018759411470/?hc_location=ufi</t>
  </si>
  <si>
    <t xml:space="preserve">שוק הכרמל</t>
  </si>
  <si>
    <t xml:space="preserve">קציצות בלחם (שני סוגים)</t>
  </si>
  <si>
    <t xml:space="preserve">לא בטוחה כמה אחוז זה מהתפריט. כל המקום זה קציצות בלחם</t>
  </si>
  <si>
    <t xml:space="preserve">מכבים</t>
  </si>
  <si>
    <t xml:space="preserve">קפינה בייקרי</t>
  </si>
  <si>
    <t xml:space="preserve">https://www.facebook.com/kapina2bakery/</t>
  </si>
  <si>
    <t xml:space="preserve">מרכז רננים</t>
  </si>
  <si>
    <t xml:space="preserve">
077-401-4800</t>
  </si>
  <si>
    <t xml:space="preserve">ארוחות טבעוניות</t>
  </si>
  <si>
    <t xml:space="preserve">אין תפריט, לבדוק מה יש שם, הייתה כתבה בעיתון המקומי שהם אמרו שהם ישימו דגש מאוד חזק על המנות הטבעוניות</t>
  </si>
  <si>
    <t xml:space="preserve">גבעתיים</t>
  </si>
  <si>
    <t xml:space="preserve">הדס קיטשן</t>
  </si>
  <si>
    <t xml:space="preserve">https://www.facebook.com/Hadasskitchen/?hc_location=ufi</t>
  </si>
  <si>
    <t xml:space="preserve">שנקין 48</t>
  </si>
  <si>
    <t xml:space="preserve">054-818-8789</t>
  </si>
  <si>
    <t xml:space="preserve">תבשילים, סלטים, המבורגר</t>
  </si>
  <si>
    <t xml:space="preserve">צ'אנגוס</t>
  </si>
  <si>
    <t xml:space="preserve">https://www.facebook.com/changos0714/</t>
  </si>
  <si>
    <t xml:space="preserve">וושינגטון 25</t>
  </si>
  <si>
    <t xml:space="preserve">03-503-6425</t>
  </si>
  <si>
    <t xml:space="preserve">אוכל מקסיקני </t>
  </si>
  <si>
    <t xml:space="preserve">לא בטוחה שיש מספיק מנות לפי הקריטריונים, אבל בהחלט יש</t>
  </si>
  <si>
    <t xml:space="preserve">עין יהב</t>
  </si>
  <si>
    <t xml:space="preserve">רוזטה טעימה מקומית</t>
  </si>
  <si>
    <t xml:space="preserve">https://www.facebook.com/rozetaenyahav/</t>
  </si>
  <si>
    <t xml:space="preserve">משק 69</t>
  </si>
  <si>
    <t xml:space="preserve">08-622-8089</t>
  </si>
  <si>
    <t xml:space="preserve">ארוחות בוקר, תבשילים, אוכל ביתי</t>
  </si>
  <si>
    <t xml:space="preserve">100 אחוז טבעוני ככל הנראה</t>
  </si>
  <si>
    <t xml:space="preserve">שייקלה בר חומוס</t>
  </si>
  <si>
    <t xml:space="preserve">https://www.facebook.com/pages/%D7%A9%D7%99%D7%99%D7%A7%D7%9C%D7%94-%D7%91%D7%A8-%D7%97%D7%95%D7%9E%D7%95%D7%A1-/226446440799889</t>
  </si>
  <si>
    <t xml:space="preserve">לישנסקי 5, אזור תעשייה ישן</t>
  </si>
  <si>
    <t xml:space="preserve">03-9518885</t>
  </si>
  <si>
    <t xml:space="preserve">חומוס וסלטים</t>
  </si>
  <si>
    <t xml:space="preserve">כמעט 100 אחוז טבעוני (יש ביצה)</t>
  </si>
  <si>
    <t xml:space="preserve">ירושלים</t>
  </si>
  <si>
    <t xml:space="preserve">סביח אריכא</t>
  </si>
  <si>
    <t xml:space="preserve">https://www.facebook.com/pages/%D7%90%D7%A8%D7%99%D7%9B%D7%90-%D7%A1%D7%91%D7%99%D7%97-%D7%A9%D7%95%D7%A7-%D7%9E%D7%97%D7%A0%D7%94-%D7%99%D7%94%D7%95%D7%93%D7%94/778048288885885</t>
  </si>
  <si>
    <t xml:space="preserve">אגריפס 83, שוק מחנה יהודה</t>
  </si>
  <si>
    <t xml:space="preserve">052-444-1042</t>
  </si>
  <si>
    <t xml:space="preserve">סביח טבעוני</t>
  </si>
  <si>
    <t xml:space="preserve">דרך טבעונים מדברים https://www.facebook.com/groups/1809724302586720/</t>
  </si>
  <si>
    <t xml:space="preserve">פרדסיה</t>
  </si>
  <si>
    <t xml:space="preserve">קייטרינג</t>
  </si>
  <si>
    <t xml:space="preserve">עדיקא</t>
  </si>
  <si>
    <t xml:space="preserve">072-3142048</t>
  </si>
  <si>
    <t xml:space="preserve">קייטרינג 100 אחוז טבעוני</t>
  </si>
  <si>
    <t xml:space="preserve">לה אוטרה</t>
  </si>
  <si>
    <t xml:space="preserve">https://www.facebook.com/laotratlv/</t>
  </si>
  <si>
    <t xml:space="preserve">הירקון 66</t>
  </si>
  <si>
    <t xml:space="preserve">073-2649464.</t>
  </si>
  <si>
    <t xml:space="preserve">מקסיקני</t>
  </si>
  <si>
    <t xml:space="preserve">לא בטוחה כמה אחוז טבעוני שם</t>
  </si>
  <si>
    <t xml:space="preserve">אשדוד</t>
  </si>
  <si>
    <t xml:space="preserve">רפאל?</t>
  </si>
  <si>
    <t xml:space="preserve">052-2426015</t>
  </si>
  <si>
    <t xml:space="preserve">מבחר מאפים טבעונים</t>
  </si>
  <si>
    <t xml:space="preserve">בוקה</t>
  </si>
  <si>
    <t xml:space="preserve">https://www.facebook.com/%D7%91%D7%95%D7%A7%D7%94-1441301026100178/</t>
  </si>
  <si>
    <t xml:space="preserve">יהודה מכבי 40/ אחד העם 91</t>
  </si>
  <si>
    <t xml:space="preserve">03-554-1262</t>
  </si>
  <si>
    <t xml:space="preserve">לא ברור- שלחתי הודעה וביקשתי לדעת איזה מנות טבעוניות יש</t>
  </si>
  <si>
    <t xml:space="preserve">צוין כמה פעמים בטבעונים אוכלים בחוץ</t>
  </si>
  <si>
    <t xml:space="preserve">יפו</t>
  </si>
  <si>
    <t xml:space="preserve">אורבנו</t>
  </si>
  <si>
    <t xml:space="preserve">http://urbano.rest.co.il/</t>
  </si>
  <si>
    <t xml:space="preserve">https://www.facebook.com/UrbanoViejo/</t>
  </si>
  <si>
    <t xml:space="preserve">עולי ציון 2</t>
  </si>
  <si>
    <t xml:space="preserve">
03-632-2490</t>
  </si>
  <si>
    <t xml:space="preserve">תפריט מסומן במנות טבעוניות</t>
  </si>
  <si>
    <t xml:space="preserve">דרך טבעונים אוכלים בחוץ</t>
  </si>
  <si>
    <t xml:space="preserve">פיצה פרנקל</t>
  </si>
  <si>
    <t xml:space="preserve">https://www.facebook.com/Pizzafrenkel/</t>
  </si>
  <si>
    <t xml:space="preserve">פרנקל 57</t>
  </si>
  <si>
    <t xml:space="preserve">03-5444718</t>
  </si>
  <si>
    <t xml:space="preserve">גבינה טבעונית</t>
  </si>
  <si>
    <t xml:space="preserve">דרך טבעונים מדברים על מסעדות https://www.facebook.com/photo.php?fbid=10154432674852932&amp;set=a.10151140001042932.509348.750967931&amp;type=3&amp;theater</t>
  </si>
  <si>
    <t xml:space="preserve">כפר סבא</t>
  </si>
  <si>
    <t xml:space="preserve">דלבי וופל</t>
  </si>
  <si>
    <t xml:space="preserve">https://www.facebook.com/delbiwam/</t>
  </si>
  <si>
    <t xml:space="preserve">וופל טבעוני ותוספות</t>
  </si>
  <si>
    <t xml:space="preserve">דרך טבעונים מדברים על מסעדות</t>
  </si>
  <si>
    <t xml:space="preserve">פוקי</t>
  </si>
  <si>
    <t xml:space="preserve">בן יהודה 20</t>
  </si>
  <si>
    <t xml:space="preserve">revivoyotam@gmail.com</t>
  </si>
  <si>
    <t xml:space="preserve">29-7-16</t>
  </si>
  <si>
    <t xml:space="preserve">
אהלן אני יותם, פתחנו מקום בתל אביב שמוכר אוכל רחוב מהוואי שמתבסס על דגים נאים, אורז וירקות וגם תחליפים לטבעונים כמו טופו , קייל ופטריות פורטובלו בתחמיץ. נשמח לקבל תו vegan friendly הנה קישור לעמוד הפייסבוק. https://www.facebook.com/PokeBowl.co.il/ תודה ויום טוב.  
</t>
  </si>
  <si>
    <t xml:space="preserve">31.7.16 שלחתי לו מייל וביקשתי שישלח לי את התפריט המלא פלוס מנות מסומנות. ביקשתי את המספר הנייד שלו ואצור איתו קשר לאחר שיחזיר לי תשובה</t>
  </si>
  <si>
    <t xml:space="preserve">אוכל רחוב מהוואי</t>
  </si>
  <si>
    <t xml:space="preserve">מסעדות</t>
  </si>
  <si>
    <t xml:space="preserve">הבישוליה של הדס</t>
  </si>
  <si>
    <t xml:space="preserve">
03-6726766 </t>
  </si>
  <si>
    <t xml:space="preserve">hadasshirsh@gmail.com</t>
  </si>
  <si>
    <t xml:space="preserve">הדס</t>
  </si>
  <si>
    <t xml:space="preserve">17-07-16</t>
  </si>
  <si>
    <t xml:space="preserve">היי, יש לי מסעדה בגבעתיים ובה מנות רבות טבעוניות, מעוניינת במדבקה שלכם. חיזרו אליי. תודה</t>
  </si>
  <si>
    <t xml:space="preserve">17-07-16 - שלחתי לה מייל הסברים+הו"ק+ ה.ה וביקשתי שתשלח תפריט ומספר טלפון כדי שאתקשר אליה.
20-07-16 - שלחתי שוב (הכתובת היתה שגויה).
26-07-16 - התקשרתי למקום - אין תשובה.
27-07-16 - ||
28-07-16 - דיברנו (הטלפון באתרים שגוי!). לא קיבלה את המיילים. אשלח שוב.</t>
  </si>
  <si>
    <t xml:space="preserve">17-08-16</t>
  </si>
  <si>
    <t xml:space="preserve">ליפה</t>
  </si>
  <si>
    <t xml:space="preserve">idanosart@gmail.com</t>
  </si>
  <si>
    <t xml:space="preserve">עידן אוס  052-5594999   </t>
  </si>
  <si>
    <t xml:space="preserve">שלום, הקמנו עסק חדש בשינקין, תל אביב אשר מציע אוכל עשיר צמחוני, טבעוני. שם העסק - ליפה ואנו מאוד נשמח לשמוע איך נוכל להיכנס לרשימות שלכם. בתודה עידן אוס </t>
  </si>
  <si>
    <t xml:space="preserve">09-07-16 - שלחתי ה.ה. + הו"ק + הסבר ושאלתי מתי נוח שאתקשר.
19-07-16 - קיבלו את המייל, בעקרון מעוניינים. כרגע מארגנים את המקום - עברו למקום אחר. ברגע שיגמרו יצרו קשר. הבעלים הם האחים של עידן.</t>
  </si>
  <si>
    <t xml:space="preserve">19-08-16</t>
  </si>
  <si>
    <r>
      <rPr>
        <b val="true"/>
        <sz val="14"/>
        <color rgb="FF000000"/>
        <rFont val="Arial"/>
        <family val="2"/>
        <charset val="1"/>
      </rPr>
      <t xml:space="preserve">ירוק </t>
    </r>
    <r>
      <rPr>
        <sz val="11"/>
        <rFont val="Cambria"/>
        <family val="1"/>
        <charset val="1"/>
      </rPr>
      <t xml:space="preserve">בר סלטים</t>
    </r>
  </si>
  <si>
    <t xml:space="preserve">מנחם בגין 48 ת"א</t>
  </si>
  <si>
    <t xml:space="preserve">0546924193 אלמוג  </t>
  </si>
  <si>
    <t xml:space="preserve">almogsitbon68@gmail.com</t>
  </si>
  <si>
    <t xml:space="preserve">0542288909 איציק - הבעלים
</t>
  </si>
  <si>
    <t xml:space="preserve">שלום :) יש לי בר סלטים בתל אביב ברחוב מנחם בגין 48 ויש לי בה הרבה מנות טבעוניות לטבעונים הייתי שמח להופיע באתר ולקבל מדבקה תודה</t>
  </si>
  <si>
    <t xml:space="preserve">09-07-16 - שלחתי לו מייל עם ה.ה., הו"ק והסבר + ביקשתי את הטל' שלו כדי לשוחח.
10-07-16 - איציק מעוניין, ינסה לתקופה של כמה חודשים. קודם ישלח לי תפריט לאישור.
19-07-16 - SMS
07-08-16 - SMS</t>
  </si>
  <si>
    <t xml:space="preserve">20-08-16</t>
  </si>
  <si>
    <t xml:space="preserve">קיבוץ לוטן</t>
  </si>
  <si>
    <t xml:space="preserve">בית התה בלוטן</t>
  </si>
  <si>
    <t xml:space="preserve">www.KibbutzLotan.com</t>
  </si>
  <si>
    <t xml:space="preserve">sigalit@klotan.co.il</t>
  </si>
  <si>
    <r>
      <rPr>
        <sz val="8"/>
        <rFont val="Cambria"/>
        <family val="1"/>
        <charset val="1"/>
      </rPr>
      <t xml:space="preserve">(סיגלית פין 0549799048 עזבה)
</t>
    </r>
    <r>
      <rPr>
        <sz val="12"/>
        <rFont val="&quot;Times New Roman&quot;"/>
        <family val="1"/>
        <charset val="1"/>
      </rPr>
      <t xml:space="preserve">מיכאל - אחראי תיירות 052-3134500</t>
    </r>
  </si>
  <si>
    <t xml:space="preserve">מצרפת תפריט של בית התה בלוטן  - יש בתפריט גם מנות לטבעונים  יש במקום גם  קינוחים טבעוניים  שעליהם ימליצו  המלצרים במקום  נשמח לקבל תו VEGAN FRIENDLY ולהעזר בכם לפרסום  המקום . סיגלית פין. 
</t>
  </si>
  <si>
    <t xml:space="preserve">07-07-16 - עברתי על התפריט יש בעיקר חוסר בארוחת בוקר טבעונית. כתבתי לה והצעתי לסייע וכן אם תרצה רשימת ספקי גבינות ט. שלחתי גם את פרוט ההתקשרות והו"ק.
19-07-16 - סיגלית לא עובדת שם יותר כשיהיה מחליף תבקש שידבר איתי.
07-08-16 - המקום בשינויים, אין כרגע מנהל מתכוונים גם לשנות תפריט. יעצו שאדבר מחר עם מיכאל אחראי התיירות בקיבוץ
08-08-16 - השארתי הודעה במשיבון שלו.</t>
  </si>
  <si>
    <r>
      <rPr>
        <b val="true"/>
        <sz val="14"/>
        <color rgb="FF000000"/>
        <rFont val="Arial"/>
        <family val="2"/>
        <charset val="1"/>
      </rPr>
      <t xml:space="preserve">בר קתרינה 
</t>
    </r>
    <r>
      <rPr>
        <sz val="11"/>
        <rFont val="Cambria"/>
        <family val="1"/>
        <charset val="1"/>
      </rPr>
      <t xml:space="preserve">בשרונה</t>
    </r>
  </si>
  <si>
    <r>
      <rPr>
        <sz val="12"/>
        <rFont val="&quot;Times New Roman&quot;"/>
        <family val="1"/>
        <charset val="1"/>
      </rPr>
      <t xml:space="preserve">https://m.facebook.com/thecavesarona/
</t>
    </r>
    <r>
      <rPr>
        <sz val="11"/>
        <rFont val="Cambria"/>
        <family val="1"/>
        <charset val="1"/>
      </rPr>
      <t xml:space="preserve">https://m.facebook.com/katerinasarona/</t>
    </r>
  </si>
  <si>
    <t xml:space="preserve">עידו שוטלנד 0505746334</t>
  </si>
  <si>
    <t xml:space="preserve">אני עידו שוטלנד איש עסקים שעכשיו הוא טבעוני , סתם אני טבעוני כבר מלא זמן (3 שנים) וצמחוני מגיל שש . אני שותף בשני מקומות , האחד הוא מועדון הסולו והשני הוא הקטרינה בשרונה . שניהם צמחונים , אשמח לתו חברותי, המון אהבה ונתראה בשמחות!</t>
  </si>
  <si>
    <t xml:space="preserve">06-07-16 - ביקשתי מעידו את הטלפון שלו.
07-07-16 - בדיוק מעדכנים תפריט יהיה מוכן בעוד כשבועיים ואז יצור איתי קשר. סיפרתי על הו"ק. שולחת גם במייל על + ה.ה.. (במועדון הסולו יש רק אדדמה ופיצה לא ט. - אמרתי שלא יקבל תו).
10-08-16 - ב SMS אמר שהתפריט יהיה בקרוב</t>
  </si>
  <si>
    <t xml:space="preserve">25/8/2016</t>
  </si>
  <si>
    <r>
      <rPr>
        <b val="true"/>
        <sz val="14"/>
        <color rgb="FF000000"/>
        <rFont val="Arial"/>
        <family val="2"/>
        <charset val="1"/>
      </rPr>
      <t xml:space="preserve">דוסה </t>
    </r>
    <r>
      <rPr>
        <sz val="9"/>
        <rFont val="Cambria"/>
        <family val="1"/>
        <charset val="1"/>
      </rPr>
      <t xml:space="preserve">הודית</t>
    </r>
  </si>
  <si>
    <t xml:space="preserve">https://www.facebook.com/DOSABAR/info/?tab=overview</t>
  </si>
  <si>
    <t xml:space="preserve">בן יהודה 188 ת"א</t>
  </si>
  <si>
    <t xml:space="preserve">ראשון - חמישי: 12:00-23:00, שישי: 12:00-16:00, שבת: סגור. טבעוני, ללא תעודת כשרות </t>
  </si>
  <si>
    <t xml:space="preserve">03-659-1961</t>
  </si>
  <si>
    <t xml:space="preserve">mayaloni15@gmail.com</t>
  </si>
  <si>
    <t xml:space="preserve">מיה אלוני  052-2708975</t>
  </si>
  <si>
    <t xml:space="preserve">29-05-16</t>
  </si>
  <si>
    <t xml:space="preserve">אנחנו פנינו אליהם.
</t>
  </si>
  <si>
    <t xml:space="preserve">29-05-16 - הם הבעלים גם של אלגריה שיש לה את התו. סיפרתי לה שעכשיו בתשלום.  אוכל הודי 100% ט. (ובנוסף גם ללא סוכר וללא גלוטן ואורגני). רק פתחו לפני שבועיים. ביקשה חומרים כדי לחשוב על זה- ה.ה. והו"ק - שלחתי.
07-07-16 - עוד לא בשלב להחליט. עוד שבועיים יש לה ישיבה עם השותף תשתף אותו. תפנה אם ירצו את התו. </t>
  </si>
  <si>
    <t xml:space="preserve">15-08-16</t>
  </si>
  <si>
    <t xml:space="preserve">הולי בייגל</t>
  </si>
  <si>
    <t xml:space="preserve">תפארת ישראל 5 ירושלים</t>
  </si>
  <si>
    <t xml:space="preserve">hboldcity@gmail.com</t>
  </si>
  <si>
    <t xml:space="preserve">0524432080 טל </t>
  </si>
  <si>
    <t xml:space="preserve">14/3/16</t>
  </si>
  <si>
    <t xml:space="preserve">13/3/16 מקום של בייגלים עם שני ממרחים טבעונים חדשים (גבינה) כל הבייגלים בלי ביצים </t>
  </si>
  <si>
    <t xml:space="preserve">רשת</t>
  </si>
  <si>
    <t xml:space="preserve">סופרים</t>
  </si>
  <si>
    <t xml:space="preserve">מרכז המזון</t>
  </si>
  <si>
    <t xml:space="preserve">Loai.o@merkazhamazon.com</t>
  </si>
  <si>
    <t xml:space="preserve">
ליאור עומרי מנהל השיווק 
054-7177021</t>
  </si>
  <si>
    <t xml:space="preserve">אנו רשת מזון גדולה וענקית שיש לה מחקלת ללא גלוטן ומחזקת את המוצרים לטבעוניים. יש לנו מגוון ענק של מוצרים ומסעדות ואנו מעוניינים לחזק עוד יותר את המחלקה שלנו
נשמח לשיתוף פעולה ביחד
 רשת "מרכז המזון" עם שני סניפים ענקיים בנצרת עלית וירכא
נא ליצור איתי קשר בבקשה, לואי עומרי, מנהל שיווק 054-7177021 
</t>
  </si>
  <si>
    <t xml:space="preserve">19/5/16 להתניע תהליך (רוצים להתקדם ולא זוכרים איפה עומדים הדברים)</t>
  </si>
  <si>
    <t xml:space="preserve">יודפת
גליל תחתון</t>
  </si>
  <si>
    <t xml:space="preserve">קפה יודפת </t>
  </si>
  <si>
    <t xml:space="preserve">http://www.2eat.co.il/cafe%20yodfat/</t>
  </si>
  <si>
    <t xml:space="preserve">https://m.facebook.com/cafeyodfat/</t>
  </si>
  <si>
    <t xml:space="preserve">מרכז מסחרי
יודפת, יודפת גליל תחתון</t>
  </si>
  <si>
    <t xml:space="preserve">053-6130854</t>
  </si>
  <si>
    <t xml:space="preserve">cafeyodfat@gmail.com</t>
  </si>
  <si>
    <t xml:space="preserve">שרון  בעלת המסעדה 054-5510249</t>
  </si>
  <si>
    <t xml:space="preserve">14-02-16</t>
  </si>
  <si>
    <t xml:space="preserve">המלצה ב ט.א.ב. </t>
  </si>
  <si>
    <t xml:space="preserve">16-02-16 - שרון נורא שמחה שפנינו מזמן רצתה. סיפרתי על הו"ק + ה.ה.. יש להם תפריט צמחוני וטבעוני. כבר אמרה שבקינוחים יש חוסר (רק עוגה -2 עוגיות), אבל כבר פנו למישהי שעובדת על קינוחים חדשים. שלחתי לה מייל עם ה.ה. ופרוט השלבים להתרשמות. קודם תשלח לי תפריט במייל.
29-02-16 - SMS לוודא שקיבלה את המייל. ענתה שעובדים על תפריט קיץ, יהיה מוכן עוד 3 שבועות ואז תשלח ונתקדם.
08-03-16 - שלחתי SMS שלא ידפיסו עד שאני לא רואה תפריט כדי שיוכלו להוסיף את התווים שלנו וענתה שהוא יצא במאי ויגיע אלי לפני.
24-05-16 - SMS - נמצאים בהרצה של התפריט הטבעוני - המנות עדיין משתנות יום יום. מתכוונים להדפיס אותו ביוני. תשלח לי אותו כשתהיה גרסא סופית. הצעתי תשלח לפני ההדפסה...
07-07-16 - ב SMS - תפריט בהרצה כבר חודש וחצי עדיין לא הדפיסו כי מתלבטים עליו. תודיע לי כשיושלם.</t>
  </si>
  <si>
    <t xml:space="preserve">20-08-16 אם אין תשובה - לוותר</t>
  </si>
  <si>
    <t xml:space="preserve">דובנוב 8</t>
  </si>
  <si>
    <t xml:space="preserve">http://www.dovnov8.co.il/menu.aspx?pid=10344</t>
  </si>
  <si>
    <t xml:space="preserve">Mor.levson@gmail.com</t>
  </si>
  <si>
    <t xml:space="preserve">מור לבסון (מנהלת המסעדה) 054-586474</t>
  </si>
  <si>
    <t xml:space="preserve">13.03.16 - יואב: הייתה פגישה בבית הקפה עם ההנלה והשף הראשי. פגישה חיובית בה הם הביאו עניין ומוטיבציה לגבי המהלך. ניכר כי אין להם הרבה מושג בתחום הטבעונות ויידרש ליווי ותמיכה. צריך לשלוח להם מייל סיכום פגישה ואינפורמציה נוספת ולהתקדם משם 14.03.06 - נשלח מייל מפורט לניקי, הכולל את סיכום הפגישה ואינפורמציה נוספת לקידום התהליך 
28-07-16 - יואב העביר לטיפולי. עשו תפריט טבעוני אבל לא מספק. יש מנהלת חדשה בשם מור. דיברנו ושלחתי לה ה.ה.+ הו"ק והסברים + הצעות למנות נוספות.</t>
  </si>
  <si>
    <t xml:space="preserve">ארצי</t>
  </si>
  <si>
    <t xml:space="preserve">קפה קפה</t>
  </si>
  <si>
    <t xml:space="preserve">נועם (מנכל) 0543159115</t>
  </si>
  <si>
    <t xml:space="preserve">30-01-16</t>
  </si>
  <si>
    <t xml:space="preserve">המלצה ב ט. א. ב. </t>
  </si>
  <si>
    <t xml:space="preserve">אמורים להוציא תפריט טבעוני נרחב וויגן פרנדלי באוקטובר/נובמבר</t>
  </si>
  <si>
    <t xml:space="preserve">1.10 לראות מה הולך </t>
  </si>
  <si>
    <t xml:space="preserve">אולם אירועים</t>
  </si>
  <si>
    <t xml:space="preserve">                                   ארקה</t>
  </si>
  <si>
    <t xml:space="preserve">https://www.facebook.com/ArcaWeddingClub/photos/a.546721678691269.133999.216901791673261/1053316814698417/?type=1&amp;comment_id=1053389024691196&amp;notif_t=comment_mention</t>
  </si>
  <si>
    <t xml:space="preserve">052-978-8837</t>
  </si>
  <si>
    <t xml:space="preserve">3.3 - טלפון, היתה לא סבלנית ואמרה שזה לא זמן טוב לדבר. כדאי להתקשר או לשלוח לה מייל אחרי שהבאר של סבא יעלה</t>
  </si>
  <si>
    <t xml:space="preserve">להתקשר אחרי שהבאר של סבא יעלה</t>
  </si>
  <si>
    <t xml:space="preserve">נאות קדומים / יער בן שמן</t>
  </si>
  <si>
    <t xml:space="preserve">צל הדומים</t>
  </si>
  <si>
    <t xml:space="preserve">052-9097131
לדבר עם שרלה/עדיה
חן- 0526832221
</t>
  </si>
  <si>
    <t xml:space="preserve">אמרו לנו שמציעים תפריט טבעוני</t>
  </si>
  <si>
    <t xml:space="preserve">לפנות, לנסות להשיג איש קשה מנתי הזה משולץ</t>
  </si>
  <si>
    <t xml:space="preserve">רמת גן</t>
  </si>
  <si>
    <r>
      <rPr>
        <b val="true"/>
        <sz val="14"/>
        <color rgb="FFFF0000"/>
        <rFont val="Cambria"/>
        <family val="1"/>
        <charset val="1"/>
      </rPr>
      <t xml:space="preserve">בנג'י BenjiGurion </t>
    </r>
    <r>
      <rPr>
        <sz val="9"/>
        <rFont val="Cambria"/>
        <family val="1"/>
        <charset val="1"/>
      </rPr>
      <t xml:space="preserve">ביסטרו קפה</t>
    </r>
  </si>
  <si>
    <t xml:space="preserve">http://bengi.esy.es/</t>
  </si>
  <si>
    <t xml:space="preserve">https://www.facebook.com/benjigurion</t>
  </si>
  <si>
    <t xml:space="preserve">בן גוריון 108 (פינת הרא"ה) ר"ג</t>
  </si>
  <si>
    <t xml:space="preserve">03-6722172</t>
  </si>
  <si>
    <t xml:space="preserve">בעלת המקום Bar Shulman כתבה בפייס של VF: "היי יש לנו כמה וכמה מנות טבעוניות כולל פיצה וטוסט
נשמח לארח אותכם!!"</t>
  </si>
  <si>
    <t xml:space="preserve">10-08-16 -  בר אינה מעוניינת בתו, רוצים לעשות את כל הפרסום בעצמם. אמרתי שאם ישתנה אנחנו כאן. (לא בדקתי תפריט אבל ממה שסיפרה בע"פ יש מצב שיש מספיק מנות ט.)</t>
  </si>
  <si>
    <t xml:space="preserve">14-08-16</t>
  </si>
  <si>
    <t xml:space="preserve">נצרת עילית </t>
  </si>
  <si>
    <t xml:space="preserve">לה צ'צ'ה פיצה פסטה בר</t>
  </si>
  <si>
    <t xml:space="preserve">יאיר- 054-4519713</t>
  </si>
  <si>
    <t xml:space="preserve">yairboca@walla.co.il</t>
  </si>
  <si>
    <t xml:space="preserve">28/7/16 - יש לי עסק בנצרת עילית בשם לה צ'צ'ה פיצה&amp;פסטה בר .
החל משבוע הבא אנחנו נתחיל למכור פיצות עם גבינה טבעונית של משו משו , סנדוויצ'ים מיוחדים לטבעונים , פסטות , טוסטים ועוד ..
הבנתי שיש לכם אינדקס של עסקים ידידותיים לטבעוניים אשמח אם תוכלו להסביר לי איך העסק עובד .</t>
  </si>
  <si>
    <t xml:space="preserve">1/8/16 עמרי דיבר עם יאיר, הסביר את הכל. יאיר אמר שישלח את התפריט המלא בשביל שנראה אם יש זכאות לתו</t>
  </si>
  <si>
    <t xml:space="preserve">7/8/16 לפנות אם לא שולח את התפריט (אם ממשיך לא לשלוח אז לעזוב כיוון שכנראה לא רוצה לשלם)</t>
  </si>
  <si>
    <r>
      <rPr>
        <b val="true"/>
        <sz val="14"/>
        <color rgb="FFFF0000"/>
        <rFont val="Cambria"/>
        <family val="1"/>
        <charset val="1"/>
      </rPr>
      <t xml:space="preserve">פ"ת
כ"ס
</t>
    </r>
    <r>
      <rPr>
        <sz val="11"/>
        <rFont val="Cambria"/>
        <family val="1"/>
        <charset val="1"/>
      </rPr>
      <t xml:space="preserve">בקרוב ת"א</t>
    </r>
  </si>
  <si>
    <r>
      <rPr>
        <b val="true"/>
        <sz val="14"/>
        <color rgb="FFFF0000"/>
        <rFont val="Arial"/>
        <family val="2"/>
        <charset val="1"/>
      </rPr>
      <t xml:space="preserve">טוני'ס </t>
    </r>
    <r>
      <rPr>
        <sz val="11"/>
        <rFont val="Cambria"/>
        <family val="1"/>
        <charset val="1"/>
      </rPr>
      <t xml:space="preserve">פיצריה </t>
    </r>
  </si>
  <si>
    <t xml:space="preserve">http://www.tonys.co.il/</t>
  </si>
  <si>
    <t xml:space="preserve">oreltbf06@gmail.com</t>
  </si>
  <si>
    <t xml:space="preserve">אוראל 054-8021218 </t>
  </si>
  <si>
    <t xml:space="preserve">20-03-16</t>
  </si>
  <si>
    <t xml:space="preserve">פניה באתר. נושא: הצטרפות לתו של ויגן פרנדלי לעסקים. שלום יש לי פיצרייה ורציתי להוסיף תו שלכם כל המנות אצלי מוגשות גם בגרסא הטבעונית אשמח עם תצרו איתי קשר  שלחתי ייל שתשלח תפריט וטלפון כדי שנוכל לדבר.
</t>
  </si>
  <si>
    <t xml:space="preserve">21-03-16- דיברנו סיפרתי עלינו + הו"ק + ה.ה. 2 סניפים - בפ"ח וכ"ס ובעוד חודש בת"א. מנות טבעוניות בכל קטגוריה בתפריט: פיצות, זיווה, מלווח, רביולי, פסטות (משתמשים גבינת ויולייף מוצרלה לפיצה). אישור מעמרי לתשלום 100 ש"ח כאשר יפתח הסניף השלישי. שלחתי ה.ה. + הו"ק.
29-03-16 - ב SMS אמר שמתעכב קצת ומבטיח לטפל בשבוע הבא.
12-04-16 -ישלח לי בפקס את ה.ה. ויעשה הו"ק.
20-04-16 - sms - השיב שמעוניין, מתעכב בגלל בעיות טכניות מאמין שבחול המועד יסדיר הכל.
23-05-16 - SMS - מעוניין מאוד להתקדם - איבד את הטל' ואת המייל ששלחתי... - שלחתי שוב.
07-07-16 - SMS
21-07-16 - אם אין תשובה - אפשר לווותר.</t>
  </si>
  <si>
    <t xml:space="preserve">בת ים</t>
  </si>
  <si>
    <t xml:space="preserve">נוש</t>
  </si>
  <si>
    <t xml:space="preserve">https://www.facebook.com/noshdana/?pnref=about.overview</t>
  </si>
  <si>
    <t xml:space="preserve">הגדוד העברי 18</t>
  </si>
  <si>
    <t xml:space="preserve">054-552-6686</t>
  </si>
  <si>
    <t xml:space="preserve">ממילא לא תשלם, אין טעם לפנות</t>
  </si>
  <si>
    <t xml:space="preserve">קפה טוסקנה</t>
  </si>
  <si>
    <t xml:space="preserve">http://cafetoscana.rest.co.il/%D7%AA%D7%A4%D7%A8%D7%99%D7%98?menuId=63361</t>
  </si>
  <si>
    <t xml:space="preserve">הנדיב 3 הרצליה</t>
  </si>
  <si>
    <t xml:space="preserve">053-9365812</t>
  </si>
  <si>
    <t xml:space="preserve">שלומי Shlomis71@yahoo.com
052-2577433
הילה Hila_sardes@yahoo.com</t>
  </si>
  <si>
    <t xml:space="preserve">29-03-16</t>
  </si>
  <si>
    <t xml:space="preserve">פנייה במייל לעמרי ללא שום מידע (לפי המייל עשיתי גוגל והגעתי לשם בית הקפה).</t>
  </si>
  <si>
    <r>
      <rPr>
        <sz val="11"/>
        <color rgb="FFFF0000"/>
        <rFont val="Arial"/>
        <family val="2"/>
        <charset val="1"/>
      </rPr>
      <t xml:space="preserve">04-04-16 - דיברתי עם שלומי. לדעתו לפחות 40% מהתפריט שלהם טבעוני -</t>
    </r>
    <r>
      <rPr>
        <b val="true"/>
        <sz val="11"/>
        <rFont val="Cambria"/>
        <family val="1"/>
        <charset val="1"/>
      </rPr>
      <t xml:space="preserve"> ישלח לי במייל כי באתר לא הכל מסומן.</t>
    </r>
    <r>
      <rPr>
        <sz val="11"/>
        <color rgb="FFFF0000"/>
        <rFont val="Arial"/>
        <family val="2"/>
        <charset val="1"/>
      </rPr>
      <t xml:space="preserve"> סיפרתי עלינו + הו"ק + ה.ה. שלחתי גם במייל + ספקי גבינות. עובדים עכשיו להעשיר עוד את התפריט הט. (עם נטורפטית בשם עטליה). הוא מאוד בעד וחושב שהמנות הט. יצירתיות, בריאות וטעימות (אחותו ט.)
12-04-16- שלומי מאוד מעוניין. קיבל את המייל שלי. מחכה לפגישה עם הנטורופטית. מאמין שיחזור אלי עוד השבוע.
24-05-15 - SMS
05-06-16 - התהליך של השינוי מאוד מורכב עבורו גם בגלל שהוא עסק קטן והמצרכים יקרים יותר אבל נחוש להכניס את מהמנות הט. יקח עוד זמן.
07-07-16 - הודעה במשיבון קולי של שלומי. 
26-07-16 - ביקרתי במקום. הכניסו תפריט חדש. לא Vf. מנות ט. בודדות הכי לא מושקעות מתוך תפריט ענק. </t>
    </r>
  </si>
  <si>
    <t xml:space="preserve">חולון</t>
  </si>
  <si>
    <r>
      <rPr>
        <b val="true"/>
        <sz val="14"/>
        <color rgb="FFFF0000"/>
        <rFont val="Arial"/>
        <family val="2"/>
        <charset val="1"/>
      </rPr>
      <t xml:space="preserve">? </t>
    </r>
    <r>
      <rPr>
        <sz val="11"/>
        <rFont val="Cambria"/>
        <family val="1"/>
        <charset val="1"/>
      </rPr>
      <t xml:space="preserve">בית קפה</t>
    </r>
  </si>
  <si>
    <t xml:space="preserve">Galkolog@gmail.com</t>
  </si>
  <si>
    <t xml:space="preserve">הבחור מהמייל הזה פנה אלינו בפייסבוק- Galkolog@gmail.com
זו היתה הפניה שלו- 
רציתי לשאול כיצד יכול בית עסק לקבל מכם את המדבקה? אני מנהל עמוד פייסבוק של קפה מהמם בחולון שתפריט הקיץ שלו כולל מנות טבעוניות נפלאות, אני מכיר שקהל רב מזמין אותן בלי קשר לטבעוניותו...
</t>
  </si>
  <si>
    <t xml:space="preserve">10-07-16 - שלחתי מייל עם הסבר + ה.ה + הו"ק וביקשתי טלפון כדי לדבר.
19-07-16 - שלחתי לו שוב מייל והשיב שאין להם 25% מנות ט. </t>
  </si>
  <si>
    <t xml:space="preserve">הרצוג</t>
  </si>
  <si>
    <t xml:space="preserve">אבן גבירול 48 ת"א</t>
  </si>
  <si>
    <t xml:space="preserve">(sivan@noamhasade.co.il סיוון)
רועי - roey.herzog@gmail.com</t>
  </si>
  <si>
    <t xml:space="preserve">(סיוון נועם שדה 052-3837740 )
רועי 0542125517</t>
  </si>
  <si>
    <t xml:space="preserve">יואב ואני היינו ליד וקפצנו להכיר. כתבות על המקום בעיתונות (לשעבר ,המעבר"). הקשר דרך סיוון </t>
  </si>
  <si>
    <t xml:space="preserve">09-02-16 - שלחתי לסיוון פרטים איך מתבצעת ההתקשרות - ההסכם והו"ק. 
16-02-16 -  עסוקים עם הפתיחה שתהיה עוד שבועיים ועם ארגון הלוגו, וכל מה שמסביב. 
כשייסיימו תתקדם איתנו - הם מעוניינים.
17-03-16 - עוד לא גמרו לקבל את כל האישורים ולהתארגן עד הסוף. יקח עוד כשבועיים להערכתה, כי כשעולים אצלנו וצה שהכל יהיה כבר סגור, אבל יש החלטה להתקשר איתנו. תיצור קשר בחודש הקרוב.
04-05-16 -SMS והשיבה לי שבשבוע הבא יהיו לה תשובות.
16-05-16 - דיברתי עם רועי (סיוון כבר סיימה את עבודתה איתו), סיפרתי שוב על הו"ק, עלינו ושלחתי לבקשתו שוב גם במייל. </t>
  </si>
  <si>
    <t xml:space="preserve">26-05-16 אם אין תגובה - לוותר.</t>
  </si>
  <si>
    <t xml:space="preserve">נהריה</t>
  </si>
  <si>
    <r>
      <rPr>
        <b val="true"/>
        <sz val="14"/>
        <color rgb="FFFF0000"/>
        <rFont val="Arial"/>
        <family val="2"/>
        <charset val="1"/>
      </rPr>
      <t xml:space="preserve">אצה </t>
    </r>
    <r>
      <rPr>
        <sz val="12"/>
        <rFont val="Cambria"/>
        <family val="1"/>
        <charset val="1"/>
      </rPr>
      <t xml:space="preserve">סושי בר</t>
    </r>
  </si>
  <si>
    <t xml:space="preserve">ny.atza2@gmail.com</t>
  </si>
  <si>
    <t xml:space="preserve">יעקב 0534328345</t>
  </si>
  <si>
    <t xml:space="preserve">17-03-16</t>
  </si>
  <si>
    <t xml:space="preserve">שלום 
שמי יעקב בן דור
 ואני ביל מסעדת אצה סושי בר נהריה
 קיבלתי את הקריטריונים שלכם לקבלת התו 
ולאחר קריאתם הבחנתי שאני מתאים
 בנוסף לכך חשוב לציין שהשאירו לי מס׳ פעמים לא מבוטל כרטיסי ביקור בסיום הארוחה שלכם
. אשמח אם תצאו איתי קשר ונוכל להתקדם 
תודה רבה
</t>
  </si>
  <si>
    <t xml:space="preserve">17-03-16 - יעקב אומר שאין תפריט אחיד ברשת (24 סניפים)  והוא הוסיף בעבודה משותפת עם בעלי הרשת והשף תפריט טבעוני אצלו בסניף. (בסניפים אחרים גם יש מנות ט. אבל פחות מאשר אצלו). גם טבעונים אוכלים אצלו ולכבודם הוסיף מנות וגם ראה את הפלייר בכנס המסעדנות. סיפרתי עלינו + ה.ה. + הו"ק וגם שלחתי במייל וביקשתי שישלח תפריט לפני הכל לאישור.
18-03-16 -שלח תפריט לא ברור מצולם ממסכים. ביקשתי שישלח בפורמט אחר.
23-03-16 - שלחתי SMS
07-04-16- נכנסו לקיץ - יש לחץ. יעביר לי תפריט ביום א.
20-0416 - sms</t>
  </si>
  <si>
    <t xml:space="preserve">16-05-16 - מוותרת</t>
  </si>
  <si>
    <t xml:space="preserve">קפה 16</t>
  </si>
  <si>
    <t xml:space="preserve">http://www.caffe16.co.il/</t>
  </si>
  <si>
    <t xml:space="preserve">עתיר ידע 16 כ"ס</t>
  </si>
  <si>
    <t xml:space="preserve">09-7683300</t>
  </si>
  <si>
    <t xml:space="preserve">caffe16@caffe16.co.il</t>
  </si>
  <si>
    <t xml:space="preserve">אלין 050-6570047</t>
  </si>
  <si>
    <t xml:space="preserve">02--3-16</t>
  </si>
  <si>
    <t xml:space="preserve">ט.א.ב. </t>
  </si>
  <si>
    <t xml:space="preserve">03-03-16 - דיברתי עם שלומי ארט מנהל המקום  0544621114. ישנם למקום 3 בעלים. סיפרתי עלינו+ ה.ה.+ הו"ק. יש להם קהל הייטקי טבעוני שבהחלט חשוב להם והם מגישים לו מנות טבעוניות ממשיות. לא בטוח שהם מגיעים בתפריט ל-25% אולי 17%... ביקש שאשלח במייל חומר עלינו כדי שיוכל להעביר במקביל לשלושת השותפים. שלחתי. 
17-03-16 - שלחתי SMS אם העביר את המייל ואיפה הם עומדים? 28-03-16 - עד היום לא ענה - ניסיתי כמה פעמים גם טלפונית.
30-03-16 - שלומי עוזב את המקום.אומר שסיפר עלינו לבעלים - לא בטוח שהם מעוניינים. ביום שני 4.4 תתחיל מנהלת חדשה - אלין - ממליץ לדבר איתה (להתקשר למסעדה)
12-04-16 - אלין ממש מעוניינת (צמחונית ועבדה בלואיז קודם שהיה לו תן). תשלח לי תפריט לבדיקה. שלחתי לה מייל שוב.
20-04-16 - SMS 
04-05-16 - sms לאלין</t>
  </si>
  <si>
    <t xml:space="preserve">16-05-16 - אם אין תגובה עד היום - לעזוב.</t>
  </si>
  <si>
    <t xml:space="preserve">טבעון</t>
  </si>
  <si>
    <r>
      <rPr>
        <b val="true"/>
        <sz val="14"/>
        <color rgb="FFFF0000"/>
        <rFont val="Arial"/>
        <family val="2"/>
        <charset val="1"/>
      </rPr>
      <t xml:space="preserve">תאי צי'ן </t>
    </r>
    <r>
      <rPr>
        <sz val="11"/>
        <rFont val="Cambria"/>
        <family val="1"/>
        <charset val="1"/>
      </rPr>
      <t xml:space="preserve">מסעדה אסייתית</t>
    </r>
  </si>
  <si>
    <t xml:space="preserve">www.thaichin.co.il</t>
  </si>
  <si>
    <t xml:space="preserve">or052@hotmail.com</t>
  </si>
  <si>
    <t xml:space="preserve">אור בן מלך 
0526552223
</t>
  </si>
  <si>
    <t xml:space="preserve">עמרי כתב לי: "בית עסק שהתקשר ואמר שהוא ממש רוצה את התו של העמותה. הסברתי לו על הכל ועל התשלום והוא ממש התלהב". שלח גם תפריטים.בקבצים.
</t>
  </si>
  <si>
    <t xml:space="preserve">30-03-16 - שלח תפריט טבעוני  לדבריו מהווה כ-60% מהתפריט. ובנוסף אומר שהמטבח גמיש ומכינים כל מנה לפי בקשת הלקוח כך ש90% יכולים להגיש ט. יש לו המון לקוחות ט. באזור. מסעדה ותיקה 13 שנים. 2 אחיותיו ט. סכמנו שאעבור על התפריט ואתקשר שוב.
31-03-16 - מאושר. שלחתי ה.ה. + הו"ק. 
07-04-16 - בחו"ל - יתקשר כשיחזור.
04-05-16 -SMS</t>
  </si>
  <si>
    <t xml:space="preserve">הדרום - רחובות</t>
  </si>
  <si>
    <t xml:space="preserve">פפרדלה</t>
  </si>
  <si>
    <t xml:space="preserve">https://www.facebook.com/papardelaitalya</t>
  </si>
  <si>
    <t xml:space="preserve">המדע 3 - פארק המדע, רחובות</t>
  </si>
  <si>
    <t xml:space="preserve">08-936-4422</t>
  </si>
  <si>
    <t xml:space="preserve">mailmefax@gmail.com</t>
  </si>
  <si>
    <t xml:space="preserve">מאיר 054-7773466</t>
  </si>
  <si>
    <t xml:space="preserve">29-11-15</t>
  </si>
  <si>
    <t xml:space="preserve">הרבה מנות טבעוניות. מאיר אחד משני שותפים הוא טבעוני ושותף גם בקייטרינג טבעוני בשם בריאלה. סוכם שיבדוק רכיבי מנות מסויימות / הוספת מנות טבעניות / הכנסת גבינות מהצומח במנות הנדרשות.  במקביל סוכם שאצור קשר עם הקייטרינג</t>
  </si>
  <si>
    <t xml:space="preserve">מ - 19-01-16 מאיר אומר שעדיין עובדים על התפריט הטבעוני. כבר מתקדמים עם זה. יעדכן בקרוב.
13-03-16 - מאיר אומר שעובדים על שינוי התפריט (גם בקייטרינג) עם יועץ קולינרי. יהיה מוכן כנראה באפריל. </t>
  </si>
  <si>
    <t xml:space="preserve">קיבוץ עינת</t>
  </si>
  <si>
    <t xml:space="preserve">א-פיה קסומה</t>
  </si>
  <si>
    <t xml:space="preserve">http://www.rol.co.il/sites/a-feya/recommended.html</t>
  </si>
  <si>
    <t xml:space="preserve">segevfe2@gmail.com</t>
  </si>
  <si>
    <t xml:space="preserve">(שגב פיינשטיין 0543550574)
גאיה 052-6231423</t>
  </si>
  <si>
    <t xml:space="preserve">22-02-16</t>
  </si>
  <si>
    <t xml:space="preserve">שמי שגב ואני עובד במקום נהדר שנקרא "א-פיה קסומה". אנחנו משתדלים להיות ידידותיים לטבעונים. נשמח שאם נימצא ראויים, נקבל את התו שלכם. אשמח אם תוכלו ליצור קשר, אפשר גם בטלפון 0543550574. שבוע נעים ובהצלחה בקונגרס,
 שגב פיינשטיין. חבר אפילו ציין בפני ששיתפתם פוסט עלינו בעבר (קישור https://goo.gl/VHQ5kI).</t>
  </si>
  <si>
    <t xml:space="preserve">23-02-16- שגב עובד במסעדה יטפל כשיהיה צורך ידבר עם בעלת הבית (בחו"ל לשבועיים). סיפרתי ה.ה. + הו"ק (הופתע). התפריט באתר שלהם לא מעודכן. סוכם שאשלח לו ה.ה. ו 3 השלבים כדי שיעביר לבעלת הבית. במידה ותרצה - יעבירו לי תפריט לבדיקה.
13-03-16 - שגב העביר את החומרים לבוסית. היא בודקת ותחזור אלי. 
29-03-16 - SMS לשגב איפה הדברים עומדים?
07-04-16 - ה.ה. במשיבון.
15-4-16 - שגב כתב בSMS שבקרוב יענס תפריט חדש לתוקף ויהיה הרבה יותר VF. הצעתי שישלח כבר כדי שאעבור עליו ואם נתקדם בכל השלבים יוכלו להדפיס אותו כבר עם הסימונים שלנו.
20-04-16 - אין מענה.
21-04-16 - שגב כבר כמעט לא עובד שם. העביר לטיפולה של גאיה עובדת מטבח. ישלח מייל משותף לשתינו. אומר שבעלי המקום קיבלו החלטה עקרונית לעשות את התו.
04-05-16- SMS לגאיה (שגב לא שלח מייל לשתינו...) ענתה שמעונינים בתו ובשבוע הבא תשלח לי את התפריט.</t>
  </si>
  <si>
    <t xml:space="preserve">16-05-16 - מוותרת.</t>
  </si>
  <si>
    <t xml:space="preserve">אריאל</t>
  </si>
  <si>
    <r>
      <rPr>
        <b val="true"/>
        <sz val="14"/>
        <color rgb="FFFF0000"/>
        <rFont val="Arial"/>
        <family val="2"/>
        <charset val="1"/>
      </rPr>
      <t xml:space="preserve">פיצה פלייס </t>
    </r>
    <r>
      <rPr>
        <sz val="11"/>
        <rFont val="Cambria"/>
        <family val="1"/>
        <charset val="1"/>
      </rPr>
      <t xml:space="preserve">פיצריה</t>
    </r>
  </si>
  <si>
    <t xml:space="preserve">Karini.abargil2807@gmail.com</t>
  </si>
  <si>
    <t xml:space="preserve">קארין אברגיל 0544428411 </t>
  </si>
  <si>
    <t xml:space="preserve">פנתה לקבלת ספקי גבינות- שלחתי  עמרי ביקש שאעניין אותה בתו.</t>
  </si>
  <si>
    <t xml:space="preserve">04-04-16 - בדיוק עכשיו בעלה של קארין נסע להביא גבינת צ'יזלי מוצרלה והולנדית ופרמז'ן. מעוניית להכניס מיידית כי יש לדעתה ביקוש והיא תהיה היחידה באריאל עם גבינה ט. פיצריה קלאסית. אין דברים אחרים. אין אתר. אמרה שיש דף בפייס - לא מצאתי. מעוניינת בתו. סיפרתי עלינו + הו"ק + ה.ה ושלחתי גם במייל. 
12-04-16 - כתבה לי שהלקוחות מאוד מרוצים מהגבינות הטבעוניות. דיברנו קרין מאוד רוצה לחתום ולעשות הו"ק. מקווה עוד היום.
20-04-16 - sms
04-05-16 - SMS</t>
  </si>
  <si>
    <t xml:space="preserve">אם לא עונה עד 16-05-16 - לוותר.</t>
  </si>
  <si>
    <t xml:space="preserve">בית השיטה</t>
  </si>
  <si>
    <t xml:space="preserve">מאפיה ומעדניה</t>
  </si>
  <si>
    <t xml:space="preserve">עובדי אדמה</t>
  </si>
  <si>
    <t xml:space="preserve">https://www.facebook.com/ovedadama/timeline</t>
  </si>
  <si>
    <t xml:space="preserve">romangiler@gmail.com</t>
  </si>
  <si>
    <t xml:space="preserve">רומן גילר 0546754159 </t>
  </si>
  <si>
    <t xml:space="preserve">18-04-16</t>
  </si>
  <si>
    <t xml:space="preserve">שלום שמי רומן אני בעלים של מאפייה ומעדניית בוטיק טבעונית בקיבוץ בית השיטה, מה עלי לעשות בשביל לקבל תו טבעוני מכם?   
</t>
  </si>
  <si>
    <t xml:space="preserve">18-04-16- אשתו ט. וגם השותף בעסק. ספרתי על ה.ה. +הו"ק וגם שלחתי במייל. המקום 100% טבעוני. (לשאלתו העקרונית, סיכמנו שאם בעתיד יוסיפו במקרה מוצרים לא ט. - יודיעו לנו). שבוע הבא יהיה בחופש.
04-05-16- SMS
16-06-16- רומן אומר שהם בשלב ההקמה של העסק ויש עוד המון דברים שצריכים להכין כמו אריזות ואישורים שצריכים לקבל. כשיסיימו עם זה (יכול לקחת זמן) יפנו אלינו, כי בעקרון מאוד רוצים את התו. </t>
  </si>
  <si>
    <t xml:space="preserve">קיבוץ הגושרים</t>
  </si>
  <si>
    <t xml:space="preserve">בר - פאב</t>
  </si>
  <si>
    <r>
      <rPr>
        <b val="true"/>
        <sz val="14"/>
        <color rgb="FFFF0000"/>
        <rFont val="Arial"/>
        <family val="2"/>
        <charset val="1"/>
      </rPr>
      <t xml:space="preserve">דארמה בר </t>
    </r>
    <r>
      <rPr>
        <sz val="9"/>
        <rFont val="Cambria"/>
        <family val="1"/>
        <charset val="1"/>
      </rPr>
      <t xml:space="preserve">פאב צפוני</t>
    </r>
  </si>
  <si>
    <t xml:space="preserve">0528083571 מלי </t>
  </si>
  <si>
    <t xml:space="preserve">30-03-16</t>
  </si>
  <si>
    <t xml:space="preserve">מלי תושבת הקיבוץ חברה טובה של בעלי הפאב שהיא ט. פנתה אלינו במייל. </t>
  </si>
  <si>
    <t xml:space="preserve">30-03-16 - מלי שכנעה את בעלי הפאב להכניס תפריט ט. ואומרת שמכל הקטגוריות יש במקביל מנות ט. מלבד קינוחים (יש 2 לא ט.). מנסה לקדם אותם כי אין הרבה אופציות בצפון למרות שלטענתה גם אין הרבה ט. שם. סיפרתי לה עלינו +ה.ה. + הו"ק. היא תספר לבעלי המקום ובמידה ויראה להם עד כה תקשר ביננו.
</t>
  </si>
  <si>
    <t xml:space="preserve">אם לא חוזרת, אין טעם לפנות.</t>
  </si>
  <si>
    <t xml:space="preserve">בית קפה</t>
  </si>
  <si>
    <r>
      <rPr>
        <b val="true"/>
        <sz val="14"/>
        <color rgb="FFFF0000"/>
        <rFont val="Arial"/>
        <family val="2"/>
        <charset val="1"/>
      </rPr>
      <t xml:space="preserve">קפה וושינגטון </t>
    </r>
    <r>
      <rPr>
        <sz val="9"/>
        <rFont val="Cambria"/>
        <family val="1"/>
        <charset val="1"/>
      </rPr>
      <t xml:space="preserve">בפלורנטין</t>
    </r>
  </si>
  <si>
    <t xml:space="preserve">oradib@gmail.com</t>
  </si>
  <si>
    <t xml:space="preserve">(אורעד ברקוביץ 0547206667)
אלי מאיר 050-2225576</t>
  </si>
  <si>
    <t xml:space="preserve">31-03-16</t>
  </si>
  <si>
    <t xml:space="preserve">שלום רב, אני המנהלת (הטבעונית:) של "קפה וושינגטון"- בית קפה צמחוני ותיק בפלורנטין, תל אביב. אשמח לדעת כיצד מגישים בקשה לתו vegan-friendly לבית הקפה. כמעט כל הפריטים בתפריט שלנו טבעוניים, ואנו מגישים קפה עם חלב סויה או אורז-שקדים ללא תוספת תשלום. לתשובתכם/ן אשמח, אורעד</t>
  </si>
  <si>
    <t xml:space="preserve">31-03-16 - ספרתי עלינו + ה.ה. + הו"ק. במקביל תשלח לי את התפריט לאישור. שלחתי לה במייל כדי שתעביר לבעלים. 
07-04 - אין מענה.
12-04-16 - השארתי הודעה במענה קולי.
18-04-16 -אורעד התפטרה. דיברה על זה עם הבעלים. לא בטוח שכדאי לו. הציעה לי לדבר איתו. עונה לעיתים רחוקות לטלפון ולא כ"כ מתקשר במייל... הכי טוב לנסות בין 1000-1100.
20-4-16 - אין מענה. שלחתי גם SMS</t>
  </si>
  <si>
    <t xml:space="preserve">אם לא יענה - לוותר.</t>
  </si>
  <si>
    <t xml:space="preserve">בועזו BOAZO</t>
  </si>
  <si>
    <t xml:space="preserve">בן יהודה 188,תל אביב</t>
  </si>
  <si>
    <t xml:space="preserve">בועז צעירי 054-2610054      03-624-3708
</t>
  </si>
  <si>
    <t xml:space="preserve">tsairiboaz@gmail.com</t>
  </si>
  <si>
    <t xml:space="preserve">20-12-15 - דיברתי עם מיקי הבעלים. רק פתחו ונמצאים בעומס. ביקש שאצור קשר עוד שבועיים                                                                                                      04-01-16 - רוצה לחתום. הסברתי על התרומה. שלחתי: ה.ה. + 3 השלבים. אמרתי שמדבקה בכל מקרה יקבל.                                                                                     14-01-16 - דיברנו שוב. היה מאוד עסוק שלחתי שוב את הטפסים. 
24-01-16 - שלחתי SMS אם רוצה להתקדם. מחר ישב על זה -יום שהוא בבית ושלג בי-ם...
20-04-16 - סגרו. מחפש מקום חדש. יתקשר כשיהיה אקטואלי.</t>
  </si>
  <si>
    <r>
      <rPr>
        <sz val="11"/>
        <color rgb="FFFF0000"/>
        <rFont val="Cambria"/>
        <family val="1"/>
        <charset val="1"/>
      </rPr>
      <t xml:space="preserve">
2</t>
    </r>
    <r>
      <rPr>
        <sz val="11"/>
        <rFont val="Cambria"/>
        <family val="1"/>
        <charset val="1"/>
      </rPr>
      <t xml:space="preserve">0-0</t>
    </r>
    <r>
      <rPr>
        <sz val="11"/>
        <color rgb="FFFF0000"/>
        <rFont val="Cambria"/>
        <family val="1"/>
        <charset val="1"/>
      </rPr>
      <t xml:space="preserve">3-16
האם לפנות שוב?</t>
    </r>
  </si>
  <si>
    <r>
      <rPr>
        <b val="true"/>
        <sz val="14"/>
        <color rgb="FFFF0000"/>
        <rFont val="Cambria"/>
        <family val="1"/>
        <charset val="1"/>
      </rPr>
      <t xml:space="preserve">תאילאנדי </t>
    </r>
    <r>
      <rPr>
        <sz val="9"/>
        <rFont val="Cambria"/>
        <family val="1"/>
        <charset val="1"/>
      </rPr>
      <t xml:space="preserve">נודלס בר</t>
    </r>
  </si>
  <si>
    <t xml:space="preserve">http://www.rol.co.il/sites/thailandi-noodles-bar/</t>
  </si>
  <si>
    <t xml:space="preserve">רחוב יפו 25 י-ם</t>
  </si>
  <si>
    <t xml:space="preserve">02-62151995</t>
  </si>
  <si>
    <t xml:space="preserve">b.thailandi@gmail.com</t>
  </si>
  <si>
    <t xml:space="preserve">מתן 054-2244318</t>
  </si>
  <si>
    <t xml:space="preserve">ט.א.ב. : העלה צילום של שלט על שמשת המקום "הופכים כל מנה בתפריט לטבעוני". (בתפריט שבאתר משלוחים רק חלק מהנות מסומנות ט.)</t>
  </si>
  <si>
    <r>
      <rPr>
        <sz val="11"/>
        <color rgb="FFFF0000"/>
        <rFont val="Arial"/>
        <family val="2"/>
        <charset val="1"/>
      </rPr>
      <t xml:space="preserve">15-02-16-  דיברתי עם איציק הבעלים. סיפרתי לו עלינו 25% מהתפריט + ה.ה. + הו"ק ביקש חומרים עלינו - שלחתי. ישלח תפריט.
29-02-16 - שלחתי SMS תזכורת.
10-03-16 - איציק בחופשה. ביקש שאדבר עפ מתן השותף. מתן יתקשר אלי היום אחה"צ.
15-03-16 - מתן אומר שכל מנה יכולים להגיש בגרסא טבעונית (חוץ ממנת איטריות אחת שאינן ט.). הסברתי עלינו + שלחתי ה.ה. + הו"ק. אמר שישן על זה ויתן תשובה. ה</t>
    </r>
    <r>
      <rPr>
        <sz val="11"/>
        <rFont val="Cambria"/>
        <family val="1"/>
        <charset val="1"/>
      </rPr>
      <t xml:space="preserve">סברתי שלגבי דוכנים בארועים - התקשרות נפרדת.
</t>
    </r>
    <r>
      <rPr>
        <sz val="11"/>
        <color rgb="FFFF0000"/>
        <rFont val="Arial"/>
        <family val="2"/>
        <charset val="1"/>
      </rPr>
      <t xml:space="preserve">17-03-16 - SMS ממתן - ביום א' יחתום ויעשה הו"ק.
23-03-16 - תזכורת בSMS
24-03-16 - מייל משותף לו ולעמרי לבדיקת אפשרות שת"פ הטבות
30-03-16 - SMS אם דיבר עם עמרי והאם רוצה להמשיך בתהליך קבלת התו.
20-04-16 - לא עונה.</t>
    </r>
  </si>
  <si>
    <t xml:space="preserve">אדרבא</t>
  </si>
  <si>
    <t xml:space="preserve">בן יהודה פינת בוגרשוב ת"א</t>
  </si>
  <si>
    <t xml:space="preserve">hilalaisrael@gmail.com  הילה</t>
  </si>
  <si>
    <t xml:space="preserve">0523852777    הילה מנהלת המקום</t>
  </si>
  <si>
    <t xml:space="preserve">16-02-16</t>
  </si>
  <si>
    <t xml:space="preserve">נא ליצור איתי קשר בבקשה, לואי עומרי, מנהל שיווק 054-7177021 Loai.o@merkazhamazon.com</t>
  </si>
  <si>
    <t xml:space="preserve">17-02-16- הילה תשלח לי את התפריט בקובץ קריא ונמשיך משם.
22-0216 - שלחה בלי לסמן את המנות הט. - ביקשתי שתשלח שוב.
29-02-16 - שלחתי SMS תזכורת ושלחה תפריט.
04-03-16 - תפריט חסר שלחתי שאלות והערות.
23-03-16 - SMS לוודא שקיבלה את המייל שלי^</t>
  </si>
  <si>
    <r>
      <rPr>
        <b val="true"/>
        <sz val="14"/>
        <color rgb="FFFF0000"/>
        <rFont val="Arial"/>
        <family val="2"/>
        <charset val="1"/>
      </rPr>
      <t xml:space="preserve">מאמא לינה 
</t>
    </r>
    <r>
      <rPr>
        <sz val="11"/>
        <rFont val="Cambria"/>
        <family val="1"/>
        <charset val="1"/>
      </rPr>
      <t xml:space="preserve">מטבח טבעוני אורגני</t>
    </r>
  </si>
  <si>
    <t xml:space="preserve">https://www.facebook.com/lynnascuscus/?__mref=message_bubble</t>
  </si>
  <si>
    <t xml:space="preserve">כפר גלעדי 47 ת"א-יפו</t>
  </si>
  <si>
    <t xml:space="preserve">"מסעדה טבעונית ביתית (בתוך בית!) בפלורנטין, שפתוחה יומיים בשבוע (שלישי מרוקאי, ושישי הודי) מ12:00 בצהריים, ועד שנגמר האוכל". (מהדף שלהם). פתוחים עד 1800</t>
  </si>
  <si>
    <t xml:space="preserve">052-3437573 רק אחרי 5 בערב ובעיקר בימי שלישי ושישי</t>
  </si>
  <si>
    <t xml:space="preserve">Lynnchell@gmail.com</t>
  </si>
  <si>
    <t xml:space="preserve">פנו במייל. עמרי כתב שיש להם רישיון עסק. לא עונים לטלפון.</t>
  </si>
  <si>
    <t xml:space="preserve">21-03-16 - פתוחים בימי שלישי טבעני מרוקאי ושישי טבעוני הודי בין 1200-1800. עושים משלוחים גם רק באותם זמנים וגם יכולים לשבת אצלם. גם אקולוגי (משלוחים באופניים וכלים רב פעמיים) וגם אורגני. יש רישיון עסק. סיפרתי עלינו + הו"ק + ה.ה.. וגם שלחתי לה במייל.  תחשוב ותחזור אלי.
05-04-16 - כרגע לא מעוניינת בתו בגלל שפתוחים רק פעמיים בשבוע. מתכוונת להרחיב בעתיד ואז תהיה מעוניינת ותפנה.</t>
  </si>
  <si>
    <t xml:space="preserve">Pasta e via </t>
  </si>
  <si>
    <t xml:space="preserve">אבן גבירול 142 ת"א</t>
  </si>
  <si>
    <t xml:space="preserve">tal63566@gmail.com</t>
  </si>
  <si>
    <t xml:space="preserve">טל ברק 0509770067</t>
  </si>
  <si>
    <t xml:space="preserve">28-03-16</t>
  </si>
  <si>
    <t xml:space="preserve">אהלן חברים בשעה טובה, ביום רביעי הקרוב אני אמור לפתוח מסעדה חדשה בשם pasta e via. המסעדה ממוקמת באבן גבירול 142 תל אביב, ותציע מגוון פסטות במחירים של 15-19 שקל בלבד. יותר מחצי מהתפריט שלי הוא טבעוני, כולל הפסטה הטרייה, ולכן אני עומד בכל הכללים שלכם. אשמח לדעת איך אפשר לקבל את התו. תודה רבה מראש טל ברק.</t>
  </si>
  <si>
    <t xml:space="preserve">29-03-16 - דיברתי עם ברק. התחלתי לספר על ה.ה. ומה אנחנו נותנים, קטע אותי ושאל אם כרוך בתשלום  ואמר שלא מעוניין. בשום דרך לא היה מעוניין לשמוע יותר.</t>
  </si>
  <si>
    <r>
      <rPr>
        <b val="true"/>
        <sz val="14"/>
        <color rgb="FFFF0000"/>
        <rFont val="Arial"/>
        <family val="2"/>
        <charset val="1"/>
      </rPr>
      <t xml:space="preserve">ברברה </t>
    </r>
    <r>
      <rPr>
        <sz val="11"/>
        <rFont val="Cambria"/>
        <family val="1"/>
        <charset val="1"/>
      </rPr>
      <t xml:space="preserve">קפה בר</t>
    </r>
    <r>
      <rPr>
        <b val="true"/>
        <sz val="14"/>
        <color rgb="FFFF0000"/>
        <rFont val="Arial"/>
        <family val="2"/>
        <charset val="1"/>
      </rPr>
      <t xml:space="preserve"> </t>
    </r>
  </si>
  <si>
    <t xml:space="preserve">https://www.facebook.com/barbarayaffo</t>
  </si>
  <si>
    <t xml:space="preserve">פתוחה כל יום א-ה 11:00-00:00, ו 8:30-שעה לפני כניסת שבת, ש שעה אחרי יציאת שבת-00:00.</t>
  </si>
  <si>
    <t xml:space="preserve">nofar_7@walla.com</t>
  </si>
  <si>
    <t xml:space="preserve">נופר- 0547996977.
</t>
  </si>
  <si>
    <t xml:space="preserve">14--3-16</t>
  </si>
  <si>
    <t xml:space="preserve">היי,
אני מעוניינת לקבל את תו הויגן פרנדלי למסעדה שלי, איך עושים את זה?
 ברברה' נמצאת בשכונת נגה שבצפון יפו, מצרפת לכם את התפריט לעיון, רק אציין שסעיף הקינוחים שונה כעת ומכיל קינוח טבעוני אחד לפחות. המשך יום מדהים, נופר.
</t>
  </si>
  <si>
    <t xml:space="preserve">15-03-16  תחלנו לדבר, צריכה לצאת, נמשיך אחה"צ. 
17-03-16- לא חזרה ולא עונה טלפונית אז שלחתי לה מייל עם ה.ה. + הו"ק + SMS ששלחתי.
23-03- - ניסיתי עוד כמה פעמים בשעות שונות להתקשר לטל' של ברברה ולטל' של המקום ואין תשובה.</t>
  </si>
  <si>
    <t xml:space="preserve">הבגט של גילה</t>
  </si>
  <si>
    <t xml:space="preserve">03-501-1915</t>
  </si>
  <si>
    <t xml:space="preserve">מסעדת צהרים 0800-1700</t>
  </si>
  <si>
    <t xml:space="preserve">avichaiziun@gmail.com</t>
  </si>
  <si>
    <t xml:space="preserve">אבי - 0505881359 רצוי לדבר אחרי 1500</t>
  </si>
  <si>
    <t xml:space="preserve">15-12-15</t>
  </si>
  <si>
    <t xml:space="preserve">15-12-15- ביקשתי תפריט 20-12-15 - מסעדת צהרים 0800-1700 ליד עזריאלי. סועדים קבועים מהאזור היי טק עו"ד ועוד. אוטנטיבעי ודלי ספקים שלו לסייטן קישים וכד'. יש לו מנות טבעוניות. ב- 01-01-16 יקבל תפריט חדש. בינתיים ישלח לי אותו בפקס תוך כמה ימים. סוכם שבשלב א' אראה שהתפריט מספק. סיפרתי עלינו ועל התרומה.27-12-15 - ישלח לי את התפריט אחרי ה-1.1.16. 07-01-16 - אבי ביקש שאתקשר ביום חמישי הבא. לא הספיק עדיין.
24-01-16 - שלחתי SMS לא הגיב. 
14-03-16 - היה עסוק. יטפל אחרי פסח. אמר שהוא יצור קשר איתנו. </t>
  </si>
  <si>
    <t xml:space="preserve">קפה בריו</t>
  </si>
  <si>
    <t xml:space="preserve">https://www.facebook.com/cafebario/</t>
  </si>
  <si>
    <t xml:space="preserve">העליה 62 תל אביב יפו</t>
  </si>
  <si>
    <t xml:space="preserve">שישי עד שעה לפני</t>
  </si>
  <si>
    <t xml:space="preserve">לוסיאנו סבלסקי 058-7850550 </t>
  </si>
  <si>
    <t xml:space="preserve">8-12-15 - דיברתי עם לוסיאנו. שלחתי לו ספקים של גבינות, קינוחים ומאפים ומתכון למיונז טבעוני. דיברנו על אפשרויות לסנדוויצים טבעוניים. יחזור אלי כשישלים את התפריט הטבעוני. 13-12-15- היינו באזור וביקרנו אצלו להתרשמות.
02-02-16 - דיברתי עם לוסיאנו. מתקדם. יחזור אלי. (הבנתי בין השורות שהעסק לא כ"כ זז).</t>
  </si>
  <si>
    <t xml:space="preserve">חומוסיה עברית</t>
  </si>
  <si>
    <t xml:space="preserve">בן יהודה ת"א</t>
  </si>
  <si>
    <t xml:space="preserve">מהבוקר עד 1800</t>
  </si>
  <si>
    <t xml:space="preserve">galilenga@gmail.com</t>
  </si>
  <si>
    <t xml:space="preserve">גלי 054-5419429</t>
  </si>
  <si>
    <t xml:space="preserve">28-12-15</t>
  </si>
  <si>
    <t xml:space="preserve">פנתה אלינו.</t>
  </si>
  <si>
    <t xml:space="preserve">28-12-15 - דיברתי עם גלי. פותחת עם אבא שלה שהוא הבשלן. צמחונית בדרך לטבעונות. זאת "חמוסיה +" לדבריה. ביקשתי שתשלח תפריט הסברתי שיש קריטריונים + תרומה. 31-12-15- שלחה תפריט. יש בו מנות ט. מעבר לחומוס. הערתי עליו. צריכה לשנות ולשלוח שוב. 03-01-16 - גלי שלחה שוב תפריט ואישרתי. שלחתי ה.ה. והו"ק עם 3 השלבים. הסברתי שכדאי שיעשו את הנ"ל לפני שמדפיסים תפריט ע"מ שאוכל לשלוח לוגו. אמרה שמחר תחתום. 4-1-16 - ביקשה לוגו לפני שחותמת ועושה ה.ק. כי לטענתה רוצים להדפיס היום תפריט ולפתוח את המקום מחר. לא אושר לה. 19-01-16 - גלי החליטה להריץ תפריט זמני לחודש, לגשש מה קורה ואז לחזור אלינו להמשך התהליך. </t>
  </si>
  <si>
    <r>
      <rPr>
        <b val="true"/>
        <sz val="11"/>
        <rFont val="Cambria"/>
        <family val="1"/>
        <charset val="1"/>
      </rPr>
      <t xml:space="preserve">לתשומת לב:</t>
    </r>
    <r>
      <rPr>
        <sz val="11"/>
        <color rgb="FFFF0000"/>
        <rFont val="Cambria"/>
        <family val="1"/>
        <charset val="1"/>
      </rPr>
      <t xml:space="preserve"> היה קטע שבו לחצה לקבל את הסימונים לתפריט לפני שחתמה ועשתה הו"ק. לא הסכמנו וגם לא עשתה זאת עד סוף השבוע כפי שהבטיחה ובסוף קודם להריץ את המקום ואז להליט אם להתקשר איתנו.</t>
    </r>
  </si>
  <si>
    <r>
      <rPr>
        <b val="true"/>
        <sz val="11"/>
        <rFont val="Cambria"/>
        <family val="1"/>
        <charset val="1"/>
      </rPr>
      <t xml:space="preserve">אדיוון</t>
    </r>
    <r>
      <rPr>
        <sz val="14"/>
        <color rgb="FFFF0000"/>
        <rFont val="Cambria"/>
        <family val="1"/>
        <charset val="1"/>
      </rPr>
      <t xml:space="preserve"> -
</t>
    </r>
    <r>
      <rPr>
        <b val="true"/>
        <sz val="12"/>
        <rFont val="Cambria"/>
        <family val="1"/>
        <charset val="1"/>
      </rPr>
      <t xml:space="preserve">פאב מסעדה בפלורנטין</t>
    </r>
    <r>
      <rPr>
        <sz val="12"/>
        <rFont val="Cambria"/>
        <family val="1"/>
        <charset val="1"/>
      </rPr>
      <t xml:space="preserve"> 
</t>
    </r>
    <r>
      <rPr>
        <sz val="9"/>
        <rFont val="Cambria"/>
        <family val="1"/>
        <charset val="1"/>
      </rPr>
      <t xml:space="preserve">בסגנון ארוח בדואי</t>
    </r>
  </si>
  <si>
    <t xml:space="preserve">אברבנל 14 ת"א</t>
  </si>
  <si>
    <t xml:space="preserve">זה המייל שלו - yotam.adler@gmail.com</t>
  </si>
  <si>
    <t xml:space="preserve">524778583 יותם</t>
  </si>
  <si>
    <t xml:space="preserve">21-02-16</t>
  </si>
  <si>
    <t xml:space="preserve">פנו לעמרי במייל. שם המקום לא ברור. </t>
  </si>
  <si>
    <r>
      <rPr>
        <sz val="11"/>
        <color rgb="FFFF0000"/>
        <rFont val="Arial"/>
        <family val="2"/>
        <charset val="1"/>
      </rPr>
      <t xml:space="preserve">22-02-16 - שלחתי ה.ה. + 3 ש' לבקשת עמרי.
22-02-16 - יותם כתב שהם בונים כרגע תפריט חדש, וברגע שיהיה להם קובץ של עיצוב גרפי שלו נישלחו לעיוננו.
08-03-16 - דיברתי עם יותם. בעלי המקום בדואים, הוא עוזר להם והוא אומר שהכל מתנהל לאט ויש עוד הרבה דברים לסדר ושהם "היפים כאלה". הסברתי שיעבירו תפריט לפני שמדפיסים.. 
</t>
    </r>
    <r>
      <rPr>
        <b val="true"/>
        <sz val="12"/>
        <rFont val="Cambria"/>
        <family val="1"/>
        <charset val="1"/>
      </rPr>
      <t xml:space="preserve">ביק</t>
    </r>
    <r>
      <rPr>
        <sz val="12"/>
        <rFont val="Cambria"/>
        <family val="1"/>
        <charset val="1"/>
      </rPr>
      <t xml:space="preserve">ש</t>
    </r>
    <r>
      <rPr>
        <b val="true"/>
        <sz val="12"/>
        <rFont val="Cambria"/>
        <family val="1"/>
        <charset val="1"/>
      </rPr>
      <t xml:space="preserve"> **לא להתקשר שוב**</t>
    </r>
    <r>
      <rPr>
        <sz val="12"/>
        <rFont val="Cambria"/>
        <family val="1"/>
        <charset val="1"/>
      </rPr>
      <t xml:space="preserve"> -</t>
    </r>
    <r>
      <rPr>
        <sz val="11"/>
        <color rgb="FFFF0000"/>
        <rFont val="Arial"/>
        <family val="2"/>
        <charset val="1"/>
      </rPr>
      <t xml:space="preserve"> הוא יודיע כשהיה תפריט ואז נבדוק אם מתאים.</t>
    </r>
  </si>
  <si>
    <t xml:space="preserve">ביקש **לא להתקשר שוב**</t>
  </si>
  <si>
    <t xml:space="preserve">באר שבע</t>
  </si>
  <si>
    <t xml:space="preserve">קפה GO</t>
  </si>
  <si>
    <t xml:space="preserve">09-9503444</t>
  </si>
  <si>
    <t xml:space="preserve">א - ה : 24 שעות
שישי עד שעה לפני
מוצש שעה אחרי
כשר רבנות ב"ש</t>
  </si>
  <si>
    <t xml:space="preserve">m.brosh25@gmail.com</t>
  </si>
  <si>
    <t xml:space="preserve">0523753510 יואל.</t>
  </si>
  <si>
    <r>
      <rPr>
        <sz val="11"/>
        <color rgb="FFFF0000"/>
        <rFont val="Cambria"/>
        <family val="1"/>
        <charset val="1"/>
      </rPr>
      <t xml:space="preserve">21.06.15 - כתב שאין לו כסף מיותר אבל מאד רוצה את התו, שאלתי את עמרי מה דעתו בנושא, לא מעוניין לשלם.הוחלט לא להתקדם 22-12-15 - יואל שלח תפריט טבעוני מאוד עשיר ומגוון. שלחתי  ה.ה.ו-3 השלבים. 
08-12-15 - דיברתי עם יואל נוח לו לדבר מ 1700 כל יום עד 1900. שלח לדפוס תפריט טבעוני נפרד. לדעתו כ-40% מהתפריט שלו טבעוני בכל הקטגוריות. אושר ליואל להדפיס תפריט נפרד. 09-12-15 - סוכם שישלח לי במייל את התפריט שירשום ידנית. 19-12-15 עכשיו אני רואה שהיה קשר בעבר: 20.4 - קיבל הסבר, ידוע על התשלום, בקשה להעביר תפריט
17.6 - קיבל מייל שאילתא אם רוצה להתקדם
29-12-15 - הוא "עסוק מעל הראש לא הגיע לזה". יחזור אלי, ביקש שהוא זה שיתקשר אלי. יש לי תחושה שהעניין הכספי מרתיע. 
17-02-16 - יואל פנה שוב, היה מאוד עסוק, עכשיו רוצה להתקדם... שלחתי לו</t>
    </r>
    <r>
      <rPr>
        <b val="true"/>
        <sz val="12"/>
        <rFont val="Cambria"/>
        <family val="1"/>
        <charset val="1"/>
      </rPr>
      <t xml:space="preserve"> שוב</t>
    </r>
    <r>
      <rPr>
        <sz val="11"/>
        <color rgb="FFFF0000"/>
        <rFont val="Cambria"/>
        <family val="1"/>
        <charset val="1"/>
      </rPr>
      <t xml:space="preserve"> את ה.ה. והו"'ק עם הסברים.</t>
    </r>
  </si>
  <si>
    <r>
      <rPr>
        <b val="true"/>
        <sz val="12"/>
        <rFont val="Cambria"/>
        <family val="1"/>
        <charset val="1"/>
      </rPr>
      <t xml:space="preserve">לשים לב:
</t>
    </r>
    <r>
      <rPr>
        <sz val="11"/>
        <color rgb="FFFF0000"/>
        <rFont val="Cambria"/>
        <family val="1"/>
        <charset val="1"/>
      </rPr>
      <t xml:space="preserve">בעייתי. כל כמה חודשים מתקשר, מאוד דורשני, אומר שיתקדם ואז נרתע. </t>
    </r>
  </si>
  <si>
    <t xml:space="preserve">חנות 
נעלים</t>
  </si>
  <si>
    <r>
      <rPr>
        <b val="true"/>
        <sz val="14"/>
        <color rgb="FFFF0000"/>
        <rFont val="Cambria"/>
        <family val="1"/>
        <charset val="1"/>
      </rPr>
      <t xml:space="preserve">אומיד keds </t>
    </r>
    <r>
      <rPr>
        <sz val="11"/>
        <rFont val="Cambria"/>
        <family val="1"/>
        <charset val="1"/>
      </rPr>
      <t xml:space="preserve">ויצמן 92 כ"ס
</t>
    </r>
    <r>
      <rPr>
        <b val="true"/>
        <sz val="14"/>
        <color rgb="FFFF0000"/>
        <rFont val="Cambria"/>
        <family val="1"/>
        <charset val="1"/>
      </rPr>
      <t xml:space="preserve">אומיד kids </t>
    </r>
    <r>
      <rPr>
        <sz val="11"/>
        <rFont val="Cambria"/>
        <family val="1"/>
        <charset val="1"/>
      </rPr>
      <t xml:space="preserve">ויצמן 125 כ"ס</t>
    </r>
  </si>
  <si>
    <t xml:space="preserve">אומיד 050-6477127</t>
  </si>
  <si>
    <t xml:space="preserve">עמרי ראה מודעה.</t>
  </si>
  <si>
    <t xml:space="preserve">03-02-16 - דיברתי עם אומיד בעל 2 החנויות לילדים ולמבוגרים. אומר שכל הנעלים סינטטיות. שולחת לו SMS קישור לאתר שלנו רוצה לדעת מי אנחנו.</t>
  </si>
  <si>
    <t xml:space="preserve">האם לפנות שוב?</t>
  </si>
  <si>
    <t xml:space="preserve">ראשון</t>
  </si>
  <si>
    <r>
      <rPr>
        <b val="true"/>
        <sz val="14"/>
        <color rgb="FFFF0000"/>
        <rFont val="Arial"/>
        <family val="2"/>
        <charset val="1"/>
      </rPr>
      <t xml:space="preserve">ביסקוקיט </t>
    </r>
    <r>
      <rPr>
        <sz val="9"/>
        <rFont val="Cambria"/>
        <family val="1"/>
        <charset val="1"/>
      </rPr>
      <t xml:space="preserve">גלידריה כמו קסטה של פעם</t>
    </r>
  </si>
  <si>
    <t xml:space="preserve">http://www.biscookit.co.il/</t>
  </si>
  <si>
    <t xml:space="preserve">https://www.facebook.com/biscookit/?fref=ts</t>
  </si>
  <si>
    <t xml:space="preserve">maor.samana@gmail.com</t>
  </si>
  <si>
    <t xml:space="preserve">מאור סמאנה 0502223990
052-325-4975 אלי טייב </t>
  </si>
  <si>
    <t xml:space="preserve">שלום לחברינו הטבעונים אני בעלים של גלידת בוטיק בראשון בשם 'ביסקוקיט' (כל הקונספט הוא שני עוגיות ביסקוויט שבאמצע יש גלידה איטלקית משובחת) . בעקבות בקשות רבות הוצאנו שני גרסאות של הביסקוויטים טבעונים שיצאו ממש טובות ואנחנו מקבלים עליהם תגובות ממש מצוינות מחברינו הטבעונים .</t>
  </si>
  <si>
    <t xml:space="preserve">24-02-16 - דיברתי עם מאור. יוצא לשבועיים לחו"ל, אמשיך את הקשר עם השותף.
יש להם 2 בסקוויטים טבעונים שיצרו במיוחד. ספרתי על ה.ה. + הו"ק. שלחתי לו גם במייל. ישלח לי את פרטי הגלידות ואמרתי שאתייעץ אם זה מספיק.
29-02-16 - דיברתי עם אלי. אומר שיש להם כרגע יש להם רק 4 טעמים סורבה. אין בכלל על בסיס חלב צמחי. לא רוצה להתקשר איתנו עד שאין כמות מספקת של 5 טעמים כך שאנשים לא יתאכזבו. יצור קשר בעתיד כשיגיע לכך.</t>
  </si>
  <si>
    <t xml:space="preserve">בוסטן הגליל</t>
  </si>
  <si>
    <t xml:space="preserve">moreli_david@012.net.il</t>
  </si>
  <si>
    <t xml:space="preserve">דוד 0528327573  
 (גנה קריבצנקו ?)</t>
  </si>
  <si>
    <t xml:space="preserve">29-01-16 פנה אלינו 
31/1/16 עמרי דיבר איתו. הבעלים אמר שיש לו מלבד הטבעוני גם לא טבעוני, אין רישיון עסק אין כלום רק מבשל מהבית. עמרי אמר שאם ישרוד עוד חודשיים שיתקשר אלינו </t>
  </si>
  <si>
    <t xml:space="preserve">בעוד כ-10 ימים אנו עומדים להפעיל קטרינג טבעוני בישוב בוסתן הגליל מעוניינים להצטרף לאתר -נא ליצור עמנו קשר לקבלת פרטים בנושא</t>
  </si>
  <si>
    <t xml:space="preserve">איזו ובבט</t>
  </si>
  <si>
    <t xml:space="preserve">http://www.ijoandbabet.com/he/about</t>
  </si>
  <si>
    <t xml:space="preserve">https://www.facebook.com/ijoandbabet/info/?tab=overview</t>
  </si>
  <si>
    <t xml:space="preserve">דיזינגוף 141</t>
  </si>
  <si>
    <t xml:space="preserve">054-705-7050 יובל</t>
  </si>
  <si>
    <t xml:space="preserve">20-12-15 - דיברתי עם יובל. בשבת בופה שהוא 100% טבעוני. בשאר השבוע אומר שהתפריט כמעט כולו טבעני. מציג עצמם כפרו בע"ח ועוזר לתל"ל - סועדים מתבקשים לתרום 1 ש"ח לבע"ח בסוף כל ארוחה. יובל טוען שניסה ליצור קשר עם ו.פ. אבל עמרי פסל את התפריט והוא נשאר עם כעס על העמותה. הסברתי את הצד שלנו, ריככתי וסיכמנו שננסה לפתוח דף חדש. סוכם שאתקשר ביום שלישי הבא - עכשיו בהדפסה תפריט החורף ואז אגיע כדי להתרשם ולטעום (חושב שזה לא בסדר שאנחנו לא מגיעים).</t>
  </si>
  <si>
    <t xml:space="preserve">29-12-15 לשאול את יובל אם התפריט המעודכן הגיע ולתאם הגעה שלי למקום 31-12-15 יובל יתקשר אלי בערב.         3.1.16 - יובל לא חזר ואין תשובה  07-01-16- בתהליכי החלפת התפריט יובל יחזור אלי בשבוע הבא כשיסתיים. אמרתי שאני לא אתקשר. </t>
  </si>
  <si>
    <t xml:space="preserve">חרמון</t>
  </si>
  <si>
    <t xml:space="preserve">רשת מזנוני החרמון</t>
  </si>
  <si>
    <t xml:space="preserve">  adig1987@gmail.com</t>
  </si>
  <si>
    <t xml:space="preserve">עדי גולדשטים 050-2420255 </t>
  </si>
  <si>
    <t xml:space="preserve">28-12-15 -עדי תחזור אלי. 30-12-15 - מחפשת המבורגר טבעוני. תשלח לי תפריט כדי שאאשר. מכוון שהם פתוחים בין חודש ל-3 חודשים בשנה, אם התפריט מאושר - נפרסם כנראה ללא תרומה. 03-01-16 - עדי כתבה "מנסה לפתור עניינים בירוקטיים מול ליב שאמורים לספק לנו את ההמבורגר. אם נצליח לפתור את העניין אשלח לך בהקדם את התפריט. אם לא נצליח לצערי לא נוכל לקדם את עניין הויגן פרנדלי השנה..
 תודה על המסירות
". 10-01-16 - הכניסו המבורגר טבעוני. שלחה לי את התפריט. ביקשתי שאלות הבהרה לפני שנפרסם אותם. דיברנו כמה פעמים אבל לא חזרה. אולי בשנה הבאה יתארגנו יותר ומראש.</t>
  </si>
  <si>
    <r>
      <rPr>
        <b val="true"/>
        <sz val="14"/>
        <color rgb="FFFF0000"/>
        <rFont val="Cambria"/>
        <family val="1"/>
        <charset val="1"/>
      </rPr>
      <t xml:space="preserve">עדן -</t>
    </r>
    <r>
      <rPr>
        <sz val="9"/>
        <rFont val="Cambria"/>
        <family val="1"/>
        <charset val="1"/>
      </rPr>
      <t xml:space="preserve"> קפה במלון עדן בי-ם</t>
    </r>
  </si>
  <si>
    <t xml:space="preserve">https://www.facebook.com/groups/658499347611673/</t>
  </si>
  <si>
    <t xml:space="preserve">גלעדי 4 י-ם</t>
  </si>
  <si>
    <t xml:space="preserve">02-6724999</t>
  </si>
  <si>
    <t xml:space="preserve">myedenhotel@gmail.com</t>
  </si>
  <si>
    <t xml:space="preserve">לין ג'משיד</t>
  </si>
  <si>
    <t xml:space="preserve">21-12-15</t>
  </si>
  <si>
    <t xml:space="preserve">21-12-15- דיברתי עם לין בעלת המלון ואח"כ עם נטלי  ביקשתי שתשלח תפריט. שלחה שוחחתי עם נטלי השפית שהיא עצמה טבעונית ועבדה במסעדת נגילה שהיא ו.פ.. יש להם המון מנות טבעוניות. לא בא לידי ביטוי בתפריט עצמו. שלחו לי תפריט והערתי עליו. הסברתי על התרומה. 04-01-16 - דיברתי עם לין טוענת שיש להם כל יום מנות טבעוניות אבל קשה להם לעשות את השינוי בתפריט. לא הצלחתי להבין ממש למה. אמרה שנטלי תתקשר אלי מאוחד יותר כדי לחשוב שוב. נראה לי משיחה אחרת שסימון מנות בתפריט ירתיע לקחות אינם טבעונים. נטלי אמרה שהם משרתים רק את באי המלון והשכונה. לא יבואו מחלקים אחרים של ירושלים. כ"כ המנה העיקרית למשל משתנה כל יום (והיא תמיד טבעונית וגם המרק). הצעתי שתכתוב זאת בתפריט. תעביר לי אותו שוב. 12-01-16 - שלחו תפריט מעודכן - אישרתי אותו ושלחתי טפסים ו הו"ק לחתימה. 20-01-16 - בגלל מצב המלונות הקשה בי-ם לא יכולה כרגע לעמוד בהוצאה הכספית... השארתי דלת פתוחה לכשהמצב ישתפר.</t>
  </si>
  <si>
    <t xml:space="preserve">20-01-16</t>
  </si>
  <si>
    <t xml:space="preserve">פיצה בכיכר חולון</t>
  </si>
  <si>
    <t xml:space="preserve">https://www.facebook.com/%D7%A4%D7%99%D7%A6%D7%94-%D7%91%D7%9B%D7%99%D7%9B%D7%A8-%D7%97%D7%95%D7%9C%D7%95%D7%9F-323942827625143/timeline</t>
  </si>
  <si>
    <t xml:space="preserve">כיכר ויצמן 9 חולון</t>
  </si>
  <si>
    <t xml:space="preserve">djyassan@hotmail.com</t>
  </si>
  <si>
    <t xml:space="preserve">עמית יאסן 0507477993   </t>
  </si>
  <si>
    <t xml:space="preserve">16-12-15</t>
  </si>
  <si>
    <t xml:space="preserve">בברכה,</t>
  </si>
  <si>
    <t xml:space="preserve">16-12-15- ביקשתי תפריט. שלח לי במייל. יש תפריט טבעוני עם גבינות קשיו שעושים במקום. עמרי גם אישור שיש גבינה טבעונית. 20-12-15 שלחתי לו הסכם התקשרות ו-3 השלבים. 27-12-15 - רוצה לחתום היה עסוק מאוד. יבצע ויחזור אלי.</t>
  </si>
  <si>
    <t xml:space="preserve">לא מעוניין לחתום על הסכם כזה שמחייב אותו בכל כך הרבה דברים. לתחושתי זה העניין הכספי</t>
  </si>
  <si>
    <t xml:space="preserve">הדרום - אילת</t>
  </si>
  <si>
    <r>
      <rPr>
        <b val="true"/>
        <sz val="14"/>
        <color rgb="FFFF0000"/>
        <rFont val="Cambria"/>
        <family val="1"/>
        <charset val="1"/>
      </rPr>
      <t xml:space="preserve">ג'ינג'ר </t>
    </r>
    <r>
      <rPr>
        <sz val="12"/>
        <rFont val="Cambria"/>
        <family val="1"/>
        <charset val="1"/>
      </rPr>
      <t xml:space="preserve">מטבח אסיתי ובר</t>
    </r>
  </si>
  <si>
    <t xml:space="preserve">http://gingereilat.com/</t>
  </si>
  <si>
    <t xml:space="preserve">יותם מספר 3, אילת</t>
  </si>
  <si>
    <t xml:space="preserve">08-6372517 הכי נח לדבר עם אלכס בין 0900- 1230</t>
  </si>
  <si>
    <t xml:space="preserve">gingereilat@gmail.com</t>
  </si>
  <si>
    <t xml:space="preserve">המלצה ט.א.ב. + באתר שלהם כתוב: "ניתן להחליף בקר/עוף לכל המנות ללא רכיבים מן החי. </t>
  </si>
  <si>
    <t xml:space="preserve">14-12-15- דיברתי עם אלכס הבעלים. סוכם שישלח לי את התפריט כדי שנוכל לראות כי עונה לדרישות קבלת התו. 
במידה וכן, אעביר לו קבצים המפרטים את שלבי ההתקדמות.
27-12-15 - אלכס חזר משבוע מילואים. ראה את המייל שלי. צריך לבדוק עם השותפים ולקבל החלטה עקרונית אם רוצים לשלם את ה50 ש"ח זאת מכוון שהם מאוד מצליחים, המסעדה מלאה והקהילה הטבעונית האילתית מכירה אותם. דיברתי איתו על טבעונים שמגיעים לחופשה או לעסקים ואינם יודעים. יתארגן ויחזור אלי. 19-01-16 - אלכס אמר שלא מעוניינים להשקיע את ה- 50 ש"ח.</t>
  </si>
  <si>
    <t xml:space="preserve">19-01-16 - אלכס אמר שלא מעוניינים להשקיע את ה- 50 ש"ח.</t>
  </si>
  <si>
    <t xml:space="preserve">ממבו - מסעדה חלבית</t>
  </si>
  <si>
    <t xml:space="preserve">mambo100@walla.co.il</t>
  </si>
  <si>
    <t xml:space="preserve">ברוך חי</t>
  </si>
  <si>
    <t xml:space="preserve">הוסיפו תפריט טבעוני ורוצה להתפרסם באינדקס שלנו</t>
  </si>
  <si>
    <t xml:space="preserve">20.4 - קיבל הסבר, ידוע על התשלום, בקשה להעביר תפריט
17.6 - קיבל מייל שאילתא אם רוצה להתקדם</t>
  </si>
  <si>
    <t xml:space="preserve">30.6 - להאדים אם לא ענה</t>
  </si>
  <si>
    <t xml:space="preserve">צפון</t>
  </si>
  <si>
    <t xml:space="preserve">הקוקיה</t>
  </si>
  <si>
    <t xml:space="preserve">https://www.facebook.com/pages/%D7%94%D7%A7%D7%95%D7%A7%D7%99%D7%94-%D7%A7%D7%99%D7%91%D7%95%D7%A5-%D7%93%D7%A4%D7%A0%D7%94/136714579739187?fref=ts&amp;ref=br_tf</t>
  </si>
  <si>
    <t xml:space="preserve">בכניסה לקיבוץ דפנה</t>
  </si>
  <si>
    <t xml:space="preserve">12.4 - הומלץ ע"י גולש, היה עם כמה חברים טבעונים והיו כמה מנות, נהנו מאד. היה גם קינוח שווה</t>
  </si>
  <si>
    <t xml:space="preserve">להרים טלפון, לבדוק אם ויגן פרנדלי</t>
  </si>
  <si>
    <t xml:space="preserve">ג'יבריש</t>
  </si>
  <si>
    <t xml:space="preserve">http://gibberish.rest.co.il/%D7%AA%D7%A4%D7%A8%D7%99%D7%98?menuId=745932</t>
  </si>
  <si>
    <t xml:space="preserve">שוק הפשפשים</t>
  </si>
  <si>
    <t xml:space="preserve">22.3 - הומלץ ע"י לקוחה</t>
  </si>
  <si>
    <t xml:space="preserve">ת"א</t>
  </si>
  <si>
    <t xml:space="preserve">בר</t>
  </si>
  <si>
    <t xml:space="preserve">פלורנטין 10</t>
  </si>
  <si>
    <t xml:space="preserve">מסעדה בית קפה</t>
  </si>
  <si>
    <t xml:space="preserve">מזל בית אריה </t>
  </si>
  <si>
    <t xml:space="preserve">daniel.ring@gmail.com</t>
  </si>
  <si>
    <t xml:space="preserve">דניאל- 054-2205999</t>
  </si>
  <si>
    <t xml:space="preserve">23/3/15</t>
  </si>
  <si>
    <t xml:space="preserve">פנה אלינו לקבל את תו הויגן פרנדלי . בית קפה ביפו</t>
  </si>
  <si>
    <t xml:space="preserve">עמרי אתה היית איתו בקשר במקרה? לא מוצאת עליו כלום</t>
  </si>
  <si>
    <t xml:space="preserve">מסעדות </t>
  </si>
  <si>
    <t xml:space="preserve">ליב</t>
  </si>
  <si>
    <t xml:space="preserve">https://www.facebook.com/vegansontop/photos/a.581621321933032.1073741830.165174500244385/758903770871452/?type=1&amp;theater</t>
  </si>
  <si>
    <t xml:space="preserve">משכית 32</t>
  </si>
  <si>
    <t xml:space="preserve">נראה לנו שזאת המסעדה של חיים האפס מקפה נטו. הבנו שהוא מלכלך עלינו.. שימות</t>
  </si>
  <si>
    <t xml:space="preserve">כרגע סניפי רמת החייל ורמת גן - לא ויגן פרנדלי. צריך לחכות לסניף הרצליה כשנפתח - כרגע עוד לא פורסם אפילו תפריט</t>
  </si>
  <si>
    <t xml:space="preserve">צריך לראות תפריט כדי להבין בכלל אם ויגן פרנדלי. התפריט של שני הסניפים הקימים לא ויגן פרנדלי, אך של סניף הרצליה בכלל לא פורסם. אז אני לא יודעת.</t>
  </si>
  <si>
    <t xml:space="preserve">רמת גן </t>
  </si>
  <si>
    <t xml:space="preserve">מאפיית הדקל</t>
  </si>
  <si>
    <t xml:space="preserve">אבא הלל רמת גן</t>
  </si>
  <si>
    <t xml:space="preserve">0508233633 לירן</t>
  </si>
  <si>
    <t xml:space="preserve">מישהו המליץ</t>
  </si>
  <si>
    <t xml:space="preserve">23/7/15 שיחה טובה עם לירן שאמר שעוד שבוע שבועיים כמעט הכל יהיה טבעוני </t>
  </si>
  <si>
    <t xml:space="preserve">תל אביב </t>
  </si>
  <si>
    <t xml:space="preserve">מסעדה </t>
  </si>
  <si>
    <t xml:space="preserve">ביסלה</t>
  </si>
  <si>
    <t xml:space="preserve">דוד מרכוס 16 רמת החייל.</t>
  </si>
  <si>
    <t xml:space="preserve">דולב 0503334361</t>
  </si>
  <si>
    <t xml:space="preserve">dolevsy@gmail.com</t>
  </si>
  <si>
    <t xml:space="preserve">קיצר צריך לקפוץ אליהם...לראות אם אפשר שגם יסמנו על המוצרים וגם יקבלו תו ויגן פרנדלי לבית עסק</t>
  </si>
  <si>
    <t xml:space="preserve">רעננה</t>
  </si>
  <si>
    <t xml:space="preserve">גלידה</t>
  </si>
  <si>
    <t xml:space="preserve">גלידלה</t>
  </si>
  <si>
    <t xml:space="preserve">החרושת 4 רעננה</t>
  </si>
  <si>
    <t xml:space="preserve">coavshalom@gmail.com        </t>
  </si>
  <si>
    <t xml:space="preserve">לא רלוונטי</t>
  </si>
  <si>
    <t xml:space="preserve">N</t>
  </si>
  <si>
    <t xml:space="preserve">14/7/15</t>
  </si>
  <si>
    <t xml:space="preserve">
שלום יש לנו רשת חנויות למכירה סיטונאית למוסדות וליחידים במחירי מפעל יש לי לקוחות טיבעוניים שהעלו לי את הרעיון לבקש את המדבקה שלכם אני בונה בימים אלו את מיגוון המוצרים המתאימים לטיבעוניים , יש לנו מיגוון מספק תודה אבשלום 0528286395 י</t>
  </si>
  <si>
    <t xml:space="preserve">14/7/15 עמרי דיבר עם אבשלום שאמר שמוכן לעשות שינויים לטבעונים
15/7/15 עמרי היה במקום. יהיו ויגן פרנדלי אם יוסיפו שילוט. אבשלום אמר שיקרה עוד שבועיים</t>
  </si>
  <si>
    <t xml:space="preserve">23/7/15 לפנות אם לא מקדמים ה.התקשרות/תשלום</t>
  </si>
  <si>
    <t xml:space="preserve">מספרה</t>
  </si>
  <si>
    <t xml:space="preserve">?</t>
  </si>
  <si>
    <t xml:space="preserve">אריאל- 
0504477327 </t>
  </si>
  <si>
    <t xml:space="preserve">zakarariel@gmail.com</t>
  </si>
  <si>
    <t xml:space="preserve">אריאל </t>
  </si>
  <si>
    <t xml:space="preserve">28/5/15</t>
  </si>
  <si>
    <t xml:space="preserve">היי עומרי! זה אריאל זכר (הספר) דיברתי עם לימור היא אמרה לדבר איתך בכל הנושא שאנחנו רוצים להפוך את המספרה שלנו למספרה טבעונית יש לי הרבה רעיוניות יפים בנושא וחשוב לנו באמת שנייה מזוהים עם האגודות השונות וכמובן להיכנס למאגר שלכם של ויגן פרנדלי.דיברתי גם עם ערן יוז בעלה של טל גלבוע שגם הוא ספר והוא נתן לי הרבה טיפים ואמר לי איזה מוצרים להביא שלא נוסו על בע״ח עשיתי סבב פגישות עם כמה סוכנים והבאתי מוצרים מדהימים למספרה שלא נוסו על בע״ח כולל אישורים בינלאומיים אנחנו מורידים בהדרגה את המוצרים הישנים ועובדים רק עם המוצרים החדשים ככה שנכון להיום אנחנו כבר 90% עם חומרים שלא נוסו על בע״ח ואנחנו בדרך הנכונה, אני אשמח להרחיב יותר על הכל ולענות לכל שאלה שלכם אני חושב שהשיתוף פעולה הזה יכול להיות מאוד מוצלח ואולי אפילו לפתוח פתח לעוד עסקים מהסוג הזה ולעלות את המודעות גם במספרות. חשוב לי שנעשה את זה מסודר ומקצועי, אני ישמח שתחזור אליי שתוכל שנוכל באמת להשלים פרטים   תודה: אריאל זכר</t>
  </si>
  <si>
    <t xml:space="preserve">4/6/15 עמרי שלח לאריאל הסכם התקשרות. בגדול צריך לראות כמה היצע טבעוני באמת יש לו במקום ולבקר אותו גם כן....
15/7/15 עמרי עדכן את אריאל שלא נוכל להביא את התו בגלל שהמקום מורכב מידי</t>
  </si>
  <si>
    <t xml:space="preserve">להמשיך את הקשר מול אריאל</t>
  </si>
  <si>
    <t xml:space="preserve">שונות</t>
  </si>
  <si>
    <t xml:space="preserve">חווה חקלאית</t>
  </si>
  <si>
    <t xml:space="preserve">adasweet4@gmail.com</t>
  </si>
  <si>
    <t xml:space="preserve">עדי</t>
  </si>
  <si>
    <t xml:space="preserve">
שלום אני עובדת בחווה חקלאית אקולוגית ורוב אם לא כל המוצרים שלנו הם טבעונים (לא רק סל הפירות והירקות) גם מוצרים נוספים בפיתוח וגם סיורים שכוללים כיבוד טבעוני אשמח לדעת איך מקבלים תו ויגן פרנדלי ובמה זה כרוך? </t>
  </si>
  <si>
    <t xml:space="preserve">20.4 - קיבלה הצעה גם לסימון מוצרים וגם לבית עסק רגיל, ידוע על תשלום, צריכה לעדכן מה בא לה
17.6 - קיבלה מייל שאילתא אם רוצה להתקדם
21.6 - מייל עם עדי, ענתה שכרגע לא ממש יכולה להתקדם וגם לא יודעת באיזה תחום, אולי עוד חודש</t>
  </si>
  <si>
    <t xml:space="preserve">ב"ש</t>
  </si>
  <si>
    <t xml:space="preserve">תחנה מרכזית באר שבע</t>
  </si>
  <si>
    <t xml:space="preserve">יואל</t>
  </si>
  <si>
    <t xml:space="preserve">17.4.15</t>
  </si>
  <si>
    <t xml:space="preserve">"אנא הוסיפו אותי לאינדקס שלכם" חחח</t>
  </si>
  <si>
    <t xml:space="preserve">20.4 - קיבל הסבר, ידוע על התשלום, בקשה להעביר תפריט
17.6 - קיבל מייל שאילתא אם רוצה להתקדם
21.6 - כתב שאין לו כסף מיותר אבל מאד רוצה את התו, שאלתי את עמרי מה דעתו בנושא, הוחלט לא להתקדם</t>
  </si>
  <si>
    <t xml:space="preserve">לא מעוניין לשלם</t>
  </si>
  <si>
    <t xml:space="preserve">מרכז</t>
  </si>
  <si>
    <t xml:space="preserve">אופנה</t>
  </si>
  <si>
    <t xml:space="preserve">מאסטר ספורט </t>
  </si>
  <si>
    <t xml:space="preserve">המלאכה 4 אזור תעשיה אפק ראש העין </t>
  </si>
  <si>
    <t xml:space="preserve">במקום יש נעלי הרים טבעוניות שזה אמור להיות נדיר
דגמי נשים
Merrell grassbow
Merrel maipo
Merrel dark shadow
Hi-tec bryce
דגמי גברים
Merrell beluga
Merrell maipo
Merrell castel rock
Hi-tec brice</t>
  </si>
  <si>
    <t xml:space="preserve">כל הארץ</t>
  </si>
  <si>
    <t xml:space="preserve">קופיקס - צריך לחשוב איך פונים אליהם!</t>
  </si>
  <si>
    <t xml:space="preserve">טיפוח</t>
  </si>
  <si>
    <t xml:space="preserve">body shop</t>
  </si>
  <si>
    <t xml:space="preserve">http://www.bodyshop.co.il/</t>
  </si>
  <si>
    <t xml:space="preserve">סניפים בכל הארץ </t>
  </si>
  <si>
    <t xml:space="preserve">03-6762313</t>
  </si>
  <si>
    <t xml:space="preserve">17/5/14</t>
  </si>
  <si>
    <t xml:space="preserve">רציתי להמליץ לכם להוסיף את הרשת "Body Shop" לרשימת העסקים המומלצים לטבעוניים, משום שכל מוצרי הטיפוח שלהם לא כוללים מרכיבים מהחי ולא נוסו על בעלי חיים כעקרון מוצהר.</t>
  </si>
  <si>
    <t xml:space="preserve">לראות איך מקדמים </t>
  </si>
  <si>
    <t xml:space="preserve">SENSITEVA</t>
  </si>
  <si>
    <t xml:space="preserve">http://www.sensiteva.com/</t>
  </si>
  <si>
    <t xml:space="preserve">https://www.facebook.com/pages/Sensi-Teva/632939850063078</t>
  </si>
  <si>
    <t xml:space="preserve">050-812-0900</t>
  </si>
  <si>
    <t xml:space="preserve">24/1/14</t>
  </si>
  <si>
    <t xml:space="preserve">ראיתי את הרשימה של חברות המייצרות מוצרי טיפוח ושמתי לב שחברת SENSITEVA לא מופיעה שם. ממליצה בחום וכדאי מאוד להוסיף אותה לרשימה. החברה כמובן לא מבצעת ניסויים בבע"ח וגם מייצרת מוצרי טיפוח אורגניים</t>
  </si>
  <si>
    <t xml:space="preserve">5/1/15 עמרי דיבר עם הבעלים שאמרה שתיצור קשר אם זה יהיה רלוונטי</t>
  </si>
  <si>
    <t xml:space="preserve">לואר</t>
  </si>
  <si>
    <t xml:space="preserve">www.loire.co.il</t>
  </si>
  <si>
    <t xml:space="preserve">https://www.facebook.com/loireIsrael</t>
  </si>
  <si>
    <t xml:space="preserve">03-5050515 </t>
  </si>
  <si>
    <t xml:space="preserve">loireshany@walla.co.il</t>
  </si>
  <si>
    <t xml:space="preserve">קיבלנו המלצת אוהד לגבי החברה הזו</t>
  </si>
  <si>
    <t xml:space="preserve">גיטה בגס</t>
  </si>
  <si>
    <t xml:space="preserve">http://www.gittabags.com/he/</t>
  </si>
  <si>
    <t xml:space="preserve">https://www.facebook.com/gittabags</t>
  </si>
  <si>
    <t xml:space="preserve">03-6315372</t>
  </si>
  <si>
    <t xml:space="preserve">tomer@gittabegs.com</t>
  </si>
  <si>
    <t xml:space="preserve">7/1/15 עמרי דיבר עם החברה שם שביקשו שנשלח להם למייל מידע</t>
  </si>
  <si>
    <t xml:space="preserve">לשלוח</t>
  </si>
  <si>
    <t xml:space="preserve">chinsky</t>
  </si>
  <si>
    <t xml:space="preserve">ברודצ'קי 13 רמת אביב</t>
  </si>
  <si>
    <t xml:space="preserve">פתוחים מהבוקר ועד רבע לשמונה בערב</t>
  </si>
  <si>
    <t xml:space="preserve">מוטי- 0546871571</t>
  </si>
  <si>
    <t xml:space="preserve">24/8/14</t>
  </si>
  <si>
    <t xml:space="preserve">לפי מה שהבנתי אמור להיות ויגן פרנדלי די בטוח רק לקפוץ למקום</t>
  </si>
  <si>
    <t xml:space="preserve">ירושלים </t>
  </si>
  <si>
    <t xml:space="preserve">הקוביה</t>
  </si>
  <si>
    <t xml:space="preserve">מתוקים</t>
  </si>
  <si>
    <t xml:space="preserve">יוגורט בר</t>
  </si>
  <si>
    <t xml:space="preserve">נמל תל אביב</t>
  </si>
  <si>
    <t xml:space="preserve">nsns1lm@gmail.com</t>
  </si>
  <si>
    <t xml:space="preserve">נראה על פניו שיש סיכוי טוב שהם ויגן פרנדלי צריך לקפוץ לבדוק</t>
  </si>
  <si>
    <t xml:space="preserve">טחנת קפה</t>
  </si>
  <si>
    <t xml:space="preserve">https://www.facebook.com/coffeemill1</t>
  </si>
  <si>
    <t xml:space="preserve">עץ קפה</t>
  </si>
  <si>
    <t xml:space="preserve">https://www.facebook.com/EtzCafeJerusalem</t>
  </si>
  <si>
    <t xml:space="preserve">תמול שלשום</t>
  </si>
  <si>
    <t xml:space="preserve">https://www.facebook.com/TmolShilshomcafe</t>
  </si>
  <si>
    <t xml:space="preserve">חליטתה</t>
  </si>
  <si>
    <t xml:space="preserve">https://www.facebook.com/hallitatea</t>
  </si>
  <si>
    <t xml:space="preserve">הלל 5 ירושלים</t>
  </si>
  <si>
    <t xml:space="preserve">077-4110224</t>
  </si>
  <si>
    <t xml:space="preserve">באתר כתוב: בית תה, חנות ומסעדה טבעונית</t>
  </si>
  <si>
    <t xml:space="preserve">חיפה</t>
  </si>
  <si>
    <t xml:space="preserve">גרין בר</t>
  </si>
  <si>
    <t xml:space="preserve">שער הלבנון,מרכז הכרמל,חיפה</t>
  </si>
  <si>
    <t xml:space="preserve">א-ה: 9:00-21:00. שישי: 9:00-16:00.</t>
  </si>
  <si>
    <t xml:space="preserve">שלום,
ברצוני לספר לכם על עוד מקום נפלא שמציע תפריט טבעוני עשיר,משקאות בריאות וכדו׳.
Green Bar</t>
  </si>
  <si>
    <t xml:space="preserve">NINA HACHI ברח' בן יהודה בתל אביב</t>
  </si>
  <si>
    <t xml:space="preserve">מסעדת גיוזה</t>
  </si>
  <si>
    <t xml:space="preserve">ממליצה בחום על מסעדת גיוזה ברמת ישי (ב street mall) 
יש להם תפריט צמחוני / טבעוני חדש ומיוחד
ובנוסף יש גם סושי טבעוני / צמחוני 
סוף סוף אוכל עם טעמים ורעיונות חדשים..... בשבילנו.....</t>
  </si>
  <si>
    <t xml:space="preserve">אלברט קופי בר</t>
  </si>
  <si>
    <t xml:space="preserve">מלצ'ט 1 תל אביב</t>
  </si>
  <si>
    <t xml:space="preserve">תי שם ביום חמישי, יש להם תפריט מושקע עם הרבה אופציות טבעוניות וגם קינוח טבעוני: פאדג' שוקולד מצופה אבקת סוכר שמכונה "שלגיה". התפלאתי שאין להם תו תקן והם אמרו לי שהם שמעו על זה אבל לא חשבו על זה עדיין כי הם די בהתחלה.</t>
  </si>
  <si>
    <t xml:space="preserve">שמסיה</t>
  </si>
  <si>
    <t xml:space="preserve">קינג ג'ורג' 38 תל אביב</t>
  </si>
  <si>
    <t xml:space="preserve">רוטשילד הרצל בתל אביב</t>
  </si>
  <si>
    <t xml:space="preserve">21/1/14</t>
  </si>
  <si>
    <t xml:space="preserve">הבנתי שיש להם תפריט טבעוני </t>
  </si>
  <si>
    <t xml:space="preserve">מטודלה</t>
  </si>
  <si>
    <t xml:space="preserve">17/1/14</t>
  </si>
  <si>
    <t xml:space="preserve">רציתי לעדכן אתכם על מסעדה בצפון תל אביב שהכניסה תפריט חדש גם עם מנות טבעוניות!!!
ממש ממש טעים!!!
קוראים לה "מטודלה" והיא ברחוב בנימין מטודלה.</t>
  </si>
  <si>
    <t xml:space="preserve">קסם בעיר</t>
  </si>
  <si>
    <t xml:space="preserve">https://www.facebook.com/kesembayr</t>
  </si>
  <si>
    <t xml:space="preserve">אבן גבירול 110 </t>
  </si>
  <si>
    <t xml:space="preserve">052-8897137</t>
  </si>
  <si>
    <t xml:space="preserve">היי רציתי להמליץ על בית קפה חדש באבן גבירול 110  שנקרא "קסם בעיר" ומציע מנות טבעוניות וחלב סויה ללא תוספת תשלום. תודה.</t>
  </si>
  <si>
    <t xml:space="preserve">ארץ עיר</t>
  </si>
  <si>
    <t xml:space="preserve">הברזל 34 רמת החייל</t>
  </si>
  <si>
    <t xml:space="preserve">כל יום מ7 בערב ועד אחרון החוגגים למעט יום שישי </t>
  </si>
  <si>
    <t xml:space="preserve">03-6427945</t>
  </si>
  <si>
    <t xml:space="preserve">basic health</t>
  </si>
  <si>
    <t xml:space="preserve">http://www.basic-health.co.il/</t>
  </si>
  <si>
    <t xml:space="preserve">רמת החייל</t>
  </si>
  <si>
    <t xml:space="preserve">היי  אכלתי פה: http://www.basic-health.co.il/
השבוע, יש פוטנציאל ויגן-פרינדלי אדיר.
ממליצה לפטפט איתם.</t>
  </si>
  <si>
    <t xml:space="preserve">קופי האוס</t>
  </si>
  <si>
    <t xml:space="preserve">רוטשילד 21</t>
  </si>
  <si>
    <t xml:space="preserve">הרבה זמן אני מנדנדת לקופי האוס ברוטשילד שהוא מקום באמת לחמוד עם ארויה נעימה להוסיף מנות טבעוניות (עד כה אין), גם כשאני בסביבה ואוספת איזה קפה הפוך וגם פה בפייס. היום הם ענו לי בתגובה לפוסט שמיום א' יכניסו מנות טבעוניות... אתם בקשר עימם? תבדקו?</t>
  </si>
  <si>
    <t xml:space="preserve">בר סלטים</t>
  </si>
  <si>
    <t xml:space="preserve">שדרות יהודית 7 תל אביב </t>
  </si>
  <si>
    <t xml:space="preserve">המקום הזה קיים בכלל?</t>
  </si>
  <si>
    <t xml:space="preserve">מיפוי</t>
  </si>
  <si>
    <t xml:space="preserve">פדריק</t>
  </si>
  <si>
    <t xml:space="preserve">יש להם תפריט טבעוני </t>
  </si>
  <si>
    <t xml:space="preserve">לא ברור... </t>
  </si>
  <si>
    <t xml:space="preserve">רח' קריניצי ברמת גן</t>
  </si>
  <si>
    <t xml:space="preserve">חן. 0505858313</t>
  </si>
  <si>
    <t xml:space="preserve">מסעדה נוספת שמוכרת (בעיקר טייק אווי) קובה טבעוני למהדרין
היא הקוביה, ביאליק 77 ר"ג.
 כדאי להוסיף.
(בתפריט כתוב קובה צמחוני ואני וידאתי טלפונית שזה טבעוני)</t>
  </si>
  <si>
    <t xml:space="preserve">חומוסיית סמיר</t>
  </si>
  <si>
    <t xml:space="preserve">https://www.facebook.com/pages/%D7%9E%D7%A1%D7%A2%D7%93%D7%AA-%D7%A1%D7%9E%D7%99%D7%A8-%D7%91%D7%A8%D7%9E%D7%9C%D7%94-%D7%97%D7%95%D7%9E%D7%95%D7%A1-%D7%91%D7%A8%D7%9E%D7%9C%D7%94-Samir-Restaurant/424312374277586?fref=ts</t>
  </si>
  <si>
    <t xml:space="preserve">המסעדה מגישה הרבה מעבר ל"חומוס צ'יפס סלט".
בעסקית הצמחונית (טבעונית גם היא) יש הרבה סלטים, מג'דרה, פלאפל, צ'יפס, כמובן חומוס (מסבחה, פול או גרגרים) ושתיה, ובעסקית הטבעונית - תבשילים ממולאים, מרקים, חומוס ושתיה :)</t>
  </si>
  <si>
    <t xml:space="preserve">מסעדת ציונה</t>
  </si>
  <si>
    <t xml:space="preserve">ויצמן 18 נס ציונה</t>
  </si>
  <si>
    <t xml:space="preserve">מעוניינת להמליץ על קפה/מסעדה ידידותיים לטבעונים בנס ציונה- ויצמן 18 - ציונה. 
מספר מנות טבעוניות טעימות מאד!!!</t>
  </si>
  <si>
    <t xml:space="preserve">דומינו פיצה</t>
  </si>
  <si>
    <t xml:space="preserve">בנימין 4 רחובות</t>
  </si>
  <si>
    <t xml:space="preserve">דוד- 0524817511</t>
  </si>
  <si>
    <t xml:space="preserve">מוכן להכניס גבינה אם נמצא לו גבינה שכשרה למהדרין</t>
  </si>
  <si>
    <t xml:space="preserve">פיצה רומא רחובות</t>
  </si>
  <si>
    <t xml:space="preserve">פנחס בן דוד 1 רחובוצת</t>
  </si>
  <si>
    <t xml:space="preserve">דברתי עם ג'ימי , בעל המקום, ישמח לשרת את הציבור הטבעוני. </t>
  </si>
  <si>
    <t xml:space="preserve">לראות מה הולך </t>
  </si>
  <si>
    <t xml:space="preserve">לא בטוח איך קוראים למקוןם </t>
  </si>
  <si>
    <t xml:space="preserve">לפני כשבועיים נפתחה מסעדה חדשה בטבעון.
בכל קטגוריה בתפריט יש מנה טבעונית, ממש טובה!!
ממליצה בחום לבדוק ולהוסיף לאינדקס שלנו, הטבעונים :)
לבעל המקום קוראים קובי פיין - זה הטלפון שלו:
0523479318.
המיקום: רחוב רימונים 1, קרית טבעון.
</t>
  </si>
  <si>
    <t xml:space="preserve">סינקופה</t>
  </si>
  <si>
    <t xml:space="preserve">
פאב הסינקופה בחיפה השיק תפריט טבעוני. הייתי שם אתמול ואכלתי את ההמבורגר פטריות והיה ממש טעים. </t>
  </si>
  <si>
    <t xml:space="preserve">אורנוס</t>
  </si>
  <si>
    <t xml:space="preserve">http://www.rol.co.il/sites/uranus/</t>
  </si>
  <si>
    <t xml:space="preserve">https://www.facebook.com/profile.php?id=100001796016591</t>
  </si>
  <si>
    <t xml:space="preserve">נתניה</t>
  </si>
  <si>
    <t xml:space="preserve">אני ממליצה לכם בחום ללכת לבקר בפאב אורנוס בנתניה.
מנהל אותו גיא ובת זוגתו פולה מלצרית במקום, שניהם טבעונים בשנה האחרונה, והכניסו לתפריט המבורגר טבעוני - הטעים ביותר שאכלתי. 
פולה עושה את הקציצות מתכון ביתי. המחיר ממש זול ונוח. ובלי קשר הפאב הזה הוא אחד הפאבים המדהימים שקיימים (קיים 32 שנה)</t>
  </si>
  <si>
    <t xml:space="preserve">מסעדת בלנדא</t>
  </si>
  <si>
    <t xml:space="preserve">http://www.2eat.co.il/restaurant.aspx?restid=21459</t>
  </si>
  <si>
    <t xml:space="preserve">גליל העליון </t>
  </si>
  <si>
    <t xml:space="preserve">אכלנו ארוחת טעימות טבעונית לחלוטין וקינוח טבעוני, הכל היה מצוין, טרי ואיכותי (סלט עגבניות, עלי גפן מיוחדים, מרק אפונה, פיתות מיוחדות, חציל בטחינה, קישואים, תבשיל פריקי עם כוסמת וקינוח על בסיס אגוזים וסילאן). אמנם המסעדה אינה טבעונית, אבל יש בה הרבה אופציות טבעוניות</t>
  </si>
  <si>
    <t xml:space="preserve">צפת</t>
  </si>
  <si>
    <t xml:space="preserve">קפה בומביי </t>
  </si>
  <si>
    <t xml:space="preserve">כרכור</t>
  </si>
  <si>
    <t xml:space="preserve">משה אנג'ל
050-7640039</t>
  </si>
  <si>
    <t xml:space="preserve">"פתחנו לאחרונה את המסעדה ואנו מקפידים שמנת הדגל שלנו
,הטאלי, יהיה טבעוני".</t>
  </si>
  <si>
    <t xml:space="preserve">צפון -</t>
  </si>
  <si>
    <t xml:space="preserve">עץ החיים </t>
  </si>
  <si>
    <t xml:space="preserve">ככר המגינים 2 העיר העתיקה צפת</t>
  </si>
  <si>
    <t xml:space="preserve">050-6960239</t>
  </si>
  <si>
    <t xml:space="preserve">אני גר בצפת ואכלתי במקום ממש טעים עם המבורגר טבעוני ועוד שלל מנות טבעוניות וגם צמחוניות </t>
  </si>
  <si>
    <t xml:space="preserve">גבריאלה ורות</t>
  </si>
  <si>
    <t xml:space="preserve">https://www.facebook.com/gabrielaverut?fref=ts</t>
  </si>
  <si>
    <t xml:space="preserve">פרדס חנה</t>
  </si>
  <si>
    <t xml:space="preserve">04-6377077</t>
  </si>
  <si>
    <t xml:space="preserve">המסעדה של גבריאלה ורות בפרדס חנה, מבחר מנות טבעוניות ואפילו קינוחים, יש גם ROW מאוד ממליץ להציע להם תו תקן</t>
  </si>
  <si>
    <t xml:space="preserve">שלחו לי תפריט בפייסבוק נראה ידידותי בעליל!</t>
  </si>
  <si>
    <t xml:space="preserve">ברונו</t>
  </si>
  <si>
    <t xml:space="preserve">כיכר בן גוריון 1 קריית טבעון</t>
  </si>
  <si>
    <t xml:space="preserve">04-9832338</t>
  </si>
  <si>
    <t xml:space="preserve">ית קפה במרכז קרית טבעון. גם זה מקום עם אופציות טובות לטבעונים, ועם קצת התאמות גם יהיה הרבה יותר מבחר.
זהו, תודה רבה!</t>
  </si>
  <si>
    <t xml:space="preserve">זה לא בית קפה אלה קונדיטוריה יש שם רק עוגות וקפה</t>
  </si>
  <si>
    <t xml:space="preserve">בריא בר</t>
  </si>
  <si>
    <t xml:space="preserve">https://www.facebook.com/DshaotG</t>
  </si>
  <si>
    <t xml:space="preserve">
לא מזמן הייתי בקניון ביקנעם, ועצרתי שם במקום קטן שנקרא "בריא-בר", יש שם מיצים טבעיים של פירות וגם ירקות (מלפפון, סלק, סלרי ג'ינג'ר וכל היוצאי דופן) שייקים מעולים על בסיס חלב קוקוס חלב סויה ותפוזים, אבל גם יוגורט וחלב "רגיל"..הם מציעים גם ארוחות בריאות של סלטים וסנדביצ'ים, אך גם גבינות לא טבעוניות. בעל המקום היה איש ממש נחמד ישבנו קצת לשיחה ושאלתי אותו למה הוא לא מטבען קצת את המקום ילך לו טוב, והם צריכים תו של ויגן פרנדלי, הוא אמר לי "מה" איזה חמש פעמים עד שהבין מה אני אומרת, וכנראה שחידשתי לו לגמריי, 
המלצתי לו שייבדוק את העניין ושכדאי לו מאוד. בנוסף הוא אמר שהם רוצים בקרוב להוציא תפריט טבעוני, חזרתי על עצמי ואמרתי, שייבדוק איתכם והמקום בהחלט יכול לקבל תו שכזה. 
</t>
  </si>
  <si>
    <t xml:space="preserve">מקום בעין הוד למרגלות הכרמל</t>
  </si>
  <si>
    <t xml:space="preserve">עומרי, שים לב אם אתה מגיע .פתוחים מחמישי עד ראשון בלבד.</t>
  </si>
  <si>
    <t xml:space="preserve">מלני: 0546676089</t>
  </si>
  <si>
    <t xml:space="preserve">ישנו בית קפה מקסים בכפר האמנים עין הוד שלמרגלות הכרמל. ידידותיים לטבעוניים! רוב המנות - צמחוניות וחלקן אף טבעוניות.
אם ברצונכם לקבל פרטים נוספים, אתם מוזמנים ליצור קשר עם בעלת הבית - מלני: 0546676089
מקווה שתגיעו לביקור,</t>
  </si>
  <si>
    <t xml:space="preserve">כיכר פריז</t>
  </si>
  <si>
    <t xml:space="preserve">עיר תחתית</t>
  </si>
  <si>
    <t xml:space="preserve">-</t>
  </si>
  <si>
    <t xml:space="preserve">http://www.facebook.com/pages/%D7%A9%D7%9E%D7%95%D7%9C%D7%99%D7%A7%D7%99%D7%A4%D7%95%D7%93/409466305801166?fref=ts</t>
  </si>
  <si>
    <t xml:space="preserve">רח' נתנזון 18 כיכר פריז, חיפה </t>
  </si>
  <si>
    <t xml:space="preserve">א-ה: 7:00-22:00</t>
  </si>
  <si>
    <t xml:space="preserve">077-700-6434</t>
  </si>
  <si>
    <t xml:space="preserve">קפה נונה</t>
  </si>
  <si>
    <t xml:space="preserve">טכניון חיפה</t>
  </si>
  <si>
    <t xml:space="preserve">צפון - כפר תבור</t>
  </si>
  <si>
    <t xml:space="preserve">קפדרציה</t>
  </si>
  <si>
    <t xml:space="preserve">http://www.rest.co.il/sites/Default.asp?txtRestID=13559</t>
  </si>
  <si>
    <t xml:space="preserve">כפר תבור (לכיוון טבריה)</t>
  </si>
  <si>
    <t xml:space="preserve">א - ה 08:30 - 24:00 ו 16:30 - 08:30</t>
  </si>
  <si>
    <t xml:space="preserve">04-6766233  </t>
  </si>
  <si>
    <t xml:space="preserve">היום אכלתי במסעדת קפדרציה בכפר תבור . והיו שם כמה מנות נהדרות וטבעוניות  ממולאים באורז וצנוברים, קוסקוס עם ירקות ותאנים ברוטב סילאו וגרעינים, וסלט בורגול נהדר עם עלים ירוקים, חמוציות ועגבניות.</t>
  </si>
  <si>
    <t xml:space="preserve">שראביכ</t>
  </si>
  <si>
    <t xml:space="preserve">ע"פ שילוט, כפר ראמה (כרמיאל)</t>
  </si>
  <si>
    <t xml:space="preserve">9110230–050       04-9995768  
</t>
  </si>
  <si>
    <t xml:space="preserve">נראה שויגן פרנדלי </t>
  </si>
  <si>
    <t xml:space="preserve">צפון - צפת</t>
  </si>
  <si>
    <t xml:space="preserve">אורחנוף בראל</t>
  </si>
  <si>
    <t xml:space="preserve">http://www.2eat.co.il/restaurant.aspx?restid=17469</t>
  </si>
  <si>
    <t xml:space="preserve">י"ז 23, צפת</t>
  </si>
  <si>
    <t xml:space="preserve">יום ו' 16:00 - 09:00 שבת צאת שבת - אחרון הסועדים</t>
  </si>
  <si>
    <t xml:space="preserve">04-6923661 </t>
  </si>
  <si>
    <t xml:space="preserve">צפון - נהריה</t>
  </si>
  <si>
    <t xml:space="preserve">קפה כליל</t>
  </si>
  <si>
    <t xml:space="preserve">כליל (ליד נהריה)</t>
  </si>
  <si>
    <t xml:space="preserve">חמישי,שישי ושבת. חגים וחופשים, להתקשר לפני ולבדוק</t>
  </si>
  <si>
    <t xml:space="preserve">  052-3261898</t>
  </si>
  <si>
    <t xml:space="preserve">http://www.clil.org.il/card.asp?item_id=84</t>
  </si>
  <si>
    <t xml:space="preserve">המלצת גולשת שיש שפע מנות טבעוניות</t>
  </si>
  <si>
    <t xml:space="preserve">פרטלו </t>
  </si>
  <si>
    <t xml:space="preserve">כרמיאל</t>
  </si>
  <si>
    <t xml:space="preserve">היי, יש פיצריה בכרמיאל בשם פרטלו שמגישה פיצה טבעונית טעימה להפליא!</t>
  </si>
  <si>
    <t xml:space="preserve">yogurt shake bar</t>
  </si>
  <si>
    <t xml:space="preserve">ייתי היום בירושלים במקום שנקרא yogurt shake bar (ברחוב הלל, באחת הצמתים בצד הצפוני/אי זוגי). יש לו שם שייקים על בסיס שקדים וקשיו, אני שתיתי שייק מדהים מקשיו תמרים ובננות  בעל המקום היה מקסים, ואמר שבעיקרון הוא רצה שהמקום יהיה כמה שיותר טבעוני אבל בגלל הביקוש הוא מוכר חלב, ושאין כל כך ביקוש לשייקים של האגוזים </t>
  </si>
  <si>
    <t xml:space="preserve">צופיה בישול על פתילייה</t>
  </si>
  <si>
    <t xml:space="preserve">מחנה יהודה</t>
  </si>
  <si>
    <t xml:space="preserve">02-622-2555</t>
  </si>
  <si>
    <t xml:space="preserve">24/12/13</t>
  </si>
  <si>
    <t xml:space="preserve">מיכל ברקוביץ ממליצה על המקום הזה</t>
  </si>
  <si>
    <t xml:space="preserve">מאפיית הברירה הטבעית </t>
  </si>
  <si>
    <t xml:space="preserve">http://www.natural-choice.co.il/#!-/c4n6</t>
  </si>
  <si>
    <t xml:space="preserve">גלידת ג'לרטה</t>
  </si>
  <si>
    <t xml:space="preserve">מודיעין- עמק דותן 66</t>
  </si>
  <si>
    <t xml:space="preserve">יש במקום וופל בלגי טבעוני</t>
  </si>
  <si>
    <t xml:space="preserve">בית אנה טיכו</t>
  </si>
  <si>
    <t xml:space="preserve">http://www.rest.co.il/RecordPage.aspx?RestID=4638</t>
  </si>
  <si>
    <t xml:space="preserve">הרב קוק 9, ירושלים</t>
  </si>
  <si>
    <t xml:space="preserve">אורית 02-624-4186</t>
  </si>
  <si>
    <t xml:space="preserve">השרון</t>
  </si>
  <si>
    <t xml:space="preserve">בר בכפר סבא</t>
  </si>
  <si>
    <t xml:space="preserve">050-400-1022</t>
  </si>
  <si>
    <t xml:space="preserve">נשמח מאוד לשתף עמכם פעולה..</t>
  </si>
  <si>
    <t xml:space="preserve">ריבר רעננה</t>
  </si>
  <si>
    <t xml:space="preserve">השרון -הוד השרון</t>
  </si>
  <si>
    <t xml:space="preserve">איוטאיה.. </t>
  </si>
  <si>
    <t xml:space="preserve"> רחוב הפטיש 12, גיל עמל, הוד השרון (בתחנת הדלק)</t>
  </si>
  <si>
    <t xml:space="preserve">09-7726868</t>
  </si>
  <si>
    <t xml:space="preserve">אוניון</t>
  </si>
  <si>
    <t xml:space="preserve">https://www.facebook.com/onion.rest</t>
  </si>
  <si>
    <t xml:space="preserve">קניון שבעת הכוכבים הרצליה</t>
  </si>
  <si>
    <t xml:space="preserve">09-7732371 יוני</t>
  </si>
  <si>
    <t xml:space="preserve">גוהר</t>
  </si>
  <si>
    <t xml:space="preserve">יש אופציות טבעוניות</t>
  </si>
  <si>
    <t xml:space="preserve">אורבניק</t>
  </si>
  <si>
    <t xml:space="preserve">הרצל 213,רחובות</t>
  </si>
  <si>
    <t xml:space="preserve">053-8095182</t>
  </si>
  <si>
    <t xml:space="preserve">תפריט בהרצה מהיום 18-11-15. יש מנות טבעוניות אבל לא ברמה מספקת.כדאי לעקוב.</t>
  </si>
  <si>
    <t xml:space="preserve">הדרום</t>
  </si>
  <si>
    <t xml:space="preserve">ריניגבלום</t>
  </si>
  <si>
    <t xml:space="preserve">קפה אריק ושרון</t>
  </si>
  <si>
    <t xml:space="preserve">אשדוד- בקניון סי מול</t>
  </si>
  <si>
    <t xml:space="preserve">מיקה </t>
  </si>
  <si>
    <t xml:space="preserve">אילת</t>
  </si>
  <si>
    <t xml:space="preserve">אוהדת בשם מאיה ממליצה. אומרת שיש שם לא מעט אופציות טבעוניות....</t>
  </si>
  <si>
    <t xml:space="preserve">סטודיו לאמנות האוכל</t>
  </si>
  <si>
    <t xml:space="preserve">http://www.rest.co.il/RecordPage.aspx?RestID=13900</t>
  </si>
  <si>
    <t xml:space="preserve">חד נס</t>
  </si>
  <si>
    <t xml:space="preserve">בריבה אשדוד</t>
  </si>
  <si>
    <t xml:space="preserve">לאחרונה הוסיפו המון מנות טבעוניות... שווה לבדוק</t>
  </si>
  <si>
    <t xml:space="preserve">MC2</t>
  </si>
  <si>
    <t xml:space="preserve">ביתן אהרון</t>
  </si>
  <si>
    <r>
      <rPr>
        <b val="true"/>
        <sz val="14"/>
        <rFont val="Cambria"/>
        <family val="1"/>
        <charset val="1"/>
      </rPr>
      <t xml:space="preserve">שיבולים </t>
    </r>
    <r>
      <rPr>
        <sz val="11"/>
        <rFont val="Cambria"/>
        <family val="1"/>
        <charset val="1"/>
      </rPr>
      <t xml:space="preserve">קפה</t>
    </r>
  </si>
  <si>
    <t xml:space="preserve">http://www.rol.co.il/sites/shibolim/</t>
  </si>
  <si>
    <t xml:space="preserve">אילת, אילות 31/14 (מרכז שמעיה)+סניף נוסף גם בשחמון - רח' ששת הימים 310</t>
  </si>
  <si>
    <t xml:space="preserve"> 08-6323932</t>
  </si>
  <si>
    <t xml:space="preserve">המלצה  ט.א.ב. + מנות טבעוניות לפי האתר. 18-11-15 עוד אין תפריט באתר. כדאי לעקוב כשיעלה.</t>
  </si>
  <si>
    <t xml:space="preserve">הדרום - באר שבע</t>
  </si>
  <si>
    <t xml:space="preserve">סיטי קפה ובר</t>
  </si>
  <si>
    <t xml:space="preserve">https://www.facebook.com/CityCoffeeandBar/info/?tab=overview</t>
  </si>
  <si>
    <t xml:space="preserve">הנרייטה סולד 8 ב"ש</t>
  </si>
  <si>
    <t xml:space="preserve">08-623-6699</t>
  </si>
  <si>
    <t xml:space="preserve">המלצה ט.א.ב. </t>
  </si>
  <si>
    <t xml:space="preserve">סבא ג'בטו
-קוקה
-הספרייה
-סמילנסקי
-אנגוס (לאחרונה הכניסו בתפריט רובריקה שלמה של תחליפי הבשר)
-גלידה באר שבע
-דללי (אוניברסיטה)
</t>
  </si>
  <si>
    <t xml:space="preserve">נופש</t>
  </si>
  <si>
    <t xml:space="preserve">העולם של קוצ'ה</t>
  </si>
  <si>
    <t xml:space="preserve">http://www.koocha.co.il/index.php?option=com_content&amp;view=article&amp;id=2&amp;Itemid=2</t>
  </si>
  <si>
    <t xml:space="preserve">14/2/14</t>
  </si>
  <si>
    <t xml:space="preserve">חזרתי היום מחופשה בצפון ורציתי לספר לכם על מקום ממש חמוד שהייתי בו כדי שתכניסו אותו לרשימה. זה מקום בשעל שנקרא "קוצ'ה בכפר"- בעקרון הם לא טבעונים אבל הם הסכימו בשמחה להכין לנו ארוחת בוקר טבעונית ואף הביאו לנו לחדר כיריים חשמליות לבישול. הבונוס הוא שהמקום ממש מהמם ובאמת שהרגשתי צורך פשוט להמליץ עליהם כי הם ממש ממש בסדר :)</t>
  </si>
  <si>
    <t xml:space="preserve">סקופ נעליים </t>
  </si>
  <si>
    <t xml:space="preserve">https://www.facebook.com/scoopramla</t>
  </si>
  <si>
    <t xml:space="preserve">דיזינדוף 79 תל אביב</t>
  </si>
  <si>
    <t xml:space="preserve">08-920-7244</t>
  </si>
  <si>
    <t xml:space="preserve">13/1/14</t>
  </si>
  <si>
    <t xml:space="preserve">הכל החנות טבעונית </t>
  </si>
  <si>
    <t xml:space="preserve">לשים לב שיש גם סניף ברמלה...מ וזר....</t>
  </si>
  <si>
    <t xml:space="preserve">אאוטסיידרס</t>
  </si>
  <si>
    <t xml:space="preserve">https://www.facebook.com/pages/Outsiders/601911516523845</t>
  </si>
  <si>
    <t xml:space="preserve">החשמונאים 113 תל אביב</t>
  </si>
  <si>
    <t xml:space="preserve">Mon - Thu: 10:00 am - 7:30 pm
Fri: 9:30 am - 3:00 pm
Sun: 10:00 am - 7:30 pm</t>
  </si>
  <si>
    <t xml:space="preserve">03-6437329</t>
  </si>
  <si>
    <t xml:space="preserve">יש חנות עם נעלי ריצה טבעוניות באיכות גבוהה מאד. אני לא קשור לחנות הזאת, אבל חבר שלי דיבר עם המוכר ונראה שיש להם מה להציע לקהל הצמחוני והטבעוני אבל הם לא יודעים באיזה ערוץ לפנות אליו. חשבתי שיהיה טוב גם לחנות וגם לטבעונים (כמוני) אם תצרו קשר עם העסק ותכניסו אותו לרשימת בתי-העסק שלכם.</t>
  </si>
  <si>
    <t xml:space="preserve">שוהם </t>
  </si>
  <si>
    <t xml:space="preserve">דיזינגוף 123</t>
  </si>
  <si>
    <t xml:space="preserve">היי עמרי, יש בדיזנגוף 123 חנות תיקים ואקססוריז בשם "שוהם", ובעלת החנות טוענת שהחנות טבעונית.. יש דרך לבדוק את זה?
5/1/15 עמרי התקשר ואמרו לו שיש ארנקים מעור</t>
  </si>
  <si>
    <t xml:space="preserve">נעלי פיילס</t>
  </si>
  <si>
    <t xml:space="preserve">http://www.mibemall.co.il/StoreHomePage.aspx?MallID=137&amp;BranchID=5903</t>
  </si>
  <si>
    <t xml:space="preserve">מידע מינימלי על פריסת הרשת:
http://www.mibemall.co.il/StoreHomePage.aspx?MallID=137&amp;BranchID=5903#
האתר האמריקאי הרשמי:
http://www.collectivebrands.com/payless-shoesource
</t>
  </si>
  <si>
    <t xml:space="preserve">הכל שם טבעוני 100 אחוז</t>
  </si>
  <si>
    <t xml:space="preserve">ג'ייד</t>
  </si>
  <si>
    <t xml:space="preserve">http://heb.gadecosmetics.com/HTMLs/home.aspx</t>
  </si>
  <si>
    <t xml:space="preserve">https://www.facebook.com/gadeisrael</t>
  </si>
  <si>
    <t xml:space="preserve">לאחרונה היו לי כמה תכתובות עם ג'ייד, גם עם משרד מנכ"ל כולל שיחת טלפון וגם ע"ג דף הפייסבוק הרשמי של החברה. שמעתי מספר פעמים שהחברה אינה משתמשת כלל ברכיבים מהחי ורציתי לבדוק זאת בצורה מהימנה כי אם זה דבר נכון זה מטורף. זאת חברה טובה וזמינה לכל אחד.
בשיחת הטלפון שקיבלתי ממשרד המנכל נאמר לי מפורשות שלא מנסים על בע"ח ואין שום שימוש במרכיבים מהחי באיפור או במוצרי קוסמטיקה וטיפוח וכנ"ל כך נכתב לי בדף הפייסבוק שלהם.</t>
  </si>
  <si>
    <t xml:space="preserve">סטטוס אתר 2016</t>
  </si>
  <si>
    <t xml:space="preserve">לינק לאתר</t>
  </si>
  <si>
    <t xml:space="preserve">לינק לדף</t>
  </si>
  <si>
    <t xml:space="preserve">לינק לדף באתר של הויגן פרנדלי </t>
  </si>
  <si>
    <t xml:space="preserve">כתובת </t>
  </si>
  <si>
    <t xml:space="preserve">טלפון </t>
  </si>
  <si>
    <t xml:space="preserve">הטבות- אינסטגרם לחברי ויגן פרנדלי </t>
  </si>
  <si>
    <t xml:space="preserve">מדבקת תו </t>
  </si>
  <si>
    <t xml:space="preserve">סימון על התפריט</t>
  </si>
  <si>
    <t xml:space="preserve">לוגו באתר</t>
  </si>
  <si>
    <t xml:space="preserve">איש קשר של בית העסק</t>
  </si>
  <si>
    <t xml:space="preserve">סטטוס בית עסק לעניין התליה</t>
  </si>
  <si>
    <t xml:space="preserve">כשר</t>
  </si>
  <si>
    <t xml:space="preserve">נכים</t>
  </si>
  <si>
    <t xml:space="preserve">חניה</t>
  </si>
  <si>
    <t xml:space="preserve">טייקאוואי</t>
  </si>
  <si>
    <t xml:space="preserve">משלוחים</t>
  </si>
  <si>
    <t xml:space="preserve">רשימת תפוצה</t>
  </si>
  <si>
    <t xml:space="preserve">פוסט אינסטוש</t>
  </si>
  <si>
    <t xml:space="preserve">תאריך העלאת פוסט פייסבוק</t>
  </si>
  <si>
    <t xml:space="preserve">ביקורת באתר</t>
  </si>
  <si>
    <t xml:space="preserve">סטטוס טיפול </t>
  </si>
  <si>
    <t xml:space="preserve">האם חתם על הסכם?</t>
  </si>
  <si>
    <t xml:space="preserve">האם תרם?</t>
  </si>
  <si>
    <t xml:space="preserve">קבלה</t>
  </si>
  <si>
    <t xml:space="preserve">ברשימת דוכנים ?</t>
  </si>
  <si>
    <t xml:space="preserve">למה ויגן פרנדלי</t>
  </si>
  <si>
    <t xml:space="preserve">מתכונים</t>
  </si>
  <si>
    <t xml:space="preserve">הטבה לכרטיס חבר מועדון</t>
  </si>
  <si>
    <t xml:space="preserve">תשובת בית העסק ויגן פסט 14 (לפרט- פלייר/פוסטר/פלייר+פוסטר)</t>
  </si>
  <si>
    <t xml:space="preserve"> </t>
  </si>
  <si>
    <t xml:space="preserve">זכאים - טבעוני</t>
  </si>
  <si>
    <t xml:space="preserve">סמטת בית השואבה 20 תל אביב</t>
  </si>
  <si>
    <t xml:space="preserve">שני- שבת: 12:00-24:00</t>
  </si>
  <si>
    <t xml:space="preserve">03-613-5060</t>
  </si>
  <si>
    <t xml:space="preserve">zakaimorginal@gmail.com</t>
  </si>
  <si>
    <t xml:space="preserve">אין תוספת חיוב</t>
  </si>
  <si>
    <t xml:space="preserve">יש</t>
  </si>
  <si>
    <t xml:space="preserve">Y</t>
  </si>
  <si>
    <t xml:space="preserve">בית עסק 100 אחוז טבעוני</t>
  </si>
  <si>
    <t xml:space="preserve">שלחו מתכון לסלט קינואה עברי</t>
  </si>
  <si>
    <t xml:space="preserve">לא לבדוק</t>
  </si>
  <si>
    <t xml:space="preserve">29/12/13</t>
  </si>
  <si>
    <t xml:space="preserve">אהבה בטעם ביתי</t>
  </si>
  <si>
    <t xml:space="preserve">https://www.facebook.com/love.of.flavor</t>
  </si>
  <si>
    <t xml:space="preserve">http://www.vegan-friendly.co.il/%D7%9E%D7%A1%D7%A2%D7%93%D7%94/21/%D7%90%D7%94%D7%91%D7%94_%D7%91%D7%98%D7%A2%D7%9D_%D7%91%D7%99%D7%AA%D7%99</t>
  </si>
  <si>
    <t xml:space="preserve">כתובת: מרכז מסחרי נווה, נחילות 2 כרכור</t>
  </si>
  <si>
    <t xml:space="preserve">שעות פעילות: א - 12:00-21:00, ב'-ה' - 09:00-21:00, ו' - 09:00-15:00</t>
  </si>
  <si>
    <t xml:space="preserve">טלפון: 04-8668266</t>
  </si>
  <si>
    <t xml:space="preserve">אלבי</t>
  </si>
  <si>
    <t xml:space="preserve">אין </t>
  </si>
  <si>
    <t xml:space="preserve">הגדוד העברי 8 תל אביב</t>
  </si>
  <si>
    <t xml:space="preserve"> א'- ו': 08:00-24:00, שבת: 10:00- 24:00 </t>
  </si>
  <si>
    <t xml:space="preserve">03-5466065</t>
  </si>
  <si>
    <t xml:space="preserve">שקל</t>
  </si>
  <si>
    <t xml:space="preserve">עמרי אמר לא רלוונטי</t>
  </si>
  <si>
    <t xml:space="preserve">NA</t>
  </si>
  <si>
    <t xml:space="preserve">אלי0544280691</t>
  </si>
  <si>
    <t xml:space="preserve">לא</t>
  </si>
  <si>
    <t xml:space="preserve">בגלל האווירה הטבעונית, העובדים הטבעונים ואין סוף הקינוחים הטבעונים המעולים שנמצאים במקום</t>
  </si>
  <si>
    <t xml:space="preserve">מספר לא תקין</t>
  </si>
  <si>
    <t xml:space="preserve">אמרטי </t>
  </si>
  <si>
    <t xml:space="preserve">הפלמ"ח 25 חיפה</t>
  </si>
  <si>
    <t xml:space="preserve">א-ה 9:00 עד 12:00. שישי 9:00 עד 17:00</t>
  </si>
  <si>
    <t xml:space="preserve">053-8093186</t>
  </si>
  <si>
    <t xml:space="preserve">אין</t>
  </si>
  <si>
    <t xml:space="preserve">אין אתר או פייסבוק.</t>
  </si>
  <si>
    <t xml:space="preserve">אצל מיכה</t>
  </si>
  <si>
    <t xml:space="preserve">https://www.facebook.com/%D7%90%D7%A6%D7%9C-%D7%9E%D7%99%D7%9B%D7%94-%D7%97%D7%95%D7%9E%D7%95%D7%A1-%D7%A4%D7%95%D7%9C-%D7%A2%D7%9C-%D7%A4%D7%AA%D7%99%D7%9C%D7%99%D7%94-116061348556367/</t>
  </si>
  <si>
    <t xml:space="preserve">http://www.vegan-friendly.co.il/%D7%9E%D7%A1%D7%A2%D7%93%D7%94/29/%D7%90%D7%A6%D7%9C_%D7%9E%D7%99%D7%9B%D7%94</t>
  </si>
  <si>
    <t xml:space="preserve">תובת: בן יהודה 191 תל אביב</t>
  </si>
  <si>
    <t xml:space="preserve">שעות פעילות: א'-ה': 7:00-17:30. יום שישי: 7:00-16:00</t>
  </si>
  <si>
    <t xml:space="preserve">טלפון: 03-6242975/052-4689856</t>
  </si>
  <si>
    <t xml:space="preserve">בר בריאות</t>
  </si>
  <si>
    <t xml:space="preserve">אין אתר</t>
  </si>
  <si>
    <t xml:space="preserve">הרכבת 4 תל אביב</t>
  </si>
  <si>
    <t xml:space="preserve"> א'- ה': 09:00-15:30</t>
  </si>
  <si>
    <t xml:space="preserve">03-5665010</t>
  </si>
  <si>
    <t xml:space="preserve">boba75@walla.com</t>
  </si>
  <si>
    <t xml:space="preserve">נשלח 29.6</t>
  </si>
  <si>
    <t xml:space="preserve">אילן - 0542332548</t>
  </si>
  <si>
    <t xml:space="preserve">29.3.13</t>
  </si>
  <si>
    <t xml:space="preserve">צמחוני מזה 10 שנים עם המון המון תבשילים טבעונים מעולים לצהריים</t>
  </si>
  <si>
    <t xml:space="preserve">שולח לי מתכונים</t>
  </si>
  <si>
    <t xml:space="preserve">מול נילי נשלח</t>
  </si>
  <si>
    <t xml:space="preserve">לא חתמה, לפנות אבל </t>
  </si>
  <si>
    <t xml:space="preserve">לא זמין</t>
  </si>
  <si>
    <t xml:space="preserve">דים סאם שופ</t>
  </si>
  <si>
    <t xml:space="preserve">אבן גבירול 61 תל אביב, דיזנגוף סנטר תל אביב</t>
  </si>
  <si>
    <t xml:space="preserve"> א'-ה': 11:00- 24:00. ו': 09:00- 16:00. ש': 19:00- 24:00 </t>
  </si>
  <si>
    <t xml:space="preserve">03-527-8989</t>
  </si>
  <si>
    <t xml:space="preserve">mail@dimsumlev.co.il</t>
  </si>
  <si>
    <t xml:space="preserve">נשלח 29.6 אין מענה</t>
  </si>
  <si>
    <t xml:space="preserve">אין קפה</t>
  </si>
  <si>
    <t xml:space="preserve">יש בתל אביב - צריך לדאוג להביא לשאר הסניפים</t>
  </si>
  <si>
    <t xml:space="preserve">אופיר- בעלים 052-6413330. דודי- 0524058282 בעלים של המפעל והרשת. 0525374393 שי סניף ראשון לציון</t>
  </si>
  <si>
    <t xml:space="preserve">המסעדה מציעה כ- 15 סוגים שונים של דים סאם, אשר רבים מהם טבעונים</t>
  </si>
  <si>
    <t xml:space="preserve">שולח מתכונים</t>
  </si>
  <si>
    <t xml:space="preserve">מייל ענייון </t>
  </si>
  <si>
    <t xml:space="preserve">2/3/13 נבדק</t>
  </si>
  <si>
    <t xml:space="preserve">לבדוק</t>
  </si>
  <si>
    <t xml:space="preserve">חומוס הבית</t>
  </si>
  <si>
    <t xml:space="preserve">https://www.facebook.com/Humus.No.2</t>
  </si>
  <si>
    <t xml:space="preserve">http://www.vegan-friendly.co.il/%D7%9E%D7%A1%D7%A2%D7%93%D7%94/38/%D7%97%D7%95%D7%9E%D7%95%D7%A1_%D7%94%D7%91%D7%99%D7%AA</t>
  </si>
  <si>
    <t xml:space="preserve">כתובת: אלנבי 47 תל אביב</t>
  </si>
  <si>
    <t xml:space="preserve">שעות פעילות: א'-ה': 10:00-22:00, ו': 09:00-24:00, ש': 12:00-22:00.</t>
  </si>
  <si>
    <t xml:space="preserve">טלפון: 052-882-4121</t>
  </si>
  <si>
    <t xml:space="preserve">קפה לואיז</t>
  </si>
  <si>
    <t xml:space="preserve">חיפה: מוריה 58. חיפה: גרנד קניון (בתוך סטימצקי). טבעון: אלכסנדר זייד 1. קריית ביאליק: דרך עכו 192, קריון. בנימינה: המייסדים 6. מושב בני דרור: קניון דרורים. רמת-השרון: סוקולוב 36. תל-אביב: הרוגי מלכות 11, רמת החייל. תל אביב: שדרות רוטשילד 9. תל אביב: אופנהיימר 11, רמת אביב.</t>
  </si>
  <si>
    <t xml:space="preserve">חיפה מוריה 58 א'-ש' 07:30 עד אחרון הלקוחות. חיפה גרנד קניון א'-ה' 10:00-22:00, ו' 9:00-15:30. טבעון: אלכסנדר זייד 1. א'-ו' 07:30 עד אחרון הסועדים, ש' 09:00 עד אחרון הסועדים. קריית ביאליק א'-ה' 10:00-22:00, ו' 9:00-15:30 בנימינה א'-ו' 07:30 עד אחרון הלקוחות, ש' 08:00 עד אחרון הלקוחות. מושב בני דרור א'-ו' 08:00 עד אחרון הלקוחות, ש' 09:00 עד אחרון הלקוחות. רמת-השרון א'-ו' 07:30 עד אחרון הלקוחות, ש' 08:00 עד אחרון הלקוחות. תל-אביב רמת החייל א'-ו' 07:30 עד אחרון הלקוחות, ש' 08:30 עד אחרון הלקוחות. תל אביב רוטשילד א'-ו' 07:30 עד אחרון הלקוחות, ש' 08:00 עד אחרון הלקוחות. תל אביב רמת אביב א'-ו' 07:30 עד אחרון הלקוחות, ש' 08:30 עד אחרון הלקוחות.</t>
  </si>
  <si>
    <t xml:space="preserve">מס' כללי: 1700-70-60-99. חיפה מוריה 58 04-8349950. חיפה גרנד קניון 04-8121228. טבעון: אלכסנדר זייד 1. 04-8203969. קריית ביאליק 04-6337363. בנימינה 04-6552140. מושב בני דרור 09-9741023. רמת-השרון 03-5476262. תל-אביב רמת החייל 03-6492000. תל אביב רוטשילד 03-6494947. תל אביב רמת אביב 03-6447497.</t>
  </si>
  <si>
    <t xml:space="preserve">liora@cafelouise.co.il</t>
  </si>
  <si>
    <t xml:space="preserve">לא מחייבים</t>
  </si>
  <si>
    <t xml:space="preserve">הבאנו 7 מדבקות לסניף אבן גבירול בשביל השאר 17.2.15</t>
  </si>
  <si>
    <t xml:space="preserve">דפנה- 0522696933/ ליאורה- 0505441777</t>
  </si>
  <si>
    <t xml:space="preserve">15.3.13</t>
  </si>
  <si>
    <t xml:space="preserve">יש ביקורת של רוני פקר על הסניף ברוטשילד</t>
  </si>
  <si>
    <t xml:space="preserve">תפריט טבעוני המכיל מעל 20 מנות טבעוניות איכותיות במיוחד. במקום אפשר למצוא גם מאפים טבעונים וצוות עובדים הרגיש מאוד לקהל הטבעוני. כמו כן המקום גמיש מאוד לכל שינוי או צורך שיש. </t>
  </si>
  <si>
    <t xml:space="preserve">שולחים מתכונים</t>
  </si>
  <si>
    <t xml:space="preserve">לא חתמו אבל לפנות מכיוון שהם משתתפים בפסטיבל </t>
  </si>
  <si>
    <t xml:space="preserve">פוסטרים ופלאיירים בכל הסניפים בארץ- תלו כבר ברוטשילד</t>
  </si>
  <si>
    <t xml:space="preserve">מאמארוני</t>
  </si>
  <si>
    <t xml:space="preserve">התרופה 14, נתניה</t>
  </si>
  <si>
    <t xml:space="preserve">א'-ה': 08:00- 17:00</t>
  </si>
  <si>
    <t xml:space="preserve">09-835-5225</t>
  </si>
  <si>
    <t xml:space="preserve">shiranf2@walla.com</t>
  </si>
  <si>
    <t xml:space="preserve">Y
הרבנות נתניה</t>
  </si>
  <si>
    <t xml:space="preserve">עלה</t>
  </si>
  <si>
    <t xml:space="preserve">מאמארוני מציעה מגוון רחב של אופציות טבעוניות בכל קטגוריה עם סלטים, כריכים, פסטות, טורטיות ואפילו פיצה עם גבינה טבעונית. </t>
  </si>
  <si>
    <t xml:space="preserve">nola socks</t>
  </si>
  <si>
    <t xml:space="preserve">רח' שלום עליכם 4, חיפה</t>
  </si>
  <si>
    <t xml:space="preserve">א-ו: החל מהשעה 12:00. שבת :החל מהשעה 18:00</t>
  </si>
  <si>
    <t xml:space="preserve">077-792-9159</t>
  </si>
  <si>
    <t xml:space="preserve">yonyossef2@gmail.com</t>
  </si>
  <si>
    <t xml:space="preserve">בטיפול ניקול</t>
  </si>
  <si>
    <t xml:space="preserve">1 ש"ח תוספת</t>
  </si>
  <si>
    <t xml:space="preserve">אין - צריך לשלוח בדואר</t>
  </si>
  <si>
    <t xml:space="preserve">יש לוגו של ויגן פרנדלי</t>
  </si>
  <si>
    <t xml:space="preserve">יוני- 0542345031</t>
  </si>
  <si>
    <t xml:space="preserve">יש באזור</t>
  </si>
  <si>
    <t xml:space="preserve">הטבה באינסטוש </t>
  </si>
  <si>
    <t xml:space="preserve">יוני הבעלים טבעוני החליט להפוך את נולה סוקס לידידותי לטבעונים כמה שניתן. לתפריט הוא הוסיף כ6 מנות טבעוניות כגון: המבורגר טבעוני, שווארמה טבעוניית ואפילו באונטי טריקולד</t>
  </si>
  <si>
    <t xml:space="preserve">שלח מתכון: המבורגר טבעוני ללא קמח</t>
  </si>
  <si>
    <t xml:space="preserve">חתמו, לפנות </t>
  </si>
  <si>
    <t xml:space="preserve">פוסטר ופלאיירים</t>
  </si>
  <si>
    <t xml:space="preserve">נוקטורנו</t>
  </si>
  <si>
    <t xml:space="preserve">בצלאל 7 ירושלים (מתחם מעצבים בעיר)</t>
  </si>
  <si>
    <t xml:space="preserve">א'-ה': 07:00- 01:30, ו': 07:00- כניסת שבת. ש': צאת שבת- 01:30</t>
  </si>
  <si>
    <t xml:space="preserve">077-7008510 עמית</t>
  </si>
  <si>
    <t xml:space="preserve">amitnocturno@gmail.com, nitzas7@gmail.com</t>
  </si>
  <si>
    <t xml:space="preserve">נשלח 29/6 אין מענה</t>
  </si>
  <si>
    <t xml:space="preserve">3 ש"ח תוספת</t>
  </si>
  <si>
    <t xml:space="preserve">Y
 לא קליקבילי</t>
  </si>
  <si>
    <t xml:space="preserve">ניצה 0503057582</t>
  </si>
  <si>
    <t xml:space="preserve">Y
כשר הרבנות ירושלים</t>
  </si>
  <si>
    <t xml:space="preserve">כן</t>
  </si>
  <si>
    <t xml:space="preserve">הוסיפו מנות טבעוניות רבות המותאמות הפופולאריות בקרב טבעונים ככלל וצעירים בפרט- המבורגר טבעוני, שוארמה טבעונית, פסטה בולונז ואפילו פאי פקאן לקינוח</t>
  </si>
  <si>
    <t xml:space="preserve">1/9/14- שלחו מתכון (פסטה קיצי ישראלי). 23.2.15 שלחו מתכון- פסטה אסיאתית</t>
  </si>
  <si>
    <t xml:space="preserve">אישרו </t>
  </si>
  <si>
    <t xml:space="preserve">קפה בעלמא</t>
  </si>
  <si>
    <t xml:space="preserve">http://www.rol.co.il/sites/alma/</t>
  </si>
  <si>
    <t xml:space="preserve">http://www.vegan-friendly.co.il/%D7%9E%D7%A1%D7%A2%D7%93%D7%94/45/%D7%A7%D7%A4%D7%94_%D7%91%D7%A2%D7%9C%D7%9E%D7%90</t>
  </si>
  <si>
    <t xml:space="preserve">כתובת: ר"ח שחם 14 פ"ת, מרכז יכין סנטר</t>
  </si>
  <si>
    <t xml:space="preserve">שעות פעילות: א'-ה': 8:30-23:30, ו': 8:00-13:30, ש': כשעה לאחר צאת השבת-23:30</t>
  </si>
  <si>
    <t xml:space="preserve">טלפון: 03-9040727</t>
  </si>
  <si>
    <t xml:space="preserve">שאור</t>
  </si>
  <si>
    <t xml:space="preserve">קיבוץ בית העמק</t>
  </si>
  <si>
    <t xml:space="preserve">א'-ה': 09:00- 14:00, 16:00- 19:00; ו': 08:00- 14:00</t>
  </si>
  <si>
    <t xml:space="preserve">054-6709855</t>
  </si>
  <si>
    <t xml:space="preserve">bakery@seor.co.il, efrat372@yahoo.com</t>
  </si>
  <si>
    <t xml:space="preserve">אין סימון
100% טבעוני</t>
  </si>
  <si>
    <t xml:space="preserve">אפרת 054-6709855</t>
  </si>
  <si>
    <t xml:space="preserve">אמרה שתשלח 23.2.15</t>
  </si>
  <si>
    <t xml:space="preserve">לא מעוניינת</t>
  </si>
  <si>
    <t xml:space="preserve">חתמו לפנות </t>
  </si>
  <si>
    <t xml:space="preserve">פוסטר ופלאיירים- אפשר לשלוח גם בדואר</t>
  </si>
  <si>
    <t xml:space="preserve">sugar caffe (השכן)
לא עולה ב-VF, בפייסבוק הדף ישן, ייתכן שסגרו?</t>
  </si>
  <si>
    <t xml:space="preserve">אבן גבירול 8 תל אביב</t>
  </si>
  <si>
    <t xml:space="preserve">א - ה 07:30 - 22:00
ו 08:00 - 17:30</t>
  </si>
  <si>
    <t xml:space="preserve">053-8096516</t>
  </si>
  <si>
    <t xml:space="preserve">sugarcafe.tlv@gmail.com, Hashachenbistro@gmail.com</t>
  </si>
  <si>
    <t xml:space="preserve">נשלח מייל 25.1</t>
  </si>
  <si>
    <t xml:space="preserve">חיוב של שקל על קפה הפוך. אין חיוב על אמריקנו</t>
  </si>
  <si>
    <t xml:space="preserve">השארתי שם 2</t>
  </si>
  <si>
    <t xml:space="preserve">יש- vf</t>
  </si>
  <si>
    <t xml:space="preserve">גדעון: 054-7454120</t>
  </si>
  <si>
    <t xml:space="preserve">יוני 2013</t>
  </si>
  <si>
    <t xml:space="preserve">בגלל הסימון על התפריט, המגוון הרחב של מנות טבעוניות והאיכות שלהן</t>
  </si>
  <si>
    <t xml:space="preserve">חתם, לפנות אליו </t>
  </si>
  <si>
    <t xml:space="preserve">לחזור אליו יותר מאוחר</t>
  </si>
  <si>
    <t xml:space="preserve">האקליפטוס</t>
  </si>
  <si>
    <t xml:space="preserve">http://www.the-eucalyptus.com/</t>
  </si>
  <si>
    <t xml:space="preserve">https://www.facebook.com/Restaurant.Jerusalem?fref=ts</t>
  </si>
  <si>
    <t xml:space="preserve">http://www.vegan-friendly.co.il/%D7%9E%D7%A1%D7%A2%D7%93%D7%94/55/%D7%94%D7%90%D7%A7%D7%9C%D7%99%D7%A4%D7%98%D7%95%D7%A1</t>
  </si>
  <si>
    <t xml:space="preserve">כתובת: חטיבת ירושלים 14, חוצות היוצר, ירושלים</t>
  </si>
  <si>
    <t xml:space="preserve">שעות פעילות: א'-ה': 12:00-24:00. ש': 19:00-23:00</t>
  </si>
  <si>
    <t xml:space="preserve">טלפון: 02-6244331</t>
  </si>
  <si>
    <t xml:space="preserve">קישרייה</t>
  </si>
  <si>
    <t xml:space="preserve">כצנלסון 147 גבעתיים</t>
  </si>
  <si>
    <t xml:space="preserve">א'-ה': 08:00- 23:00. ו': 08:00- שעה לפני כניסת שבת</t>
  </si>
  <si>
    <t xml:space="preserve"> 03-6705080</t>
  </si>
  <si>
    <t xml:space="preserve">yosnis@gmail.com, yosnisl@gmail.com</t>
  </si>
  <si>
    <t xml:space="preserve">ללא תוספת תשלום</t>
  </si>
  <si>
    <t xml:space="preserve">Y 
לא קליקבילי</t>
  </si>
  <si>
    <t xml:space="preserve">ניסים: 0528780477</t>
  </si>
  <si>
    <t xml:space="preserve">Y
לא לשירותים</t>
  </si>
  <si>
    <t xml:space="preserve">הטבה באינסטוש</t>
  </si>
  <si>
    <t xml:space="preserve">18/7/13</t>
  </si>
  <si>
    <t xml:space="preserve">בעלים טבעוני שמייצר היצע ענק של קישים טבעונים. החל מארוחות בוקר ועד לקינוחים. כמו כן המנות הטבעוניות בתפריט מסומנות </t>
  </si>
  <si>
    <t xml:space="preserve">שלחו לעמרי</t>
  </si>
  <si>
    <t xml:space="preserve">לא חתם אבל לפנות </t>
  </si>
  <si>
    <t xml:space="preserve">קפה ברנש</t>
  </si>
  <si>
    <t xml:space="preserve">בוגרשוב 87 תל אביב</t>
  </si>
  <si>
    <t xml:space="preserve">א'-ד': 08:00- 24:00, ה'-ו': 8:00- 02:00; ש': 10:00- 24:00</t>
  </si>
  <si>
    <t xml:space="preserve">03-6203747</t>
  </si>
  <si>
    <t xml:space="preserve">yosibarnash@gmail.com</t>
  </si>
  <si>
    <t xml:space="preserve">כן- 2, כניסה ודלת</t>
  </si>
  <si>
    <t xml:space="preserve">יהיה סימון בקרוב</t>
  </si>
  <si>
    <t xml:space="preserve">יוסי - 0504596525</t>
  </si>
  <si>
    <t xml:space="preserve">מבחר עשיר של ארוחות בוקר טבעוניות וסימון מנות טבעוניות בתפריט החדש</t>
  </si>
  <si>
    <t xml:space="preserve">מעוניין מקסים נשלח</t>
  </si>
  <si>
    <t xml:space="preserve">המטבחון</t>
  </si>
  <si>
    <t xml:space="preserve">רבי עקיבא 18 תל אביב</t>
  </si>
  <si>
    <t xml:space="preserve">א'-ו': 08:00- 02:00, שבת: 09:00- 02:00</t>
  </si>
  <si>
    <t xml:space="preserve">03-5163689</t>
  </si>
  <si>
    <t xml:space="preserve">idomeirom@hotmail.com</t>
  </si>
  <si>
    <t xml:space="preserve">3 ש״ח</t>
  </si>
  <si>
    <t xml:space="preserve">מדבק חיצונית</t>
  </si>
  <si>
    <t xml:space="preserve">אין להם תפריט בדיוק, יש לוח נורא גדול על הקיר</t>
  </si>
  <si>
    <t xml:space="preserve">יש את הלוגו בלי קישור</t>
  </si>
  <si>
    <t xml:space="preserve">עידו- 0502130222</t>
  </si>
  <si>
    <t xml:space="preserve">24/10/2012</t>
  </si>
  <si>
    <t xml:space="preserve">בגלל התבשילים הטבעונים הגיטש והחמין הטבעוני שקשה למצוא במקומות אחרים</t>
  </si>
  <si>
    <t xml:space="preserve">שלח מתכונים: עלי גפן, סלט קינואה, סלט טאבולה</t>
  </si>
  <si>
    <t xml:space="preserve">לחזור מחר </t>
  </si>
  <si>
    <t xml:space="preserve">נבדק 1/3/13</t>
  </si>
  <si>
    <t xml:space="preserve">לא חתמו אבל לדעתי יסכימו</t>
  </si>
  <si>
    <t xml:space="preserve">פלאיירים</t>
  </si>
  <si>
    <t xml:space="preserve">מסעדת הרדוף</t>
  </si>
  <si>
    <t xml:space="preserve">המסעדה ממוקמת בקיבוץ הרדוף, מול שפרעם</t>
  </si>
  <si>
    <t xml:space="preserve">ב' - ו': 09:00- 16:00, ש': 09:30- 18:00.</t>
  </si>
  <si>
    <t xml:space="preserve">04-9059229  </t>
  </si>
  <si>
    <t xml:space="preserve">rest@harduf.org.il</t>
  </si>
  <si>
    <t xml:space="preserve">2 ש"ח תוספת</t>
  </si>
  <si>
    <t xml:space="preserve">יש, הם מעוניינים לקבל עוד אחת</t>
  </si>
  <si>
    <t xml:space="preserve">בתפריט מגוון מנות צמחיות: קדרת חמשת הדגנים, סלטים, פסטות, דאל הודי, מוסקה טבעונית ועוד. תוכלו לסיים את הארוחה ההרמונית עם כדורי תמרים או פרפרה תמרים וחלווה.</t>
  </si>
  <si>
    <t xml:space="preserve">נשלח אימייל (אימייל)</t>
  </si>
  <si>
    <t xml:space="preserve">טנדורי (לא לפנות)</t>
  </si>
  <si>
    <t xml:space="preserve">משכית 32 הרצליה, זמנהוף 2 ת"א</t>
  </si>
  <si>
    <t xml:space="preserve">א'- ו': 12:00- 15:30, 19:00- 24:00. ש': 13:00- 16:00, 19:00- 24:00</t>
  </si>
  <si>
    <t xml:space="preserve"> 09-9546702, סניף תל אביב- 03-6296185</t>
  </si>
  <si>
    <t xml:space="preserve">אין חלב סויה-?</t>
  </si>
  <si>
    <t xml:space="preserve">רק טור שמופיע בו הלוגו, לא קליקבילי</t>
  </si>
  <si>
    <t xml:space="preserve">Y
משלוחים ויגן פרנדלי</t>
  </si>
  <si>
    <t xml:space="preserve">13.1.13</t>
  </si>
  <si>
    <t xml:space="preserve">עם כעשרים מנות טבעוניות שונות אותנטיות ומעניינות בתפריט, טנדורי בהחלט אחד מבתי העסק עם מגוון המנות הטבעוניות העשיר בארץ</t>
  </si>
  <si>
    <t xml:space="preserve">נשלחה הודעה בפייסבוק.</t>
  </si>
  <si>
    <t xml:space="preserve">1/3/13 נבדק</t>
  </si>
  <si>
    <t xml:space="preserve">אין צורך </t>
  </si>
  <si>
    <t xml:space="preserve">שורשים- חדר אוכל (טירת הכרמל)</t>
  </si>
  <si>
    <t xml:space="preserve">התנופה 7 (במפעל שורש) טירת הכרמל חיפה</t>
  </si>
  <si>
    <t xml:space="preserve">ראשון- חמישי בין 12:00-14:30</t>
  </si>
  <si>
    <t xml:space="preserve">074-7033763</t>
  </si>
  <si>
    <t xml:space="preserve">shorashim.sm@gmail.com</t>
  </si>
  <si>
    <t xml:space="preserve">אין תפריט</t>
  </si>
  <si>
    <t xml:space="preserve">Y
הרבנות טירת הכרמל</t>
  </si>
  <si>
    <t xml:space="preserve">Y
cibus, 10bis-ב</t>
  </si>
  <si>
    <t xml:space="preserve">23/10/2012</t>
  </si>
  <si>
    <t xml:space="preserve">במקום מגוון רחב של מנות טבעוניות, זולות ובריאות אשר משתנות בכל יום. בין המנות המוגשות ניתן למצוא מרקים, סלטים, תבשילים ואפילו קינוח טבעוני</t>
  </si>
  <si>
    <t xml:space="preserve">טבע האוכל</t>
  </si>
  <si>
    <t xml:space="preserve">https://www.facebook.com/hummustovveod?fref=ts</t>
  </si>
  <si>
    <t xml:space="preserve">http://www.vegan-friendly.co.il/%D7%9E%D7%A1%D7%A2%D7%93%D7%94/77/%D7%98%D7%91%D7%A2_%D7%94%D7%90%D7%95%D7%9B%D7%9C</t>
  </si>
  <si>
    <t xml:space="preserve">כתובת: ויצמן 140, כפר סבא</t>
  </si>
  <si>
    <t xml:space="preserve">שעות פעילות: א'-ה' 9:00-17:00, ו' 8:00-15:00</t>
  </si>
  <si>
    <t xml:space="preserve">טלפון: 077-4504201</t>
  </si>
  <si>
    <t xml:space="preserve">פוראמה (דים סאם)</t>
  </si>
  <si>
    <t xml:space="preserve">אין דף פייס</t>
  </si>
  <si>
    <t xml:space="preserve">בן יהודה 7 תל אביב</t>
  </si>
  <si>
    <t xml:space="preserve">א-ש: 11:00-24:00</t>
  </si>
  <si>
    <t xml:space="preserve">054-7095555</t>
  </si>
  <si>
    <t xml:space="preserve">wang-alen@hotmail.com</t>
  </si>
  <si>
    <t xml:space="preserve">נשלחה בדואר 30.3.15</t>
  </si>
  <si>
    <t xml:space="preserve">נשלח מייל 25.1
29.8.15: N</t>
  </si>
  <si>
    <t xml:space="preserve">אלן- 0548188804</t>
  </si>
  <si>
    <t xml:space="preserve">1. עלה קולאז' ב14.5.15</t>
  </si>
  <si>
    <t xml:space="preserve">חתם לפנות</t>
  </si>
  <si>
    <t xml:space="preserve">רצה לראות במייל קודם את הפרטים</t>
  </si>
  <si>
    <t xml:space="preserve">כפר סבא א.ת.</t>
  </si>
  <si>
    <t xml:space="preserve">ג'ליס</t>
  </si>
  <si>
    <t xml:space="preserve">התע"ש 20 א.ת. כ"ס</t>
  </si>
  <si>
    <t xml:space="preserve">לינוי סוויסה
0543503277</t>
  </si>
  <si>
    <t xml:space="preserve">15-02-16 שלחתי 
בדאר 24</t>
  </si>
  <si>
    <t xml:space="preserve">התבקשתי ע"י עמרי להביא להם מדבקה. היות ולא מצאתי אותם בטבלה - רשמתי כאן. (הם כבר באתר)</t>
  </si>
  <si>
    <t xml:space="preserve">פסטלה</t>
  </si>
  <si>
    <t xml:space="preserve">השריג 2 בנימינה</t>
  </si>
  <si>
    <t xml:space="preserve">א׳- ה׳- 11:00- 24:00, ו׳-8:00 -24:00:, ש׳- 11:00- 24:00</t>
  </si>
  <si>
    <t xml:space="preserve">077-201-1115</t>
  </si>
  <si>
    <t xml:space="preserve">pastalebm@gmail.com</t>
  </si>
  <si>
    <t xml:space="preserve">לא מציע דברים שווים מספיק</t>
  </si>
  <si>
    <t xml:space="preserve">אין תוספת תשלום</t>
  </si>
  <si>
    <t xml:space="preserve">אין, רוצה לקבל</t>
  </si>
  <si>
    <t xml:space="preserve">054-9479998 יצחק</t>
  </si>
  <si>
    <t xml:space="preserve">Y
כשר ללא תעודה</t>
  </si>
  <si>
    <t xml:space="preserve">לא מעוניין</t>
  </si>
  <si>
    <t xml:space="preserve">קפה בומביי</t>
  </si>
  <si>
    <t xml:space="preserve">המייסדים 40, פרדס חנה - כרכור</t>
  </si>
  <si>
    <t xml:space="preserve">א - ד 11:30 - 22:00  ה 11:30 - 22:30  ו 10:00 - 14:15</t>
  </si>
  <si>
    <t xml:space="preserve">04-6542617</t>
  </si>
  <si>
    <t xml:space="preserve">moosh.angel@gmail.com</t>
  </si>
  <si>
    <t xml:space="preserve">יש לוגו של הויגן פרנדלי </t>
  </si>
  <si>
    <t xml:space="preserve">לא רלבנטי</t>
  </si>
  <si>
    <t xml:space="preserve">לא עלה</t>
  </si>
  <si>
    <t xml:space="preserve">חתמו , לפנות </t>
  </si>
  <si>
    <t xml:space="preserve">לניס בר</t>
  </si>
  <si>
    <t xml:space="preserve">http://www.rest.co.il/sites/Default.asp?txtRestID=2465</t>
  </si>
  <si>
    <t xml:space="preserve">https://www.facebook.com/lennysfoodbar</t>
  </si>
  <si>
    <t xml:space="preserve">http://www.vegan-friendly.co.il/%D7%9E%D7%A1%D7%A2%D7%93%D7%94/95/%D7%9C%D7%A0%D7%99_%D7%A1_%D7%91%D7%A8_Lenny_s_Bar</t>
  </si>
  <si>
    <t xml:space="preserve">כתובת: חיים ויטאל 7 תל אביב פלורנטין</t>
  </si>
  <si>
    <t xml:space="preserve">שעות פעילות: משעה 18:30 ועד לקוח אחרון</t>
  </si>
  <si>
    <t xml:space="preserve">טלפון: 03-5186637</t>
  </si>
  <si>
    <t xml:space="preserve">קפה בירנבאום (לא לפנות)</t>
  </si>
  <si>
    <t xml:space="preserve">נחלת בנימין 31 תל אביב</t>
  </si>
  <si>
    <t xml:space="preserve">א'-ו': 6:30- 16:00 </t>
  </si>
  <si>
    <t xml:space="preserve">03-5600066</t>
  </si>
  <si>
    <t xml:space="preserve">elirana84@gmail.com</t>
  </si>
  <si>
    <t xml:space="preserve">כן- על דלת הכניסה</t>
  </si>
  <si>
    <t xml:space="preserve">מדובר בבופה ולכן פחות מתאים סימון</t>
  </si>
  <si>
    <t xml:space="preserve">שי - 0549989438</t>
  </si>
  <si>
    <t xml:space="preserve">בופה צמחוני עשיר במנות טבעוניות ומאפים טבעונים. מוסד טבעוני מוכר בקרב הקהילה</t>
  </si>
  <si>
    <t xml:space="preserve">תאנים</t>
  </si>
  <si>
    <t xml:space="preserve">Emile Botta 12 confederation house, Jerusalem, Israel</t>
  </si>
  <si>
    <t xml:space="preserve">א - ה 22:00 - 10:00
ו 14:00 - 08:00</t>
  </si>
  <si>
    <t xml:space="preserve">02-6251967</t>
  </si>
  <si>
    <t xml:space="preserve">melki6@zahav.net.il</t>
  </si>
  <si>
    <t xml:space="preserve">אין (אין איך כל כך לשים אותה) היא רוצה לשים</t>
  </si>
  <si>
    <t xml:space="preserve">משיחת טלפון עם ורד 20-3-2014/ 20:30 - אומרת שיש בתפריט סימון מנות- כנראה לא של העמותה- הייתה אמורה לשלוח צילום? קצת מסתבכת עם הטכנולוגיה
______
סימנה (לא סימון של העמותה).
-לא רלונטי-</t>
  </si>
  <si>
    <t xml:space="preserve">ורד- 02-6251967 פלפון 0525395381</t>
  </si>
  <si>
    <t xml:space="preserve">Y
הרבנות ירושלים</t>
  </si>
  <si>
    <t xml:space="preserve">התלהבה מהרעיון של הסימון ולקחה מדבקות מ איתנו</t>
  </si>
  <si>
    <t xml:space="preserve">מסעדת שף ידידותים לטבעוים עם היצע נרחב של מנות גורמה לטבעוניות כגון: מעורב יפאני,
שיפודי ירקות שורש, 
טופו בגריל ואפילו מנה מפתיעה בשם גדו גדו. </t>
  </si>
  <si>
    <t xml:space="preserve">האגס 1</t>
  </si>
  <si>
    <t xml:space="preserve">אליהו יעקב בנאי 11 ירושלים (שוק מחנה יהודה)</t>
  </si>
  <si>
    <t xml:space="preserve">א'-ה': 20:00-08:00, ו': 08:00 - שעה לפני כניסת השבת</t>
  </si>
  <si>
    <t xml:space="preserve">054-3133442 יחזקאל </t>
  </si>
  <si>
    <t xml:space="preserve">yehezkel_bib1@walla.co.il</t>
  </si>
  <si>
    <t xml:space="preserve">שתי מדבקות חיצוניות</t>
  </si>
  <si>
    <t xml:space="preserve">כשרוני שאל אמרו שיש סימון - אבל לא נראה לי הגיוני</t>
  </si>
  <si>
    <t xml:space="preserve">20/10/2012</t>
  </si>
  <si>
    <t xml:space="preserve">מסעדה צמחונית וברובה אף טבעונית</t>
  </si>
  <si>
    <t xml:space="preserve">נבדק 13/01/2014</t>
  </si>
  <si>
    <t xml:space="preserve">14/01/2014</t>
  </si>
  <si>
    <t xml:space="preserve">RE BAR</t>
  </si>
  <si>
    <t xml:space="preserve">http://www.rebar.co.il/</t>
  </si>
  <si>
    <t xml:space="preserve">https://www.facebook.com/rebarisrael/timeline</t>
  </si>
  <si>
    <t xml:space="preserve">http://www.vegan-friendly.co.il/%D7%9E%D7%A1%D7%A2%D7%93%D7%94/106/rebar</t>
  </si>
  <si>
    <t xml:space="preserve">כתובת: כל הסניפים באתר האינטרנט של re:bar</t>
  </si>
  <si>
    <t xml:space="preserve">טלפון: כל הטלפונים של הסניפים באתר האינטרנט של re:bar</t>
  </si>
  <si>
    <t xml:space="preserve">5 במאי </t>
  </si>
  <si>
    <t xml:space="preserve">שוק מחנה יהודה ירושלים</t>
  </si>
  <si>
    <t xml:space="preserve">א’-ה’: 7:30-3:00, שישי: 7:30-16:00, שבת: מצאת השבת עד 3:00.</t>
  </si>
  <si>
    <t xml:space="preserve">077-5271392</t>
  </si>
  <si>
    <t xml:space="preserve">a.brunner1@gmail.com</t>
  </si>
  <si>
    <t xml:space="preserve">יש ללא חיוב</t>
  </si>
  <si>
    <t xml:space="preserve">יש - קיבל בפב' 15 לסניף בת"א כדי להעביר לירושלים</t>
  </si>
  <si>
    <t xml:space="preserve">אמיר- 0546295674</t>
  </si>
  <si>
    <t xml:space="preserve">פוסט על הערב הטבעוני שיש להם ב5\6 במאי</t>
  </si>
  <si>
    <t xml:space="preserve">חיכה לנו איזה חצי שנה שנעלה לאתר</t>
  </si>
  <si>
    <t xml:space="preserve">כן </t>
  </si>
  <si>
    <t xml:space="preserve">ראה 6 במאי</t>
  </si>
  <si>
    <t xml:space="preserve">מסעדת אמא</t>
  </si>
  <si>
    <t xml:space="preserve">שמואל ברוך 55, ירושלים</t>
  </si>
  <si>
    <t xml:space="preserve">א-ה 22:30-11:00
ו': 11:00 - שעתיים לפני כניסת השבת</t>
  </si>
  <si>
    <t xml:space="preserve">02-6246860</t>
  </si>
  <si>
    <t xml:space="preserve">imayoram@gmail.com</t>
  </si>
  <si>
    <t xml:space="preserve">אין מענה</t>
  </si>
  <si>
    <t xml:space="preserve">מגישים רק חלב סויה</t>
  </si>
  <si>
    <t xml:space="preserve">יש סימון על התפריט הטבעוני</t>
  </si>
  <si>
    <t xml:space="preserve">יורם: 054-6866080</t>
  </si>
  <si>
    <t xml:space="preserve">. 09/2/14- ביקשו ממני לשלוח להם את הסימונים לתפריט שיוצא....
6/8/14 נשלחה שאילתה מה נסגר</t>
  </si>
  <si>
    <t xml:space="preserve">המטבח האיטלקי - שינו את השם לאלכסנדר</t>
  </si>
  <si>
    <t xml:space="preserve">העמקים 12 ק. ביאליק</t>
  </si>
  <si>
    <t xml:space="preserve">א'- ה': 11:00-23:00</t>
  </si>
  <si>
    <t xml:space="preserve">04-8404062 </t>
  </si>
  <si>
    <t xml:space="preserve">titos350@gmail.com</t>
  </si>
  <si>
    <t xml:space="preserve">אמורה להיות לו על הדלת</t>
  </si>
  <si>
    <t xml:space="preserve">לא כרגע 25.1</t>
  </si>
  <si>
    <t xml:space="preserve">תומר- 0522694337</t>
  </si>
  <si>
    <t xml:space="preserve">ממש בהתחלה של הויגן פרנדלי </t>
  </si>
  <si>
    <t xml:space="preserve">בגלל הגבינה הטבעונית והאופציות הטבעוניות הרבות ביחס לפיצריה</t>
  </si>
  <si>
    <t xml:space="preserve">סידס</t>
  </si>
  <si>
    <t xml:space="preserve">https://www.facebook.com/seeds.vegan/</t>
  </si>
  <si>
    <t xml:space="preserve">http://www.vegan-friendly.co.il/%D7%9E%D7%A1%D7%A2%D7%93%D7%94/117/%D7%A1%D7%99%D7%93%D7%A1_%D7%98%D7%91%D7%A2%D7%95%D7%A0%D7%99%D7%94_%D7%A2%D7%99%D7%A8%D7%95%D7%A0%D7%99%D7%AA</t>
  </si>
  <si>
    <t xml:space="preserve">כתובת: קינג ג'ורג' 97 (פינת זמנהוף) תל אביב</t>
  </si>
  <si>
    <t xml:space="preserve">שעות פעילות: א'-ה': 08:00-20:30; ו':08:00-16:00</t>
  </si>
  <si>
    <t xml:space="preserve">טלפון: 03-5404006</t>
  </si>
  <si>
    <t xml:space="preserve">כל הארץ </t>
  </si>
  <si>
    <t xml:space="preserve">הסושיה</t>
  </si>
  <si>
    <t xml:space="preserve">רח' יעל רום 8, פתח תקווה</t>
  </si>
  <si>
    <t xml:space="preserve">א'-ו': 10:00- 24:00; ש': 12:00- 24:00</t>
  </si>
  <si>
    <t xml:space="preserve">9969*</t>
  </si>
  <si>
    <t xml:space="preserve">galits@frang.co.il</t>
  </si>
  <si>
    <t xml:space="preserve">לא זמיננה</t>
  </si>
  <si>
    <t xml:space="preserve">יש בפ"ת צריך לדאוג להביא לכל הסניפים</t>
  </si>
  <si>
    <t xml:space="preserve">גלית- 0526007858</t>
  </si>
  <si>
    <t xml:space="preserve">שעתיים ראשונות חינם</t>
  </si>
  <si>
    <t xml:space="preserve">כן במייל </t>
  </si>
  <si>
    <t xml:space="preserve">כן  </t>
  </si>
  <si>
    <t xml:space="preserve">המקום של דובי </t>
  </si>
  <si>
    <t xml:space="preserve">מסדה 16 חיפה</t>
  </si>
  <si>
    <t xml:space="preserve">א'-ש': 08:30- אחרון הלקוחות</t>
  </si>
  <si>
    <t xml:space="preserve">050-5299303</t>
  </si>
  <si>
    <t xml:space="preserve">dove007@gmail.com</t>
  </si>
  <si>
    <t xml:space="preserve">לברר</t>
  </si>
  <si>
    <t xml:space="preserve">אין - צריך לשלוח בדואר מאה אחוז</t>
  </si>
  <si>
    <t xml:space="preserve">דובי- 050-5299303</t>
  </si>
  <si>
    <t xml:space="preserve">100 טבעוני</t>
  </si>
  <si>
    <t xml:space="preserve">שלח מתכון לקובה</t>
  </si>
  <si>
    <t xml:space="preserve">גלידת קרמה פרסקה</t>
  </si>
  <si>
    <t xml:space="preserve">https://www.facebook.com/cremafrescatlv</t>
  </si>
  <si>
    <t xml:space="preserve">http://www.vegan-friendly.co.il/%D7%9E%D7%A1%D7%A2%D7%93%D7%94/124/%D7%92%D7%9C%D7%99%D7%93%D7%AA_%D7%A7%D7%A8%D7%9E%D7%94_%D7%A4%D7%A8%D7%A1%D7%A7%D7%94_Cre_ma_Fresca</t>
  </si>
  <si>
    <t xml:space="preserve">כתובת: האנגר 12 (הנמל) תל אביב- בשוק האוכל</t>
  </si>
  <si>
    <t xml:space="preserve">שעות פעילות: ו: 8:00- 13:30; ש': 08:30- 20:30</t>
  </si>
  <si>
    <t xml:space="preserve">טלפון: 054-5686535</t>
  </si>
  <si>
    <t xml:space="preserve">וניליה</t>
  </si>
  <si>
    <t xml:space="preserve">http://www.vaniglia.co.il/</t>
  </si>
  <si>
    <t xml:space="preserve">https://www.facebook.com/vaniglia.il</t>
  </si>
  <si>
    <t xml:space="preserve">http://www.vegan-friendly.co.il/%D7%9E%D7%A1%D7%A2%D7%93%D7%94/126/%D7%95%D7%A0%D7%99%D7%9C%D7%99%D7%94</t>
  </si>
  <si>
    <t xml:space="preserve">פריסה ארצית</t>
  </si>
  <si>
    <t xml:space="preserve">באתר</t>
  </si>
  <si>
    <t xml:space="preserve">הודו הקטנה</t>
  </si>
  <si>
    <t xml:space="preserve">רינגלבלום 15 באר שבע</t>
  </si>
  <si>
    <t xml:space="preserve">א'- ה': 12:00- 23:00. ו': 12:00- 14:30</t>
  </si>
  <si>
    <t xml:space="preserve">08-6489801</t>
  </si>
  <si>
    <t xml:space="preserve">hudohaktana@gmail.com</t>
  </si>
  <si>
    <t xml:space="preserve">רלוונט- צריך לדבר איתם ולראות איך שמים סימון</t>
  </si>
  <si>
    <t xml:space="preserve">חנוך: 050-339-9026</t>
  </si>
  <si>
    <t xml:space="preserve">Y
הרבנות באר שבע</t>
  </si>
  <si>
    <t xml:space="preserve">Y
 כולל שירותים</t>
  </si>
  <si>
    <t xml:space="preserve">חניה כחול לבן מסביב</t>
  </si>
  <si>
    <t xml:space="preserve">תפריט נרחב המכיל מנות טבעוניות רבות ומעניינות- צ'אנה סמוסה,טטה ווארה, בהג'ה פקורה, האלו פרטה,צ'אנה מסאלה, וואג' ביריאני. ואלו הם רק חלק מהמנות המסורתיות הטבעוניות שניתן למצוא במקום. </t>
  </si>
  <si>
    <t xml:space="preserve">מסעדת דליה</t>
  </si>
  <si>
    <t xml:space="preserve">מושב אמירים - גליל עליון</t>
  </si>
  <si>
    <t xml:space="preserve">א'- ש': 08:00- 20:00.</t>
  </si>
  <si>
    <t xml:space="preserve">04-698-9349</t>
  </si>
  <si>
    <t xml:space="preserve">dalia_co86@walla.com</t>
  </si>
  <si>
    <t xml:space="preserve">19.11.12</t>
  </si>
  <si>
    <t xml:space="preserve">דליה והצוות המסור שלה מציעות מגוון רחב של מרקים,סלטים ותבשילים. ארוחות בוקר,צהרים וערב שכמעט מידי יום טבעוני לחלוטין </t>
  </si>
  <si>
    <t xml:space="preserve">החתול הירוק</t>
  </si>
  <si>
    <t xml:space="preserve">לבונטין 7, תל אביב</t>
  </si>
  <si>
    <t xml:space="preserve">א'-ה' 10:00-23:00</t>
  </si>
  <si>
    <t xml:space="preserve">073-732-7361</t>
  </si>
  <si>
    <t xml:space="preserve">belastein@gmail.com</t>
  </si>
  <si>
    <t xml:space="preserve">כן - קיבל מאה אחוז ויגן</t>
  </si>
  <si>
    <t xml:space="preserve">1.סרטון הדבקת מדבקה 100 אחוז ויגן. 2. פוסט עוגות מטורפות בחתול הירוק</t>
  </si>
  <si>
    <t xml:space="preserve">26.5.15 - פוסט על זה שיש משלוחים</t>
  </si>
  <si>
    <t xml:space="preserve">אין לנו קשר איתם - רק שיהיו באתר</t>
  </si>
  <si>
    <t xml:space="preserve">צ'ופ צ'ופ</t>
  </si>
  <si>
    <t xml:space="preserve">אבן גבירול 20 (פינת קפלן) תל אביב</t>
  </si>
  <si>
    <t xml:space="preserve">א'-ה': 11:30- 24:00; ו': 11:30- 23:00; ש': 12:00- 24:00</t>
  </si>
  <si>
    <t xml:space="preserve">052-2858887; משלוחים- 077-2040828</t>
  </si>
  <si>
    <t xml:space="preserve">odedrevah3@gmail.com</t>
  </si>
  <si>
    <t xml:space="preserve">דיברתי איתו, הוא לא ממש בעניין - ניקול</t>
  </si>
  <si>
    <t xml:space="preserve">סימונים משלהם </t>
  </si>
  <si>
    <t xml:space="preserve">עודד: 052-5611203</t>
  </si>
  <si>
    <t xml:space="preserve">ינואר 2015</t>
  </si>
  <si>
    <t xml:space="preserve">תמונה שלנו שמים את התו</t>
  </si>
  <si>
    <t xml:space="preserve">כן- 15/12, לעמרי ידנית</t>
  </si>
  <si>
    <t xml:space="preserve">כן, 40 ש"ח בפייפאל ע"ש אמיר שמיאן, ביקשתי שיעדכנו ל50 בחודש הבא- odedrevah@gmail.com</t>
  </si>
  <si>
    <t xml:space="preserve">לכתוב קבלה בסוף השנה על 12 חודשים 480 שח (החל מ6/1)</t>
  </si>
  <si>
    <t xml:space="preserve">פניה ראשונה- טלפונית ובמייל ב2.15. הייתה התעניינות בסימון על התפריט, והצטרפות לקלאב קארד. לא קיבלתי שום מענה. פניה שניה- 5.15 נשלח מייל בקשה למתכונים עם כוונה להמשיך את ההתקשרות לאחר המענה.</t>
  </si>
  <si>
    <t xml:space="preserve">הטאבון</t>
  </si>
  <si>
    <t xml:space="preserve">http://www.vegan-friendly.co.il/%D7%9E%D7%A1%D7%A2%D7%93%D7%94/157/%D7%94%D7%98%D7%90%D7%91%D7%95%D7%9F</t>
  </si>
  <si>
    <t xml:space="preserve">כתובת: קינג ג'ורג' 53, תל אביב</t>
  </si>
  <si>
    <t xml:space="preserve">שעות פעילות: 24 שעות ביממה (לא כולל שבת)</t>
  </si>
  <si>
    <t xml:space="preserve">טלפון: 03-5255568</t>
  </si>
  <si>
    <t xml:space="preserve">גאלה</t>
  </si>
  <si>
    <t xml:space="preserve">https://www.facebook.com/galagelateria</t>
  </si>
  <si>
    <t xml:space="preserve">http://www.vegan-friendly.co.il/%D7%9E%D7%A1%D7%A2%D7%93%D7%94/165/%D7%92%D7%90%D7%9C%D7%94_%D7%92%D7%9C%D7%99%D7%93%D7%94</t>
  </si>
  <si>
    <t xml:space="preserve">כתובת: קינג ג'ורג' 30 (מול גן מאיר), תל אביב</t>
  </si>
  <si>
    <t xml:space="preserve">שעות פעילות: א'-ש' 10:00-אחרון הלקוחות</t>
  </si>
  <si>
    <t xml:space="preserve">טלפון: 03-6293654</t>
  </si>
  <si>
    <t xml:space="preserve">מיץ מרק</t>
  </si>
  <si>
    <t xml:space="preserve">כצנלסון 49 גבעתיים</t>
  </si>
  <si>
    <t xml:space="preserve">א'-ה': 9:00-23:00, ו': 8:00-שעה לפני כניסת שבת. ש': סגור</t>
  </si>
  <si>
    <t xml:space="preserve">yosnis@gmail.com</t>
  </si>
  <si>
    <t xml:space="preserve">כן - 100 אחוז</t>
  </si>
  <si>
    <t xml:space="preserve">ניסים קישריה</t>
  </si>
  <si>
    <t xml:space="preserve">סרטון הדבקת 100 אחוז ויגן</t>
  </si>
  <si>
    <t xml:space="preserve">בריבה</t>
  </si>
  <si>
    <t xml:space="preserve">ביתן 26 צפון נמל תל אביב</t>
  </si>
  <si>
    <t xml:space="preserve">א'-ה': 9:30- 22:30; ו': 8:30- צהרים</t>
  </si>
  <si>
    <t xml:space="preserve"> 03-6025026</t>
  </si>
  <si>
    <t xml:space="preserve">Efrat@derech-haim.co.il</t>
  </si>
  <si>
    <t xml:space="preserve">יש-חיצונית 17/7/14</t>
  </si>
  <si>
    <t xml:space="preserve">יש תפריט נפרד בלי הסימון של הויגן פרנדלי </t>
  </si>
  <si>
    <t xml:space="preserve">אפרת- 054-779-3757</t>
  </si>
  <si>
    <t xml:space="preserve">1. הטבה באינסטוש.</t>
  </si>
  <si>
    <t xml:space="preserve">כן- סרוק במייל</t>
  </si>
  <si>
    <t xml:space="preserve">בית העמודים - ג'אז בר</t>
  </si>
  <si>
    <t xml:space="preserve">רמב"ם 14 תל אביב</t>
  </si>
  <si>
    <t xml:space="preserve">א'-ה': 11:30-02:00 , ו': 09:00-16:00 , שבת: 18:00-02:00</t>
  </si>
  <si>
    <t xml:space="preserve">03-510-9228</t>
  </si>
  <si>
    <t xml:space="preserve">erankol1@gmail.com</t>
  </si>
  <si>
    <t xml:space="preserve">אין
נשלחה פנייה 16-3-2014 20:05 
טרם אושרה</t>
  </si>
  <si>
    <t xml:space="preserve">ג'ולי- 5372080000 ערן- 0522222657</t>
  </si>
  <si>
    <t xml:space="preserve">יש לקרובים</t>
  </si>
  <si>
    <t xml:space="preserve">לא להעלות</t>
  </si>
  <si>
    <t xml:space="preserve">נשלח הסכם לערן </t>
  </si>
  <si>
    <t xml:space="preserve">פסטה מיאה רמת החייל</t>
  </si>
  <si>
    <t xml:space="preserve">הברזל 34</t>
  </si>
  <si>
    <t xml:space="preserve">א'-ש' 12:00-00:00</t>
  </si>
  <si>
    <t xml:space="preserve">03-6499346</t>
  </si>
  <si>
    <t xml:space="preserve">maya@tatami.co.il</t>
  </si>
  <si>
    <t xml:space="preserve">נשלח בדואר</t>
  </si>
  <si>
    <t xml:space="preserve">מאיה המנהלת (דרך הטלפון הקווי - להנהלה)</t>
  </si>
  <si>
    <t xml:space="preserve">מרץ 2015</t>
  </si>
  <si>
    <t xml:space="preserve">פוסט פרגון עם תמונה של הפיצה</t>
  </si>
  <si>
    <t xml:space="preserve">8.3.15</t>
  </si>
  <si>
    <t xml:space="preserve">25.2 - טלפון למאיה מנהלת המקום, מייל עם כל הפרטים
26.2 - מאיה שלחה מייל במה כרוך פרסום בפייסבוק ותפריט באתר, קיבלה תשובה במייל
1.3 - החזירה כתב התקשרות, אמרה שתעשה העברה באשראי. קיבלה עוד פירוט מאסיבי לגבי אפיקי הפרסום. עשתה העברה + העבירה פרטים לאתר
2.3 - עודכנה שתעלה לאתר בסופש ופוסט ביום ראשון - הועבר לערבה להזנה</t>
  </si>
  <si>
    <t xml:space="preserve">כן- 1.3.15</t>
  </si>
  <si>
    <t xml:space="preserve">כן- 1.3.15 פייפאל 50 ש"ח תחת המייל maya@tatami.co.il</t>
  </si>
  <si>
    <t xml:space="preserve">לא נשלחה
להוציא בסוף 2015 על 500 שח</t>
  </si>
  <si>
    <t xml:space="preserve">חיי לילה</t>
  </si>
  <si>
    <t xml:space="preserve">צ'יפסר</t>
  </si>
  <si>
    <t xml:space="preserve">הלני המלכה 7, ירושלים</t>
  </si>
  <si>
    <t xml:space="preserve">א'-ה': 16:00-3:00, יום ו': 22:00-3:00, יום ש': 20:00-3:00</t>
  </si>
  <si>
    <t xml:space="preserve">כליל - pingey93@gmail.com</t>
  </si>
  <si>
    <t xml:space="preserve">כליל</t>
  </si>
  <si>
    <t xml:space="preserve">כן - 5.2.15</t>
  </si>
  <si>
    <t xml:space="preserve">לא - לא יתרמו</t>
  </si>
  <si>
    <t xml:space="preserve">קפה קסבה</t>
  </si>
  <si>
    <t xml:space="preserve">פלורנטין 3 ת"א</t>
  </si>
  <si>
    <t xml:space="preserve">א-ש 8:00-2:00</t>
  </si>
  <si>
    <t xml:space="preserve">03-518-2144</t>
  </si>
  <si>
    <t xml:space="preserve">amitzaid@gmail.com</t>
  </si>
  <si>
    <t xml:space="preserve">כן - השארנו שם 17.2.15</t>
  </si>
  <si>
    <t xml:space="preserve">עמית- 0544870860</t>
  </si>
  <si>
    <t xml:space="preserve">אפריל 2015</t>
  </si>
  <si>
    <t xml:space="preserve">31/12 התפריט אושר ונשלחו שלושת השלבים 
12/1/15 הוראת קבע על שם עמית בלום
26/1/15 שאילתה לגבי האם נשלחו הפרטים להעלאה לאתר
5.2.15 - שאילתא לגבי פרטים לאתר ונשלח שוב הקובץ
5.3.15 - שאילתא אם הדביקו תמדבקה, שיעבירו פרטים לאתר
16.4.15 - הועבר לערבה להזנה</t>
  </si>
  <si>
    <t xml:space="preserve">כן למייל 12/1/15</t>
  </si>
  <si>
    <t xml:space="preserve">כן 50 שח לפייפאל בערך ב12/1/15 למייל hoodna@hotmail.co.il</t>
  </si>
  <si>
    <t xml:space="preserve">מסעדות תא מרכז</t>
  </si>
  <si>
    <t xml:space="preserve">לה קוצ'ינה פסטה בר</t>
  </si>
  <si>
    <t xml:space="preserve">ביאליק 59 רמת גן </t>
  </si>
  <si>
    <t xml:space="preserve">א' - ה' 11:30 - 22:30 ו' 08:00 - 16:00 ש' מיציאת שבת - 22:30</t>
  </si>
  <si>
    <t xml:space="preserve">nisim1122@walla.com</t>
  </si>
  <si>
    <t xml:space="preserve">ירדה כי התעקשנו :)</t>
  </si>
  <si>
    <t xml:space="preserve">ניסים 054-5552505</t>
  </si>
  <si>
    <t xml:space="preserve">לא להעלות </t>
  </si>
  <si>
    <t xml:space="preserve">1/10/14 החזיר כתב התחייבות 
22/12/14- טלפון+מייל בנושא פרטים לאתר, מדבקה, תרומה (רוצה לתרום) ואינסטוש
30/12/14- היינו אצלו, קיבל מדבקה, דיברנו איתו+מייל לגבי שיוריד תוספת לחל"ס, נשלחו סימונים לתפריט, הוספת קינוח, אינסטה, קלאב קארד, תרומה ופרטים לאתר
20.4 - במסגרת אישיו  שהיה לו עם לקוחה שפנתה אלינו, גם תוזכר בפעם האלף להעביר פרטים
7.5.15 - נשלח לניקול שתלה לאתר</t>
  </si>
  <si>
    <t xml:space="preserve">קפה עלמה+* </t>
  </si>
  <si>
    <t xml:space="preserve">יהודה הימית 19 יפו</t>
  </si>
  <si>
    <t xml:space="preserve">א'-ה' 07:30 עד 19:00, שישי 07:00 עד 16:00</t>
  </si>
  <si>
    <t xml:space="preserve">074-703-7474</t>
  </si>
  <si>
    <t xml:space="preserve">info@pieceofcake.co.il</t>
  </si>
  <si>
    <t xml:space="preserve">כן- לא vf</t>
  </si>
  <si>
    <t xml:space="preserve">משה אהובי- 0502828450</t>
  </si>
  <si>
    <t xml:space="preserve">אחד מבתי הקפה עם מיתוג ויגן פרנדלי הגדול ביותר. החל מהתפריטים ועד לעיצוב השולחן. קפה עלמה הולך לקראת הטבעונים ב100 אחוז</t>
  </si>
  <si>
    <t xml:space="preserve">לא חתם, אין לו מקום מתאים לשים לדעתי</t>
  </si>
  <si>
    <t xml:space="preserve">תל אביב - סושיה</t>
  </si>
  <si>
    <t xml:space="preserve">צו'קה בוגרשוב</t>
  </si>
  <si>
    <t xml:space="preserve">בוגרשוב 33 תל אביב</t>
  </si>
  <si>
    <t xml:space="preserve">א'-ה': 10:30-24:00, ו': 9:00 עד שעה לפני כניסת השבת. ש': מוצ"ש-24:00</t>
  </si>
  <si>
    <t xml:space="preserve">03-651-9478</t>
  </si>
  <si>
    <t xml:space="preserve">reef3011@gmail.com</t>
  </si>
  <si>
    <t xml:space="preserve">הודבקה ב-18.5</t>
  </si>
  <si>
    <t xml:space="preserve">עידן - 0543386886
יניב  - 050-7955598
קובי מנהל הרשת - 054-4401306</t>
  </si>
  <si>
    <t xml:space="preserve">Y מאי 2015</t>
  </si>
  <si>
    <t xml:space="preserve"> 1. וידאו הדבקת מדבקה. 2. 8.6.15 פוסט הנחה לכבוד שבוע הגאווה</t>
  </si>
  <si>
    <t xml:space="preserve">8.6.15</t>
  </si>
  <si>
    <t xml:space="preserve">12.5 - העביר תפריט, לגמרי ויגן פרנדלי, שיחה טלפונית - אמרנו שאקפוץ שבוע הבא לתת את התו. בינתיים העביר הסכם בפקס, קיבל פרטי תשלום במייל ובקשה לשלם
4.6 - עידן עדכן טלפונית שהיה בבנק וביצע הוראת קבע
7.6 - הועלו לאתר, שלחתי אסמס מה עם ההוראת קבע</t>
  </si>
  <si>
    <t xml:space="preserve">כן- 11.5.15</t>
  </si>
  <si>
    <t xml:space="preserve">כן, הוראת קבע לבנק ב10 לחודש יולי 2015 על שם צ'וקה משהו</t>
  </si>
  <si>
    <t xml:space="preserve">בר - רמת גן</t>
  </si>
  <si>
    <t xml:space="preserve">הספסל</t>
  </si>
  <si>
    <t xml:space="preserve">ביאליק 26 רמת גן</t>
  </si>
  <si>
    <t xml:space="preserve">א'-ה', ש': 10:00-02:00; ו': 10:00-16:00, 21:00-2:00</t>
  </si>
  <si>
    <t xml:space="preserve">052-681-6086</t>
  </si>
  <si>
    <t xml:space="preserve">maxguzz@gmail.com</t>
  </si>
  <si>
    <t xml:space="preserve">כן אבל לא ברור כמה</t>
  </si>
  <si>
    <t xml:space="preserve">הודבק במקום 18.5.15</t>
  </si>
  <si>
    <t xml:space="preserve">מקס 052-6816086</t>
  </si>
  <si>
    <t xml:space="preserve">כן 20.5.15</t>
  </si>
  <si>
    <t xml:space="preserve">Y ספטמבר</t>
  </si>
  <si>
    <t xml:space="preserve">Y 3/12/15
https://www.instagram.com/p/-36G0skD8H/?taken-by=vegan_friendly</t>
  </si>
  <si>
    <t xml:space="preserve">Y 3/12/15
https://www.facebook.com/veganfriendly.co.il/photos/a.366969066704919.78153.346896375378855/928748380526982/?type=3&amp;theater</t>
  </si>
  <si>
    <t xml:space="preserve">30.4.15 - העביר תפריט לבחירה לקבלת תו
4.5 - עברתי על התפריט, ויגן פרנדלי לכיוון הגבולי. עדכנתי את עמרי ובדקתי אם כבר שוחח עמו על תשלום
5.5 - קיבל מייל שהוא מתאים לסימון, ידוע על התשלום והסכם התקשרות
7.5 - טלפון עם מקס - אמר שיבצע פייפאל עד יום ראשון, יעביר את ההסכם בוואטספ
18.5 - פגישה אצל מקס, קיבל תו, חתם על הסכם (ידנית אצל תמרה), ביצע העברה בנקאית ל-1.6
20.5 - קיבל מייל עם לוגואים, פרטים לאתר, ספקי גבינה
8.16.6 - העביר פרטים רק חסרות תמונות ושעות פתיחה, כתבתי לו במייל, הועבר להזנה לערבה
17.6 - עלה לאתר, שלחתי לו, רק לקבל תמונות נוספות
20/7/15 נשלחו התמונות. עמרי שלח ללארה להזין</t>
  </si>
  <si>
    <t xml:space="preserve">כן- 18.5.15 ידנית לתמרה</t>
  </si>
  <si>
    <t xml:space="preserve">כן- 1.6.15 הוראת קבע לבנק ע"ש הספסל 50 שח</t>
  </si>
  <si>
    <t xml:space="preserve">להוציא סוף שנה</t>
  </si>
  <si>
    <t xml:space="preserve">אלורה</t>
  </si>
  <si>
    <t xml:space="preserve">http://allora.co.il/he/</t>
  </si>
  <si>
    <t xml:space="preserve">https://www.facebook.com/%D7%92%D7%9C%D7%99%D7%93%D7%94-%D7%9E%D7%91%D7%99%D7%AA-%D7%90%D7%99%D7%98%D7%9C%D7%A7%D7%99-Allora-199565433485607/</t>
  </si>
  <si>
    <t xml:space="preserve">http://www.vegan-friendly.co.il/%D7%9E%D7%A1%D7%A2%D7%93%D7%94/204/%D7%90%D7%9C%D7%95%D7%A8%D7%94</t>
  </si>
  <si>
    <t xml:space="preserve">כתובת: מרמורק 12, ת"א</t>
  </si>
  <si>
    <t xml:space="preserve">שעות פעילות: א'-ש': 10:00-00:30</t>
  </si>
  <si>
    <t xml:space="preserve">טלפון: 03-6868007</t>
  </si>
  <si>
    <t xml:space="preserve">רטרו פנקייק ובר</t>
  </si>
  <si>
    <t xml:space="preserve">אליעזר מזל 11 רשלצ</t>
  </si>
  <si>
    <t xml:space="preserve">א'-ד': 10:00- 01:00; ה'-ו': 10:00- 02:00; ש': 10:30- 01:00</t>
  </si>
  <si>
    <t xml:space="preserve">03-506-0720</t>
  </si>
  <si>
    <t xml:space="preserve">retropancakebar@gmail.com</t>
  </si>
  <si>
    <t xml:space="preserve">של רול (לא רלוונטי)</t>
  </si>
  <si>
    <t xml:space="preserve">050-2588030 דורון
יריב\דין</t>
  </si>
  <si>
    <t xml:space="preserve">באזור</t>
  </si>
  <si>
    <t xml:space="preserve">y ספטמבר</t>
  </si>
  <si>
    <t xml:space="preserve">Y  26/7/15</t>
  </si>
  <si>
    <t xml:space="preserve">Y 27/7/15</t>
  </si>
  <si>
    <t xml:space="preserve">25.2.15 - פנה מהאתר, קיבל בקשה להעביר תפריט וידוע על התשלום (אנחנו כבר מכירים את התפרייט אבל לא בא לנו לומר לו את זה חחח)
26.2 - העביר תפריט, אמר שסבבה לגבי התשלום
1.3 - קיבל את כל הפרטים וגם כמה הצעות ליעול ושיפור התפריט שלו (הוספת ארוחות בוקר, טוסט וכו')
4.3 - הועברו פרטים לאתר, בקשה להוראת קבע, שישים לב
22.6 - הועברה הוראת קבע
23.6 - הועבר לערבה להזנה</t>
  </si>
  <si>
    <t xml:space="preserve">4.3 - העביר בטעות רק 50 ש"ח (
retropancakebar@gmail.com)
22/6/15 הוראת קבע פייפאל של 50 שח על המייל mamtin2@walla.com</t>
  </si>
  <si>
    <t xml:space="preserve">קפה נטו</t>
  </si>
  <si>
    <t xml:space="preserve">haim@cafeneto.co.il, sagi@cafeneto.co.il, noa@cafeneto.co.il</t>
  </si>
  <si>
    <t xml:space="preserve">שגיא - הנהלה: 0528663050, נועה - פרסום: 0522344944</t>
  </si>
  <si>
    <t xml:space="preserve">1. פוסט שהם ויגן פרנדלי. 2. פוסט תמונה של תפריט שבו כיסינו את כל הלוגואים ואמרנו לאוהדים שעוד מעט רשת ארצית תקבל את התו. 3. עוד פוסט מסתורי בו אנחנו בפגישה איתם אבל לא אומרים מי הם....</t>
  </si>
  <si>
    <t xml:space="preserve">קפה ג'ו</t>
  </si>
  <si>
    <t xml:space="preserve">סניפים במרכז, בדרום ובקפה מנטה.</t>
  </si>
  <si>
    <t xml:space="preserve">כל סניף שעות אחרות</t>
  </si>
  <si>
    <t xml:space="preserve">03-5562228</t>
  </si>
  <si>
    <t xml:space="preserve"> nir@joe.co.il  http://www.joe.co.il/contact.asp</t>
  </si>
  <si>
    <t xml:space="preserve">נתתי אבל צריך לבדוק שאכן שמו בסניפים</t>
  </si>
  <si>
    <t xml:space="preserve">יש לוגו בתפריט , אין קישור לאתר</t>
  </si>
  <si>
    <t xml:space="preserve">ניר- 0528245007</t>
  </si>
  <si>
    <t xml:space="preserve">משתנה לפי הסניף</t>
  </si>
  <si>
    <t xml:space="preserve">כן (חסות)</t>
  </si>
  <si>
    <t xml:space="preserve">קפה גרג</t>
  </si>
  <si>
    <t xml:space="preserve">לינק לסניפים: http://www.gregcafe.co.il/index.php</t>
  </si>
  <si>
    <t xml:space="preserve">משתנה בין סניף לסניף</t>
  </si>
  <si>
    <t xml:space="preserve">mili@gregcafe.co.il</t>
  </si>
  <si>
    <t xml:space="preserve">לא מחייבים (הערה מחן-בכפר סבא מחייבים)</t>
  </si>
  <si>
    <t xml:space="preserve">אין- לבדוק מה המצב</t>
  </si>
  <si>
    <t xml:space="preserve">יש תפריט טבעוני נפרד</t>
  </si>
  <si>
    <t xml:space="preserve">מילי - 0523030066</t>
  </si>
  <si>
    <t xml:space="preserve">בחלק מהסניפים</t>
  </si>
  <si>
    <t xml:space="preserve">1. הטבה באינסטוש</t>
  </si>
  <si>
    <t xml:space="preserve">עלה
מאי 15 - עלה עדכון על התפריט החדש</t>
  </si>
  <si>
    <t xml:space="preserve">רשת בפריסה ארצית שהוסיפה תפריט טבעוני נפרד עם 11 מנות טבעוניות נוספות. המנות הטבעוניות מושקעות עם דגש על הפן הבריאותי </t>
  </si>
  <si>
    <t xml:space="preserve">שלחו מתכון: אומלט טבעוני, פריטטה טבעונית</t>
  </si>
  <si>
    <t xml:space="preserve">עמרי ידבר עם מילי </t>
  </si>
  <si>
    <t xml:space="preserve">טאטאמי </t>
  </si>
  <si>
    <t xml:space="preserve">מוריה 11 , חיפה</t>
  </si>
  <si>
    <t xml:space="preserve">א'-ש': 12:00- 24:00</t>
  </si>
  <si>
    <t xml:space="preserve">053-6130758</t>
  </si>
  <si>
    <t xml:space="preserve">eran.mina@gmail.com</t>
  </si>
  <si>
    <t xml:space="preserve">054-355-5596</t>
  </si>
  <si>
    <t xml:space="preserve">23/9/15
https://instagram.com/p/8BM4npkD0q/?taken-by=vegan_friendly</t>
  </si>
  <si>
    <t xml:space="preserve">24/9/15 
https://www.facebook.com/veganfriendly.co.il/photos/a.366969066704919.78153.346896375378855/901174489951038/?type=3&amp;theater</t>
  </si>
  <si>
    <t xml:space="preserve">10/8/15 פנו ונבדקו- ויגן פרנדלי. נשלחה שאילתה כמה הם רוצים לתרום
11/8/15 נשלחו שלושת השלבים
12/8/15 החזירו הסכם התקשרות 
16/8/15 מייל מה קורה עם התשלום 
20/8/15 700 שח לחשבון העמותה על שם טאטאמי + הועברה קבלה + דרישה להעלאה לאתר
25/8/15 נשלח מידע להעלות לאתר,</t>
  </si>
  <si>
    <t xml:space="preserve">Y 12/08/15</t>
  </si>
  <si>
    <t xml:space="preserve">20/8/15 700 שח לחשבון העמותה על שם טאטאמי</t>
  </si>
  <si>
    <t xml:space="preserve">ארבנו</t>
  </si>
  <si>
    <t xml:space="preserve">https://www.facebook.com/UrbanoViejo/timeline</t>
  </si>
  <si>
    <t xml:space="preserve">http://www.vegan-friendly.co.il/%D7%9E%D7%A1%D7%A2%D7%93%D7%94/224/Urbano_%D7%90%D7%95%D7%A8%D7%91%D7%A0%D7%95</t>
  </si>
  <si>
    <t xml:space="preserve">כתובת: רח' יפת 11 (שוק הפשפשים), יפו</t>
  </si>
  <si>
    <t xml:space="preserve">שעות פעילות: א'-ד': 12:00- 01:00; ה': 12:00- 02:00; ו': 11:00- 02:00; ש': 11:00- 01:00</t>
  </si>
  <si>
    <t xml:space="preserve">טלפון: 03-6322490</t>
  </si>
  <si>
    <t xml:space="preserve">איאנה</t>
  </si>
  <si>
    <t xml:space="preserve">פתח תקווה, יהושוע שטנפפר 42 מול המשטרה </t>
  </si>
  <si>
    <t xml:space="preserve">א'-ה': 11:00- 23:00; ו': 10:00- 15:00; ש': 20:00- 23:00</t>
  </si>
  <si>
    <t xml:space="preserve">053-232-4222</t>
  </si>
  <si>
    <t xml:space="preserve">liatm23@gmail.com</t>
  </si>
  <si>
    <t xml:space="preserve"> לא רלוונטי</t>
  </si>
  <si>
    <t xml:space="preserve">Y 6/12/15</t>
  </si>
  <si>
    <t xml:space="preserve">לא רלוונטי </t>
  </si>
  <si>
    <t xml:space="preserve">יהודה- 053-2324222</t>
  </si>
  <si>
    <t xml:space="preserve">ינואר 2016</t>
  </si>
  <si>
    <t xml:space="preserve">13/11/16
https://www.facebook.com/veganfriendly.co.il/photos/pb.346896375378855.-2207520000.1454173483./920579158010571/?type=3&amp;theater</t>
  </si>
  <si>
    <t xml:space="preserve">11/11/15 פנו אלינו עם מסעדה חדשה. המקום 100 אחוז טבעוני
18/11/15 שאילתא מה הולך 
25/11/15 שלחו הכל חוץ מתמונות 
5/12/15 שלחתי לערבה להזנה</t>
  </si>
  <si>
    <t xml:space="preserve">N </t>
  </si>
  <si>
    <t xml:space="preserve">מודיעין</t>
  </si>
  <si>
    <t xml:space="preserve">פצ'ולה</t>
  </si>
  <si>
    <t xml:space="preserve">חתמו על הסכם</t>
  </si>
  <si>
    <t xml:space="preserve">מרכז מלר"ז, גינות דותן, מודיעין</t>
  </si>
  <si>
    <t xml:space="preserve">נעמה 0523388161</t>
  </si>
  <si>
    <t xml:space="preserve">V</t>
  </si>
  <si>
    <t xml:space="preserve">V פברואר 16</t>
  </si>
  <si>
    <t xml:space="preserve">הו"ק דרך חשבון העמותה</t>
  </si>
  <si>
    <t xml:space="preserve">מיכאלאנג'לו</t>
  </si>
  <si>
    <t xml:space="preserve">מיכאלאנג'לו 42, יפו</t>
  </si>
  <si>
    <t xml:space="preserve">א'-ה': 07:30- 24:00; ו': 07:30- 16:00</t>
  </si>
  <si>
    <t xml:space="preserve">הלל / סתיו: 036005477</t>
  </si>
  <si>
    <t xml:space="preserve">tamigliksberg@gmail.com תמי גליגסברג</t>
  </si>
  <si>
    <t xml:space="preserve">נתתי 2</t>
  </si>
  <si>
    <t xml:space="preserve">נועה לב- 
0544399936</t>
  </si>
  <si>
    <t xml:space="preserve">10/3/16 https://www.facebook.com/veganfriendly.co.il/posts/977194445682375</t>
  </si>
  <si>
    <t xml:space="preserve">פנייה באתר:"נושא
: תו התקן .  שלום, אנחנו בית קפה טבעוני-צמחוני בתל אביב-יפו, בשם ״מיכאלאנג׳לו״. רוב המנות טבעונית ויש כמה צמחוניות. היינו שמחים לשוחח אתכם בנוגע לתו.  תודה רבה!!   
5-01-119-12-15 - דיברתי עם הלל. ליד המכללה ביפו. לא אהב שאנחנו קוראים לזה תרומה. הסברתי. ישלחו את התפריט עליו הם עובדים כרגע. שלחו. 23.12-15 - אישרתי את התפריט ושלחתי ה.ה. + 3 שלבים. 30-12-15- סתיו הבעלים התקשרה - רוצים לחתום אך רוצה קודם בכתב את מה שאנחנו נותנים במדוייק מבחינת פרסום. 30-12-15 - שלחתי לה מייל עם פרוט הפרסום. 6 - האם חזרו / חתמו? . 07-01-16 קבעתי עם הלל במסעדה ביום שני בשעה 1130. להביא טפסים. קבעתי עם הלל ליום חמישי 1030
27-01-16 - תזכורת שישלחו פרטים לאתר.
02-02-16 - משנים תפריט בימים אלו - ישלחו אחרי</t>
  </si>
  <si>
    <t xml:space="preserve">18-12-15</t>
  </si>
  <si>
    <t xml:space="preserve">כן 300 -14.01.16 + 300 ל 14.4.16 </t>
  </si>
  <si>
    <t xml:space="preserve">פסטינה פסטה בר</t>
  </si>
  <si>
    <t xml:space="preserve">מצדה 43 ב"ש</t>
  </si>
  <si>
    <t xml:space="preserve">08-674-4080</t>
  </si>
  <si>
    <t xml:space="preserve">itayepstain@gmail.com</t>
  </si>
  <si>
    <t xml:space="preserve">איתי 0544528655</t>
  </si>
  <si>
    <t xml:space="preserve">13-12-15 - דיברתי עם איתי. להתייעץ עם עומרי לגבי קינוח 1 בלבד. איתי ישלח לי גם צילום של תפריט מודפס. 14-15-12 הצעתי לאיתי לשקול הוספת מרכיבים חלבוניים למנות (פרוסות טופו/ סייטן / שעועית ירוקה וכו') כדי שהמנות הטבעוניות יהיו משביעות כמו המקבילות הלא טבעוניות שמכילות רצועות ברווז / שרימפס/ עוף וכדומה). יחשוב על הנושא ויחזור אלי. עמרי השאיר לשיקולי את האישור. 17-01-16 - אישרתי לאיתי את התפריט. שלחתי ה.ה. + 3 השלבים. מכוון שהתפריט גבולי והיתה התלבטות, לא נרדוף. 07-03-16 - שולחת מדבקה.</t>
  </si>
  <si>
    <t xml:space="preserve">Y
18-02-16</t>
  </si>
  <si>
    <t xml:space="preserve">18-02-16 הו"ק 50 ש"ח בפייפאל על מייל itayepstain@gmail.com</t>
  </si>
  <si>
    <t xml:space="preserve">לנדוור</t>
  </si>
  <si>
    <t xml:space="preserve">noa@landwercafe.co.il</t>
  </si>
  <si>
    <t xml:space="preserve">לא רוצים </t>
  </si>
  <si>
    <t xml:space="preserve">נועה- 0542395240</t>
  </si>
  <si>
    <t xml:space="preserve">10/2/16 הוק 150 שח לחשבון העמותה על שם ל. קופי אנד קונס</t>
  </si>
  <si>
    <t xml:space="preserve">Y 1011/2/16</t>
  </si>
  <si>
    <t xml:space="preserve">Y 5/3/16</t>
  </si>
  <si>
    <t xml:space="preserve">22/1/16 אמרו שיסכימו לשיתוף הפעולה אבל צריך לראות מה הולך... 26/1/16 אמרה שתתקדם לקראת הסופש 6/3/16 שלחו פרטים להעלאה לאתר</t>
  </si>
  <si>
    <t xml:space="preserve">ברברוסה</t>
  </si>
  <si>
    <t xml:space="preserve">http://barbosa.co.il/</t>
  </si>
  <si>
    <t xml:space="preserve">https://www.facebook.com/Barbosa.boutique/?fref=photo</t>
  </si>
  <si>
    <t xml:space="preserve">http://www.vegan-friendly.co.il/%D7%9E%D7%A1%D7%A2%D7%93%D7%94/280/%D7%91%D7%A8%D7%91%D7%95%D7%A1%D7%94_%D7%91%D7%A8_%D7%9C%D7%97%D7%9D</t>
  </si>
  <si>
    <t xml:space="preserve">כתובת: אברבנאל 45,ת"א
</t>
  </si>
  <si>
    <t xml:space="preserve">שעות פעילות: א-ד: 7:30 - 1:00 ה: 7:30 אחרון לקוחות ו: 7:30 - 17:00 ש: 10:00 - 1:00</t>
  </si>
  <si>
    <t xml:space="preserve">טלפון: 03-5500483</t>
  </si>
  <si>
    <t xml:space="preserve">מסעדות 
תל אביב</t>
  </si>
  <si>
    <t xml:space="preserve">חומוס ושות' </t>
  </si>
  <si>
    <t xml:space="preserve">0548406076il@gmail.com</t>
  </si>
  <si>
    <t xml:space="preserve">Y2</t>
  </si>
  <si>
    <t xml:space="preserve">שלומי 0524883183</t>
  </si>
  <si>
    <t xml:space="preserve">02-03-16 - כתב נשמח לשיתוף פעולה ביחד. ביקשתי טלפון כדי לדבר. דיברנו סיפרתי עלינו, ה.ה. והו"ק וגם שלחתי להתרשמות במייל. שלומי הוא הטבח אומר ש90% טבעוני ומה שלא ניתן לטבעון. יש בסיס של חומוס ומסבחה, אבל כל יום יש גם תבשילים והם טבעוניים. לא ידע איך לקרוא למקום אז קרא חומוס ושות' - שות' זה השאר... סיכמנו שיעביר אלי תפריט לבדיקה (כותב אותו כל יום ידנית). 03-03-16 - אישרתי תפריט. 13-03-16 - רוצה מאוד להתקדם, לא הספיק - בהקדם. 30-03-16- שלומי מאוד רוצה להתקדם, לא הספיק יעשה זאת בימים הקרובים. 12-04-16 - ינסה עכשיו לשלם באתר. 13-04-16 - שלומי אישר ב SMS שקיבל את הדרישה להעלאה לאתר.</t>
  </si>
  <si>
    <t xml:space="preserve">13/4/16 הוק לפייפאל 50 שח על המייל springofstone@gmail.com</t>
  </si>
  <si>
    <t xml:space="preserve">מלכין</t>
  </si>
  <si>
    <t xml:space="preserve">א.ת</t>
  </si>
  <si>
    <t xml:space="preserve">https://www.facebook.com/malkin.cafe/info/?tab=page_info</t>
  </si>
  <si>
    <t xml:space="preserve">המייסדים 66 אבן יהודה</t>
  </si>
  <si>
    <t xml:space="preserve">09-880-4422</t>
  </si>
  <si>
    <t xml:space="preserve">shani@malkin.cafe</t>
  </si>
  <si>
    <t xml:space="preserve">Y
2</t>
  </si>
  <si>
    <r>
      <rPr>
        <sz val="11"/>
        <color rgb="FF141823"/>
        <rFont val="Arial"/>
        <family val="2"/>
        <charset val="1"/>
      </rPr>
      <t xml:space="preserve">ש</t>
    </r>
    <r>
      <rPr>
        <b val="true"/>
        <sz val="11"/>
        <rFont val="Cambria"/>
        <family val="1"/>
        <charset val="1"/>
      </rPr>
      <t xml:space="preserve">ני מלכין 052-3368367</t>
    </r>
  </si>
  <si>
    <t xml:space="preserve">
  Y          </t>
  </si>
  <si>
    <t xml:space="preserve">כן בהו"ק ב-10 לחודש. </t>
  </si>
  <si>
    <t xml:space="preserve">Y </t>
  </si>
  <si>
    <t xml:space="preserve">21/5/16
https://www.instagram.com/p/BFtMNwCEDxw/?taken-by=vegan_friendly</t>
  </si>
  <si>
    <t xml:space="preserve">19/5/16 
https://www.facebook.com/veganfriendly.co.il/photos/a.366969066704919.78153.346896375378855/1021859071215912/?type=3&amp;theater</t>
  </si>
  <si>
    <t xml:space="preserve">14-01-16 דיברתי עם שני, פתחה רק לפני שבועיים מכירה אותנו כי קודם היתה בקפה בכפר בבני דרור והיה לה דף אצלנו שהסר (הערה: עכשיו המקום מנוהל ע"י מישהי אחרת וגם איתה אני בקשר). אז לא שילמה (כפיצוי על פשלה שהיתה). סיפרתי על התרומה ועל ההסכם. בעקרון מעוניינת. שלחתי ה.ה. ו-3 השלבים. ביקשתי תפריט. שלחה הסכם חתום .17-01-16 - התפריט אושר. 24-01-16 שלחתי SMS. כהשיבה שבהחלט רוצה להתקדם בקרוב. 08-02-16 - כתבה שעשתה הו"ק לחשבון ב 10 לכל חודש. אכן התקבל. 12-02-16- שלחתי בקשה לקבלת פרטים לאתר + לוגו ++ 29-02-16 - תזכורת ב SMS 13-03-16- שני אומרת שלא שלחה עדיין את הפרטים לאתר בגלל עומס עבודה. תשלח. 15-03-16- שני ביקשה ושלחתי שוב פרטים להעלאה לאתר (למייל החדש שלה) 21-03-16 - שלחה חלק מהפרטים לאתר ובלי תמונות. עניתי לשאלתה. 27-03-16 - שלחתי SMS תזכורת - שבמאמץ קטן תשלים את החומרים לאתר.</t>
  </si>
  <si>
    <t xml:space="preserve">Y בהו"ק ב-10 לחודש</t>
  </si>
  <si>
    <t xml:space="preserve">הסביח של עובד והטבעוני של תמר</t>
  </si>
  <si>
    <t xml:space="preserve">https://www.facebook.com/%D7%94%D7%A1%D7%91%D7%99%D7%97-%D7%A9%D7%9C-%D7%A2%D7%95%D7%91%D7%93-120265768133462/</t>
  </si>
  <si>
    <t xml:space="preserve">http://vegan-friendly.co.il/%D7%9E%D7%A1%D7%A2%D7%93%D7%94/274/%D7%94%D7%A1%D7%91%D7%99%D7%97_%D7%A9%D7%9C_%D7%A2%D7%95%D7%91%D7%93_%D7%95%D7%94%D7%98%D7%91%D7%A2%D7%95%D7%A0%D7%99_%D7%A9%D7%9C_%D7%AA%D7%9E%D7%A8_%D7%A1%D7%A0%D7%99%D7%A3_%D7%AA%D7%9C_%D7%90%D7%91%D7%99%D7%91</t>
  </si>
  <si>
    <t xml:space="preserve">מנחם בגין 48 תל אביב
</t>
  </si>
  <si>
    <t xml:space="preserve">א'-ה': 09:00- 18:00</t>
  </si>
  <si>
    <t xml:space="preserve">03-5759022</t>
  </si>
  <si>
    <t xml:space="preserve">20/5/16
https://www.instagram.com/p/BFqgWOCkDzh/?taken-by=vegan_friendly</t>
  </si>
  <si>
    <t xml:space="preserve">18/5/16 https://www.facebook.com/media/set/?set=a.1021301841271635.1073741921.346896375378855&amp;type=3&amp;uploaded=5</t>
  </si>
  <si>
    <t xml:space="preserve">takeat</t>
  </si>
  <si>
    <t xml:space="preserve">https://www.facebook.com/takeat.tlv/?fref=ts</t>
  </si>
  <si>
    <t xml:space="preserve">http://vegan-friendly.co.il/restaurant/272</t>
  </si>
  <si>
    <t xml:space="preserve">הרצל 16, תל אביב</t>
  </si>
  <si>
    <t xml:space="preserve">א'-ה': 07:00- 17:00</t>
  </si>
  <si>
    <t xml:space="preserve">03-5511155</t>
  </si>
  <si>
    <t xml:space="preserve">efficatz@gmail.com</t>
  </si>
  <si>
    <t xml:space="preserve">אפי- 0547313156</t>
  </si>
  <si>
    <t xml:space="preserve">V 7-4-16</t>
  </si>
  <si>
    <t xml:space="preserve">18/1/16 נשלח הסכם התקרשות ומכתב פניה (יודעת על התשלום)
25/1/16 אמרה שידאגו להסכם התקשרות ולתשלום בימים הקרובים 
4/2/16 נשלח הסכם התקשרות 
2/3/16 דאגו לתשלום של 600 שח לחשבון העמותה על שם משהו משהו+ העבירו פרטים להעלאה</t>
  </si>
  <si>
    <t xml:space="preserve">2/3/16 600 שח לחשבון העמותה על שם משהו משהו</t>
  </si>
  <si>
    <t xml:space="preserve">קאן קאי</t>
  </si>
  <si>
    <t xml:space="preserve">http://www.kankai.co.il/</t>
  </si>
  <si>
    <t xml:space="preserve">https://www.facebook.com/pages/%D7%A7%D7%90%D7%9F-%D7%A7%D7%90%D7%99/341418656063394</t>
  </si>
  <si>
    <t xml:space="preserve">http://vegan-friendly.co.il/restaurant/164/Kan_Kai_%D7%A7%D7%90%D7%9F_%D7%A7%D7%90%D7%99</t>
  </si>
  <si>
    <t xml:space="preserve">רמת גן - ז'בוטינסקי 62. גבעת שמואל - מרכז מסחרי רמת אילן אורנים 1. קיבוץ עינת - בתוך הקיבוץ</t>
  </si>
  <si>
    <t xml:space="preserve">רמת גן - א'-ה': 10:00-23:00 מוצ"ש - שעה אחרי יציאת שבת עד 23:00. גבעת שמואל - א'-ה': 10:00-23:00 מוצ"ש - שעה אחרי יציאת שבת עד 23:00. קיבוץ עינת - א'-ה': 10:00-21:45 שישי: 9:00-15:00</t>
  </si>
  <si>
    <t xml:space="preserve">רמת גן - 03-5340300 גבעת שמואל - 03-7299299 קיבוץ עינת - 03-9021833</t>
  </si>
  <si>
    <t xml:space="preserve">kankai.kai@gmail.com </t>
  </si>
  <si>
    <t xml:space="preserve">כן - קיבלו מדבקות לכל הסניפים ב-8.2.15</t>
  </si>
  <si>
    <t xml:space="preserve">הדר- 0507465509</t>
  </si>
  <si>
    <t xml:space="preserve">22/12 נשלח לוגואים לסימון התפריט, הדר אמרה שתבדוק איך נראה בעיצוב ותחזור אליי עם הכל מוכן
23/12 שאילתה בסימוס מה הולך עם זה (אמרה שהיא לחוצה בגלל זה שאלתי שוב)
28/12 החזירה הסכם התקשרות 
29/12 הוראת קבע
7/1/15 שאילתה לגבי פרטים להעלות לאתר
27/1/15 נשלחו פרטים להזנה באתר
4/12/15 הורדתי אותם מהאתר כי הם לא מוכנים לשלם+ נשלח מייל שבו אנחנו מזהירים אותם לא להתשמש בלוגו </t>
  </si>
  <si>
    <t xml:space="preserve">כן- 28/12/14</t>
  </si>
  <si>
    <t xml:space="preserve">כן- 50 שח ב29/12 kan62kai@gmail.com
התשלום הפסיק</t>
  </si>
  <si>
    <t xml:space="preserve">10/5/15 נשלחו שתי קבלות. האחת על 50 שח (368) והשניה על 600 שח  (511)</t>
  </si>
  <si>
    <t xml:space="preserve">לעדכן באתר</t>
  </si>
  <si>
    <t xml:space="preserve">עמק דותן 96, מודיעין</t>
  </si>
  <si>
    <t xml:space="preserve">9:00- 19:00</t>
  </si>
  <si>
    <t xml:space="preserve">גארדן</t>
  </si>
  <si>
    <t xml:space="preserve">http://www.gardenrest.co.il/</t>
  </si>
  <si>
    <t xml:space="preserve">https://www.facebook.com/Garden.rest</t>
  </si>
  <si>
    <t xml:space="preserve">http://vegan-friendly.co.il/%D7%9E%D7%A1%D7%A2%D7%93%D7%94/254/%D7%92%D7%90%D7%A8%D7%93%D7%9F</t>
  </si>
  <si>
    <t xml:space="preserve">שדרות בן גוריון 43 חיפה</t>
  </si>
  <si>
    <t xml:space="preserve">א'-ה': 08:00- 24:30; ו'-ש': 08:00- 01:30</t>
  </si>
  <si>
    <t xml:space="preserve">04-8507061</t>
  </si>
  <si>
    <t xml:space="preserve">garden.haifa@gmail.com</t>
  </si>
  <si>
    <t xml:space="preserve">3 שקלים</t>
  </si>
  <si>
    <t xml:space="preserve">Y 29/11/15 ניתנו 6 מדבקות פנימיות</t>
  </si>
  <si>
    <t xml:space="preserve">תאיר- 0524762244/55 </t>
  </si>
  <si>
    <t xml:space="preserve">כן 23/11/15</t>
  </si>
  <si>
    <t xml:space="preserve">Y 30/11/15</t>
  </si>
  <si>
    <t xml:space="preserve">Y 30/11/15 50 שח פייאפל על המייל garden.haifa@gmail.com</t>
  </si>
  <si>
    <t xml:space="preserve">11/11/15 פנו אלינו לעניין קבלת התו. 
23/11/15 נשלחו שלושת השלבים
30/11/15 שלחו לנו הסכם התקשרות חתום פלוס הוק בפייפאל garden.haifa@gmail.com
24/1/16 נשלחו פרטים להעלאה לאתר (העברתי לערבה)</t>
  </si>
  <si>
    <t xml:space="preserve">Y 21/1/16</t>
  </si>
  <si>
    <t xml:space="preserve">הוק (לא זוכר איך)</t>
  </si>
  <si>
    <r>
      <rPr>
        <b val="true"/>
        <sz val="14"/>
        <rFont val="Cambria"/>
        <family val="1"/>
        <charset val="1"/>
      </rPr>
      <t xml:space="preserve">ימאדו
</t>
    </r>
    <r>
      <rPr>
        <sz val="11"/>
        <rFont val="Cambria"/>
        <family val="1"/>
        <charset val="1"/>
      </rPr>
      <t xml:space="preserve">נודלס וסושי בר</t>
    </r>
  </si>
  <si>
    <t xml:space="preserve">http://yamado.rest.co.il/%D7%AA%D7%A4%D7%A8%D7%99%D7%98?menuId=927234</t>
  </si>
  <si>
    <t xml:space="preserve">http://vegan-friendly.co.il/restaurant/270</t>
  </si>
  <si>
    <t xml:space="preserve">נחמה 2 ת"א יפו</t>
  </si>
  <si>
    <t xml:space="preserve">ב'-ש': 12:00- 23:30</t>
  </si>
  <si>
    <t xml:space="preserve">053-9380741</t>
  </si>
  <si>
    <t xml:space="preserve">yamado.yafo@gmail.com</t>
  </si>
  <si>
    <t xml:space="preserve">אורן 054-4653013 השף
גלעד פריאור 050-5203866 משקיע</t>
  </si>
  <si>
    <t xml:space="preserve">6/3/16
https://www.facebook.com/veganfriendly.co.il/photos/a.366969066704919.78153.346896375378855/975853525816467/?type=3&amp;theater</t>
  </si>
  <si>
    <t xml:space="preserve">פניה באתר: נושא: תו ויג׳ן-פרנדלי. שלום, אנו מסעדת יאמדו, ברחוב נחמד 2 יפו. מסעדה אסייתית צמחונית עם רוב של מנות טבעוניות עשירות ומגוונות. נשמח לארח אותכם! ולעמוד בתנאי התו! אנא צרו קשר: 0772-16661   
20-01-16 -  תפריט מאושר.  שלחתי לאורן ה.ה. + 3 ש'. עודכן בתשלום. 
01-02-16 - שלחתי SMS ואישר לי שקיבל את המייל. אישרתי 2 תשלום ב-2 צ'קים.פתוחים 3.5 חודשים. בשישי האחרון 1/2 מהסועדים ט!. מעבר למה שכתוב בתפירט יש גם מרק טבעוני, עוד 2 רולים שמוגשים בגרסא ט. + קינוח שיכנס עוד כחודש וחצי.03-02-16 - קבעתי עם גלעד אצלי ב 8-2-16 - קיבלתי צקים ושלחתי פרטים להעלאה לאתר + לוגואים.
</t>
  </si>
  <si>
    <t xml:space="preserve">16/1/16</t>
  </si>
  <si>
    <t xml:space="preserve">
2 צקים - 300 ש"ח ל-2.3.16 + 300 ש"ח ל- 2.6.16.</t>
  </si>
  <si>
    <t xml:space="preserve">שיפקה</t>
  </si>
  <si>
    <t xml:space="preserve">א.ת - תפריט באינטרנט תקין</t>
  </si>
  <si>
    <t xml:space="preserve">http://www.shifkabar.com/</t>
  </si>
  <si>
    <t xml:space="preserve">https://www.facebook.com/Shifkabar/</t>
  </si>
  <si>
    <t xml:space="preserve">http://vegan-friendly.co.il/%D7%9E%D7%A1%D7%A2%D7%93%D7%94/268/%D7%A9%D7%99%D7%A4%D7%A7%D7%94_%D7%91%D7%A8_%D7%90%D7%95%D7%9B%D7%9C_%D7%A9%D7%9B%D7%95%D7%A0%D7%AA%D7%99</t>
  </si>
  <si>
    <t xml:space="preserve">הרצל 220, רחובות</t>
  </si>
  <si>
    <t xml:space="preserve">א'-ד': 12:00- 24:00; ה': 12:00- 01:30; ו': 12:00- 03:00; ש': 09:00- 01:00</t>
  </si>
  <si>
    <t xml:space="preserve">08-6336388</t>
  </si>
  <si>
    <t xml:space="preserve">tomerom@gmail.com</t>
  </si>
  <si>
    <t xml:space="preserve">תומר- 0546540855</t>
  </si>
  <si>
    <t xml:space="preserve">9/3/16
https://www.instagram.com/p/BCw8g8ekD7j/?taken-by=vegan_friendly</t>
  </si>
  <si>
    <t xml:space="preserve">9/3/16 
https://www.facebook.com/veganfriendly.co.il/posts/976648009070352</t>
  </si>
  <si>
    <t xml:space="preserve">18/1/16 פנו אלינו + העבירו תפריט+ המקום ויגן פרנדלי + נשלחו שלושת השלבים
22/1/16 נשלח הסכם התקשרות חתום 
26/1/16 שאילתא לגבי התשלום- ענה שמעוניין להתחיל מפברואר
10/2/16 הוק 50 שח לחשבון העמותה על השם שיפקה-יקי נ. יניב מ. תומר ר. אלעד ש. דניאל ג.
15/2/16 שלח חומרים להעלות לאתר (נשלח לערבה)</t>
  </si>
  <si>
    <t xml:space="preserve">10/2/16 הוק 50 שח לחשבון העמותה תחת השם- שיפקה-יקי נ. יניב מ. תומר ר. אלעד ש. דניאל ג.</t>
  </si>
  <si>
    <t xml:space="preserve">טנג'יר בר- רוצים מדבקה (החליפו דלת)</t>
  </si>
  <si>
    <t xml:space="preserve">http://www.rol.co.il/sites/tangier/</t>
  </si>
  <si>
    <t xml:space="preserve">https://www.facebook.com/Tangier-%D7%98%D7%A0%D7%92%D7%99%D7%A8-235918029909166/</t>
  </si>
  <si>
    <t xml:space="preserve">יהודה הלוי 93 (פינת נחמני).</t>
  </si>
  <si>
    <t xml:space="preserve">א-ה 6:00 עד אחרון הלקוחות
ן מ13:00</t>
  </si>
  <si>
    <t xml:space="preserve">0506475040 עמית</t>
  </si>
  <si>
    <t xml:space="preserve">amiti.raviv@gmail.com</t>
  </si>
  <si>
    <t xml:space="preserve">
Y</t>
  </si>
  <si>
    <t xml:space="preserve">Y אבל לא של העמותה</t>
  </si>
  <si>
    <t xml:space="preserve">עמית רביב 0506475040</t>
  </si>
  <si>
    <t xml:space="preserve">4/4/16
https://www.instagram.com/p/BDw_MFukD9g/?taken-by=vegan_friendly</t>
  </si>
  <si>
    <t xml:space="preserve">1/4/16 
https://www.facebook.com/veganfriendly.co.il/photos/pb.346896375378855.-2207520000.1459602707./993659864035833/?type=3&amp;theater</t>
  </si>
  <si>
    <t xml:space="preserve">15-12-15- ביקשתי תפריט. קיבלתי.                                                
12-01-16 - שלח שוב תפריט ואישרתי. שלחתי שוב  את ההסכם ואת השלבים עם הוראת הקבע. 
13-01-16 - שלח הסכם חתום.
 19-01-16 - עשה העברה בנקאית לחשבון העמותה החל מה 1.2.16. שלחתי ט. לקבלת פרטים - עודכן שרק כשיכנס התשלום אז נעלה לאתר.
1/2/16 הוק נכנסה על שם 191 ניהול לחשבון העמותה 50 שח + נשלח לערבה שתזין לאתר</t>
  </si>
  <si>
    <t xml:space="preserve">1/2/16 הוק נכנסה על שם 191 ניהול לחשבון העמותה 50 שח</t>
  </si>
  <si>
    <t xml:space="preserve">קמפאי</t>
  </si>
  <si>
    <t xml:space="preserve">http://kampaistreetwok.rest.co.il/</t>
  </si>
  <si>
    <t xml:space="preserve">http://kampaistreetwok.rest.co.il/%D7%A1%D7%A0%D7%99%D7%A4%D7%99%D7%9D/</t>
  </si>
  <si>
    <t xml:space="preserve">http://vegan-friendly.co.il/%D7%9E%D7%A1%D7%A2%D7%93%D7%94/263/%D7%A7%D7%9E%D7%A4%D7%90%D7%99_%D7%A1%D7%98%D7%A8%D7%99%D7%98_%D7%95%D7%95%D7%A7</t>
  </si>
  <si>
    <t xml:space="preserve">א-ד 12 עד 23
ה-ש 12 עד 00</t>
  </si>
  <si>
    <t xml:space="preserve">הסניף בשרונה: 03-544-4005 X5</t>
  </si>
  <si>
    <t xml:space="preserve">kampai.sarona@gmail.com</t>
  </si>
  <si>
    <t xml:space="preserve">הבאתי לרן משרונה 6 עבור כל הרשת</t>
  </si>
  <si>
    <t xml:space="preserve">רן מנהל סניף שרונה 052-8408433
רם שוהם מנהל שווק כל הרשת (וגם של כל הקבוצה - אבל באחרות כרגע אין מספיק מנות טבעוניות) 050-8833100</t>
  </si>
  <si>
    <t xml:space="preserve">Y   </t>
  </si>
  <si>
    <t xml:space="preserve">30/3/16
https://www.instagram.com/p/BDmz2yUkD2N/?taken-by=vegan_friendly</t>
  </si>
  <si>
    <t xml:space="preserve">1/2/2016
25/3/16 
https://www.facebook.com/veganfriendly.co.il/posts/990887664313053</t>
  </si>
  <si>
    <t xml:space="preserve">08-12-15 דיברתי עם רן מנהל סניף שרונה. מעוניין בהחלט בתו. יתנהל מולי ישירות. בנוסף הפנה אותי ליחצ"ן הרשת שהתפריט בה אחיד ועם מנות טבעוניות כדי לעניין את כל שאר הסניפים. שלחתי לו במייל 2 קבצים ראשונים של התקשרות. 09-12-15 דיברתי עם רם שוהם מנהל שווק הרשת שלחתי לו 3 השלבים + מסמך התקשרות וחומר עלינו. 13-12-15 - שלחו מייל - ליאל מימון - שרוצים לחתום - העברתי להם 2 המסמכים לחתימה ולהעברה כספית. התדיינות על הדרך להעברת ה-150 ש"ח לחודש. הצענו 2 תשלומים של 900 ש"ח עכשיו ובעוד 3 חודשים השני. 20-12-15 - ליאל אמרה שהעבירה את הצ'קים להדפסה ולהחתמה.
5/1/16 הצ'קים הגיעו
 20-01-16 - שלחתי לליאל תזכורת שלא קיבלנו עוד נתונים. ענתה שעד סופה"ש יחזירו ושמנהל השווק מטפל.</t>
  </si>
  <si>
    <t xml:space="preserve">5/1/16 התקבלו שני צ'קים על סך 900 שח כל צ'ק</t>
  </si>
  <si>
    <t xml:space="preserve">5/2/16 יצאה קבלה על 900 שח </t>
  </si>
  <si>
    <t xml:space="preserve">קפה פינה</t>
  </si>
  <si>
    <t xml:space="preserve">http://vegan-friendly.co.il/restaurant/229</t>
  </si>
  <si>
    <t xml:space="preserve">אברבנל 29 תל אביב </t>
  </si>
  <si>
    <t xml:space="preserve">א'-ה': 07:00- 19:00; ו': 07:00- 14:00</t>
  </si>
  <si>
    <t xml:space="preserve">052-8586851</t>
  </si>
  <si>
    <t xml:space="preserve">royemaimon@gmail.com</t>
  </si>
  <si>
    <t xml:space="preserve">לא. יש גם חלב שקדים</t>
  </si>
  <si>
    <t xml:space="preserve">קיבל + הצטלמנו+ רוצים עוד מדבקה לבחוץ</t>
  </si>
  <si>
    <t xml:space="preserve">לא רלוונטי   </t>
  </si>
  <si>
    <t xml:space="preserve">רועי מימון052-8586851</t>
  </si>
  <si>
    <t xml:space="preserve">7/2/16
https://www.instagram.com/p/BBeUz_UED_I/?taken-by=vegan_friendly</t>
  </si>
  <si>
    <t xml:space="preserve">5/2/16
https://www.facebook.com/media/set/?set=a.958890647512755.1073741916.346896375378855&amp;type=3</t>
  </si>
  <si>
    <t xml:space="preserve">אני רועי ממסעדת פיצרון לשעבר.פתחתי לפני 3 חודשים בוטק׳ה קפה ברחוב אברבנאל שבשכונת פלורנטין. במקום יש מגוון אופציות לטבעוניים וחשבתי על כך שתוכלו להמליץ על כך לכל החברים שלכם. למקום קוראים פינה. מגוון התפריט המוצע לטבעונים: מתוקים - עוגות ועוגיות הום מייד. מלוחים - פוקצ'ות, מקלות זיתים ועגבניות מיובשות ועוד... כריכים - אבוקדו ומיונז טבעוני, ירקות קלויים וטחינה, ממרחים וירקות טריים ועוד.. לחמים ללא גלוטן. שייקים טבעוניים ומיצים טבעיים. מגוון ממרחים למכירה הבייתה, ביניהם ממרח שקדים, מיונז טבעוני, פסטו עגבניות, ממרח סלק ופיצוחים ועוד ועוד... קפה על בסיס סויה/ אורז/ שקדים ללא תוספת תשלום. 9 ₪ להפוך, 10 ₪ להפוך גדול. אשמח לשיתוף פעולה מצדכם בכל דרך שאפשר , אתר, פייסבוק, מדבקה. 13-12-15 - ביקרנו אצלו וטעמנו - מעולה, נקי, מוגש יפה. 14-12-15- שלחתי לו הסכם התקשרות + 3 השלבים.
21/12/15 הוק לחשבון העמותה על סך 50 שח נכנס על שם רועי מימון + נשלחה קבלה עבור חודש דצמבר + נשלחו פרטים להעלאה לאתר
14/1/16 עמרי שלח לערבה פרטים להעלאה לאתר</t>
  </si>
  <si>
    <t xml:space="preserve">Y 14/1/16</t>
  </si>
  <si>
    <t xml:space="preserve">21/12/15 הוק לחשבון העמותה על סך 50 שח נכנס על שם רועי מימון</t>
  </si>
  <si>
    <t xml:space="preserve">Y 21/12/15 קבלה על סך 50 שח לחודש דצמבר 2015</t>
  </si>
  <si>
    <t xml:space="preserve">בזיליקום</t>
  </si>
  <si>
    <t xml:space="preserve">http://bazzili.com/</t>
  </si>
  <si>
    <t xml:space="preserve">https://www.facebook.com/bazillicom/?fref=ts</t>
  </si>
  <si>
    <t xml:space="preserve">http://vegan-friendly.co.il/%D7%9E%D7%A1%D7%A2%D7%93%D7%94/226/%D7%91%D7%96%D7%99%D7%9C%D7%99.%D7%A7%D7%95%D7%9D_-%20%D7%A4%D7%99%D7%A6%D7%94%20&amp;%20%D7%9E%D7%9C%D7%91%D7%99%20%D7%91%D7%A8</t>
  </si>
  <si>
    <t xml:space="preserve">יש שלושה סניפים , הכתובות באתר</t>
  </si>
  <si>
    <t xml:space="preserve">שעות פתיחה באתר</t>
  </si>
  <si>
    <t xml:space="preserve">טלפונים באתר</t>
  </si>
  <si>
    <t xml:space="preserve">bazili@017.net.il</t>
  </si>
  <si>
    <t xml:space="preserve">Y 6/1/16 עמרי נתן 4 מדבקות לשני הסניפים </t>
  </si>
  <si>
    <t xml:space="preserve">גיל- 544507336</t>
  </si>
  <si>
    <t xml:space="preserve"> 26/1/16
https://www.instagram.com/p/BBB9_vMED_3/?taken-by=vegan_friendly</t>
  </si>
  <si>
    <t xml:space="preserve">25/1/16
https://www.facebook.com/veganfriendly.co.il/photos/pb.346896375378855.-2207520000.1454175301./954695981265555/?type=3&amp;theater</t>
  </si>
  <si>
    <t xml:space="preserve">18/8/15 פנו אלינו. עמרי סיפר על שלושת השלבים ואין להם בעיה עם זה 25/8/15 נשלח מייל ענו שישלחו את הדברים שבוע הבא 9/9/15 עוד מייל מה קורה למה לא מתקדם ? 30/9/15 עוד מייל- מה קורה? 24/12/15 עמרי נתקל בגיל במקרה בסניף שבאברבאנל. גיל ענה שרוצה להתקדם....(נשלחו בשנית שלושת השלבים) 24/12/15 גיל החזיר את הסכם ההתקשרות 6/1/16 גיל שילם בצ'ק 600 שח + יצאה קבלה + נשלחו פרטים להעלאה + החזיר פרטים להעלאה</t>
  </si>
  <si>
    <t xml:space="preserve">6/1/16 גיל שילם בצ'ק 600 שח</t>
  </si>
  <si>
    <t xml:space="preserve">Y 6/1/16 תשלום עבור ינואר- דצ 2016</t>
  </si>
  <si>
    <t xml:space="preserve">אורבנו Urbano</t>
  </si>
  <si>
    <t xml:space="preserve">http://vegan-friendly.co.il/restaurant/224/Urbano_(%D7%90%D7%95%D7%A8%D7%91%D7%A0%D7%95)</t>
  </si>
  <si>
    <t xml:space="preserve">עולי ציון 2 יפו</t>
  </si>
  <si>
    <t xml:space="preserve">א'-ד': 12:00- 01:00; ה': 12:00- 02:00; ו': 11:00- 02:00; ש': 11:00- 01:00</t>
  </si>
  <si>
    <t xml:space="preserve">03-632-2490</t>
  </si>
  <si>
    <t xml:space="preserve">Sivan.sarussi@gmail.com
Iucovici@yahoo.com
</t>
  </si>
  <si>
    <t xml:space="preserve">Y 24/11/15</t>
  </si>
  <si>
    <t xml:space="preserve">לא רלוונטי (רסט)</t>
  </si>
  <si>
    <t xml:space="preserve">סיון- 054468975</t>
  </si>
  <si>
    <t xml:space="preserve">25/12/15
https://www.instagram.com/p/_tHBs4kD4u/?taken-by=vegan_friendly</t>
  </si>
  <si>
    <t xml:space="preserve">23/12/15
https://www.facebook.com/veganfriendly.co.il/photos/a.366969066704919.78153.346896375378855/937992282935925/?type=3&amp;theater</t>
  </si>
  <si>
    <t xml:space="preserve">24/11/15 עמרי היה במקום ודיבר עם הבעלים שהיו ממש בקטע לקבל את התו (נשלחו שלושת השלבים)
26/11/15 החזירו הסכם התקשרות 
Y 1/12/15 פייפאל תחת המייל- iucovici@yahoo.com
9/12/15 שלחו פרטים (העברתי לערבה להזנה)</t>
  </si>
  <si>
    <t xml:space="preserve">Y 2/12/15</t>
  </si>
  <si>
    <t xml:space="preserve">Y 1/12/15 פייפאל תחת המייל- iucovici@yahoo.com</t>
  </si>
  <si>
    <t xml:space="preserve">Y 50 שח עבור חודש דצמבר 15
- 3/2/16 יצאה קבלה דיגיטלית עד סוף השנה (בשביל לא לשלוח להם כל חודש)</t>
  </si>
  <si>
    <t xml:space="preserve">שפלה</t>
  </si>
  <si>
    <t xml:space="preserve">בייגל שמייגל </t>
  </si>
  <si>
    <t xml:space="preserve">http://www.vegan-friendly.co.il/restaurant/222/%D7%91%D7%99%D7%99%D7%92%D7%9C_%D7%A9%D7%9E%D7%99%D7%99%D7%92%D7%9C</t>
  </si>
  <si>
    <t xml:space="preserve">הרצל 177 רחובות </t>
  </si>
  <si>
    <t xml:space="preserve">א'-ה': 07:00- 20:00, ו': 07:00- שעה לפני כניסת שבת</t>
  </si>
  <si>
    <t xml:space="preserve">08-6582764</t>
  </si>
  <si>
    <t xml:space="preserve">naama.lahav@gmail.com</t>
  </si>
  <si>
    <t xml:space="preserve">Y 8/10/15</t>
  </si>
  <si>
    <t xml:space="preserve">נעמה- נעמה 0526936683</t>
  </si>
  <si>
    <t xml:space="preserve">19/11/15</t>
  </si>
  <si>
    <t xml:space="preserve">23/11/15 </t>
  </si>
  <si>
    <t xml:space="preserve">נובמבר 15</t>
  </si>
  <si>
    <t xml:space="preserve">Y 15/12/15
https://www.instagram.com/p/_UVXo2EDy1/?taken-by=vegan_friendly</t>
  </si>
  <si>
    <t xml:space="preserve">15/12/15 https://www.facebook.com/veganfriendly.co.il/photos/a.366969066704919.78153.346896375378855/933784953356658/?type=3&amp;theater</t>
  </si>
  <si>
    <t xml:space="preserve">"8/10/15 עמרי היה במקום ושם מדבקה פלוס צילם לאינסטוש (שלחתי ללארה)
מחכה לקבל מהם הסכם התקשרות פלוס תשלום
28/10/15 טלפון עם נעמה שביקשה שאשלח לה שוב את הכל (שלחתי) 
28/10/15 Y 28/10/15 50 שח לפייפאל תחת המייל naama.lahav@gmail.com
19/11/15 נשלח דרישה להעלאה לאתר
23/11/15 החזירו הסכם התקשרות פלוס מידע להעלאה לאתר (שלחתי לערבה שתזין)"</t>
  </si>
  <si>
    <t xml:space="preserve">Y 28/10/15 50 שח לפייפאל תחת המייל naama.lahav@gmail.com</t>
  </si>
  <si>
    <t xml:space="preserve">הגרגיר</t>
  </si>
  <si>
    <t xml:space="preserve">הורידו קוסוס, הוספתם טבעות בצל, לביבות חומוס ירקות ועדשים ירקות</t>
  </si>
  <si>
    <t xml:space="preserve">https://www.facebook.com/humusgarger</t>
  </si>
  <si>
    <t xml:space="preserve">http://vegan-friendly.co.il/restaurant/219/%D7%97%D7%95%D7%9E%D7%95%D7%A1%D7%99%D7%99%D7%AA_%D7%94%D7%92%D7%A8%D7%92%D7%99%D7%A8</t>
  </si>
  <si>
    <t xml:space="preserve">הסדנאות 2, הרצליה פיתוח</t>
  </si>
  <si>
    <t xml:space="preserve">ראשון-חמישי: 10:00-20:00, שישי: 10:00-16:00</t>
  </si>
  <si>
    <t xml:space="preserve">09-950-0858  0549247379</t>
  </si>
  <si>
    <t xml:space="preserve">yohai@chocron.eu</t>
  </si>
  <si>
    <t xml:space="preserve">אין (לא רוצים גם שיהיה)</t>
  </si>
  <si>
    <t xml:space="preserve">יוחאי  0549247379</t>
  </si>
  <si>
    <t xml:space="preserve">על המקרר משקאות</t>
  </si>
  <si>
    <t xml:space="preserve">Y 23/11/15
https://www.instagram.com/</t>
  </si>
  <si>
    <t xml:space="preserve">22/11/15
https://www.facebook.com/veganfriendly.co.il/photos/a.366969066704919.78153.346896375378855/924428440958976/?type=3&amp;theater</t>
  </si>
  <si>
    <t xml:space="preserve">10/8/15 קפצנו למקום, אמרו שיוסיפו קינוח פלוס סלט פלוס שווארמה פלוס סימון
2/9/15 אמרו ששינו תפריט, נשלחו שלושת השלבים
2/9/15 בוצעה העברה של 200 שח עד לסוף השנה
7/9/15 שלחו הכל חוץ מתמונות 
7/9/15 נתתי להם שתי מדבקות 
9/9/15 שלחו תמונות. 
24/9/15 עלה לאתר</t>
  </si>
  <si>
    <t xml:space="preserve">2/9/15 תרמו 200 שח עד לסוף השנה
10/11/15 150 תשלום לרבעון הראשון של 2016</t>
  </si>
  <si>
    <t xml:space="preserve">Y 11/11/15 על סך 350 שח</t>
  </si>
  <si>
    <t xml:space="preserve">הצפון  </t>
  </si>
  <si>
    <t xml:space="preserve">אווה ובתיה</t>
  </si>
  <si>
    <t xml:space="preserve">http://www.eva-batya.co.il/</t>
  </si>
  <si>
    <t xml:space="preserve">https://www.facebook.com/evabatya/timeline</t>
  </si>
  <si>
    <t xml:space="preserve">http://vegan-friendly.co.il/restaurant/215</t>
  </si>
  <si>
    <t xml:space="preserve">בית הקפה - ההרדוף 32 רמת ישי; קונדיטוריה - מושב ציפורי</t>
  </si>
  <si>
    <t xml:space="preserve">א'- ה': 09:00- 19:00; ו': 08:00- 14:00; קונדיטוריה: ו' וערבי חג: 08:00- 14:00</t>
  </si>
  <si>
    <t xml:space="preserve">052-3786869</t>
  </si>
  <si>
    <t xml:space="preserve">Mayan_israel@hotmail.com</t>
  </si>
  <si>
    <t xml:space="preserve">Y שני שקלים</t>
  </si>
  <si>
    <t xml:space="preserve">מעין ישראל 052-378-6869</t>
  </si>
  <si>
    <t xml:space="preserve">N (שלחתי ללארה שתעלה באינסטוש)</t>
  </si>
  <si>
    <t xml:space="preserve">29/11/15
https://www.facebook.com/media/set/?set=a.927273320674488.1073741909.346896375378855&amp;type=3</t>
  </si>
  <si>
    <t xml:space="preserve">10.6 - שיחת טלפון טובה עם מעין - יש כרגע מבחר טבעוני לא עצום אבל באופן כללי המבחר במאפיה לא עצום - יש עוגות, עוגיות, קישים וכריכים וגם ארוחת בוקר בבית הקפה והרבה לחמים - נשמע מספיק טוב והכוונה גם להרחיב בעתיד (רק צריך קהל). קיבלה הסכם התקשרות ופרטי תשלום במייל
17.6 - אסמס למעיין עם תזכורת להסדיר את כל הפרטים :) ענתה שיסדירו הכל ביום א
24.6.15 - טלפון, היא לא ענתה, שלחתי מייל תזכורת שאני מחכה לדברים. חזרה אלי והבטיחה שתדאג לזה היום
2/7/15 העבירו הסכם התקשרות
6/7/15 סימוס מה הולך ? אנו שידאגו לתרומה בימים הקרובים
12/7/15 סימוס יש חדש? מעין ביקשה שנשלח לה שוב את אמצעי התשלום (נשלח)
20/7/15 מעין אמרה שעשתה הוראת קבע שתכנס ב7/8/15, נשלחו הפרטים שאנחנו צריכים בשביל להעלות לאתר
16/8/15 50 שח לבנק על שם ישראל מעיין+ נשלחו פרטים להעלאה לאתר
21/8/15 החזירו פרטים, רק צריך להזין לאתר</t>
  </si>
  <si>
    <t xml:space="preserve">כן 2/7/15</t>
  </si>
  <si>
    <t xml:space="preserve">50 שח לבנק על שם ישראל מעיין החל מה16/8/15</t>
  </si>
  <si>
    <t xml:space="preserve">בית הפנקייק</t>
  </si>
  <si>
    <t xml:space="preserve">http://www.pancake.co.il/</t>
  </si>
  <si>
    <t xml:space="preserve">https://www.facebook.com/OriginalPancakeHouseIsrael?fref=ts</t>
  </si>
  <si>
    <t xml:space="preserve">http://vegan-friendly.co.il/restaurant/213/%D7%91%D7%99%D7%AA_%D7%94%D7%A4%D7%A0%D7%A7%D7%99%D7%99%D7%A7_%D7%94%D7%9E%D7%A7%D7%95%D7%A8%D7%99</t>
  </si>
  <si>
    <t xml:space="preserve">הממוקמת במחלף הסירה בתחנת הדלק "פז" שבהרצליה</t>
  </si>
  <si>
    <t xml:space="preserve">24/7</t>
  </si>
  <si>
    <t xml:space="preserve">09-9514215; 03-5083611</t>
  </si>
  <si>
    <t xml:space="preserve">benibm050@gmail.com
yeudit@pancake.co.il</t>
  </si>
  <si>
    <t xml:space="preserve">יש לוגו גדול על התפריט </t>
  </si>
  <si>
    <t xml:space="preserve">בני- 0505307249</t>
  </si>
  <si>
    <t xml:space="preserve">בסניף הרצליה</t>
  </si>
  <si>
    <t xml:space="preserve">Y 9/8/15</t>
  </si>
  <si>
    <t xml:space="preserve">18/6/15 בני שלח תפריט שנראה ויגן פרנדלי. צריך לדבר איתו על הכל... (שעמרי יעשה את זה )
21/6/15 עמרי דיבר עם בני והוסכם שישימו את האייקונים בתפריט ושישלמו. קיצר הסכים על הכל. נשלחו שלושת השלבים
2/7/15 בני אמר שידאג להכל ולתשלום ב17-20/7/15
6/7/15 בני העביר הסכם התקשרות חתוםן
27/7/15 יהודית מהנלת חשבונות אמרה שהיא דואגת להוראת קבע שתכנס כבר ב1/8/15
28/7/15 שלח תפריט 
2/8/15 הוראת קבע התקבלה על שם בית הפנקייק המקורי 50 שח לחשבון העמותה
3/8/15 נשלח לערבה להזנה</t>
  </si>
  <si>
    <t xml:space="preserve">כן 3/8/15 הו"ק 50 שח לחשבון העמותה</t>
  </si>
  <si>
    <t xml:space="preserve">כל חודש לשלוח</t>
  </si>
  <si>
    <t xml:space="preserve">מסעדות + נופש בגליל</t>
  </si>
  <si>
    <t xml:space="preserve">סמדר בכליל</t>
  </si>
  <si>
    <t xml:space="preserve">http://smadarbeclil.rest.co.il/%D7%AA%D7%A4%D7%A8%D7%99%D7%98?menuId=804156</t>
  </si>
  <si>
    <t xml:space="preserve">http://www.clil10.co.il/</t>
  </si>
  <si>
    <t xml:space="preserve">http://vegan-friendly.co.il/restaurant/212/%D7%A1%D7%9E%D7%93%D7%A8_%D7%91%D7%9B%D7%9C%D7%99%D7%9C</t>
  </si>
  <si>
    <t xml:space="preserve">א' - ש' 22:00 - 09:00</t>
  </si>
  <si>
    <t xml:space="preserve">054-8184345</t>
  </si>
  <si>
    <t xml:space="preserve">s.clil10@gmail.com</t>
  </si>
  <si>
    <t xml:space="preserve">7.5 - נשלח בדואר</t>
  </si>
  <si>
    <t xml:space="preserve">סמדר - 054-818-4345
יוסי- 0547584345</t>
  </si>
  <si>
    <t xml:space="preserve">"7.4 - אחרי שהמליצו עליה וגם פנתה, שיחה טלפונית עם כל הפרטים גם בנוגע למסעדה וגם לנופש. שניהם ויגן פרנדלי - יהיו שניהם על תשלום אחד. תעביר הכל
21.4 - סמדר לא ענתה כרגע בטלפון, קיבלה מייל עם שאילתא, ענתה שהיא בודקת למה לא העבירה..
28.4 - הועברו שני הסכמי התקשרות (גם לנופש וגם למסעדות), נתבקש שוב תשלום והועבר קובץ פרטים לאתר
30.4 - הועבר תשלום, קיבלו פרטים ולוגואים, נשאלו לכתובת למשלוח מדבקה
7/7/15 סמדר שלחו פרטים (נשלח לערבה להזנה)"
10/7/15 עלה לאתר</t>
  </si>
  <si>
    <t xml:space="preserve">כן- 28.4.15</t>
  </si>
  <si>
    <t xml:space="preserve">כן- 30.4 פייפאל ע"ש סמדר בכליל 50 שח לחודש 
מייל yordeni@gmail.com</t>
  </si>
  <si>
    <t xml:space="preserve">מסעדות - ת"א</t>
  </si>
  <si>
    <t xml:space="preserve">בר גיורא</t>
  </si>
  <si>
    <t xml:space="preserve">צריך לבדוק יותר לעומק אם הוא ויגן פרנדלי</t>
  </si>
  <si>
    <t xml:space="preserve">http://bargiyora.co.il/</t>
  </si>
  <si>
    <t xml:space="preserve">https://www.facebook.com/Bargiyorarestaurant</t>
  </si>
  <si>
    <t xml:space="preserve">http://vegan-friendly.co.il/restaurant/206/%D7%91%D7%A8_%D7%92%D7%99%D7%95%D7%A8%D7%90</t>
  </si>
  <si>
    <t xml:space="preserve"> רח' בר גיורא 4 תל אביב</t>
  </si>
  <si>
    <t xml:space="preserve">א'-ו': 09:00- 13:00; ש': 11:00- 01:00</t>
  </si>
  <si>
    <t xml:space="preserve">03-6204880</t>
  </si>
  <si>
    <t xml:space="preserve">manugbaba@gmail.com</t>
  </si>
  <si>
    <t xml:space="preserve">1. סרטון הדבקת מדבקה 9.6.15</t>
  </si>
  <si>
    <t xml:space="preserve">הודבק במקום 18.5.15- עדיין חסרה לו מדבקה לכניסה</t>
  </si>
  <si>
    <t xml:space="preserve">מנו- 0528085281</t>
  </si>
  <si>
    <t xml:space="preserve">27/'11/15
https://www.instagram.com/p/-lWYWykD7t/?taken-by=vegan_friendly</t>
  </si>
  <si>
    <t xml:space="preserve">24/11/15 
https://www.facebook.com/veganfriendly.co.il/photos/a.366969066704919.78153.346896375378855/924102560991564/?type=3&amp;theater</t>
  </si>
  <si>
    <t xml:space="preserve">2.4 - פנה לשת"פ, העביר תפריט, התפריט מאד גבולי אבל עם ממש מעט שינויים יעבור.
30.4 - קיבל שאילתות על חלק מהדברים
4.5 - סוכם שכרגע ויגן פרנדלי גם ככה אבל בעתיד יש להדק כמה דברים, קיבל טלפון של וגה לבירור על גבינה, קיבל כתב התקשרות וידוע על התשלום
11.5.15 - טלפון עם עמנואל, העביר כתב התקשרות, קיבל את כל מה שצריך כולל לוגואים ופרטים לאתר, מחכה לתשלום שאמר שיבצע השבוע
18.5 - הייתי במקום, ניתן תו, שוחחנו על כל מה שצריך
20.5 - עבר מייל עם לוגואים לתפריט, קישור להוראת קבע שוב, פרטים לאתר
9.6.15 - טלפון עם עמנואל, ביצע הוראת קבע! יש לקבל רק פרטים לאתר
2/7/15 ערבה הזינה (חסר אנגלית)
10/7/15 ביטל הוראת קבע
22/7//15 סימוס- מתי תדאג לתשלום?
2/8/15 עוד סימוס מתי תעשה? ענה שידאג לזה היום 3/8/15
13/8/15 סימוס למנו 
16/8/15 אמר שידאג לזה</t>
  </si>
  <si>
    <t xml:space="preserve">כן- 30.4.15</t>
  </si>
  <si>
    <t xml:space="preserve">כן- 28.4.15
09/7/15 התבטל התשלום
17/8/15 העברה בנקאית 50 שח על שם הדוכסים המארחים</t>
  </si>
  <si>
    <t xml:space="preserve">9.6 על המיל manugbaba@gmail.com
50 ש"ח בחודש פייפאל
09/7/15 התבטל התשלום (נשלחה הודעה בנושא)</t>
  </si>
  <si>
    <t xml:space="preserve">הצפון - מסעדות</t>
  </si>
  <si>
    <t xml:space="preserve">עוגתה</t>
  </si>
  <si>
    <t xml:space="preserve">http://ugatabakery.com/</t>
  </si>
  <si>
    <t xml:space="preserve">https://www.facebook.com/pages/%D7%A2%D7%95%D7%92%D7%AA%D7%94%D7%A7%D7%95%D7%A0%D7%93%D7%99%D7%98%D7%95%D7%A8%D7%99%D7%94-%D7%91%D7%99%D7%AA-%D7%A7%D7%A4%D7%94-%D7%A7%D7%99%D7%91%D7%95%D7%A5-%D7%9B%D7%A0%D7%A8%D7%AA/366928006418</t>
  </si>
  <si>
    <t xml:space="preserve">http://vegan-friendly.co.il/restaurant/201/%D7%A2%D7%95%D7%92%D7%AA%D7%94</t>
  </si>
  <si>
    <t xml:space="preserve">קיבוץ כנרת</t>
  </si>
  <si>
    <t xml:space="preserve">א'-ה': 11:30-22:00, קבלת הזמנות עד 21.00. יום ו': 8:00-16:00</t>
  </si>
  <si>
    <t xml:space="preserve">04-675-9687</t>
  </si>
  <si>
    <t xml:space="preserve">ugatabakeryisrael@gmail.com</t>
  </si>
  <si>
    <t xml:space="preserve">לא רלוונטי 100 אחוז </t>
  </si>
  <si>
    <t xml:space="preserve">יש 100 אחוז טבעוני </t>
  </si>
  <si>
    <t xml:space="preserve">דודי - 0522665835</t>
  </si>
  <si>
    <t xml:space="preserve">Y
למהדרין</t>
  </si>
  <si>
    <t xml:space="preserve">Y 10/7/15</t>
  </si>
  <si>
    <t xml:space="preserve">15.5 - עלה פוסט שמאה אחוז טבעוני!</t>
  </si>
  <si>
    <t xml:space="preserve">12/7/15 עלה</t>
  </si>
  <si>
    <t xml:space="preserve">19.3 - טלפון טוב עם דודי הבעלים, מתכנן לטבען את המקום אך זה בתהליך ולא בטוח שיקרה. כך או כך ישמח להתקדם איתנו, אך הוא מאד מאד לחוץ עכשיו ומחכה לראות מה יהיה עם העסק
21.4 - שיחה טובה עם דודי, המקום יהיה 99% טבעוני בשאיפה מעלה. הועבר לו עוד מייל עם כל הדברים שאנו מצפים ממנו שיעביר.
30.4 - שיחה עם דודי לגבי גריןוויי, כרגע מתעכב קצת עם התו כי אין לו זמן וגם לא יודע בדיוק באיזה דרך רוצה לעשות זאת (שואף להיות 100%, אולי רשת, מבולבל) בכל אופן אולי כדאי להעלות פוסט + לאתר בלי קשר
11.5 - עוד שיחה ארוכה במיוחד עם דודי, הופך את המקום למאה אחוז טבעוני בתחילת חודש הבא :) נצא עם פרסומים והכל אז מחכה שיעדכן אותי
13.5 - הוחלט על פרסום העסק ה-100% ביום שישי, הועבר לנו לוגו. העברתי לו לוגו של 100%
9.6 - כתבתי לו שלא נוכל להגיע לאירוע ההשקה בגלל הלילה הלבן, ושאני מעלה לאתר עם כל הפרטים שיש לו בפייס והתמונות שריטה העבירה
10.6 - עלה לאתר!
3/8/15 העביר תשלום 500 שח </t>
  </si>
  <si>
    <t xml:space="preserve">500 שח בתאריך 3/8/15</t>
  </si>
  <si>
    <t xml:space="preserve">3/8/15 נשלחה קבלה דיגיטלית </t>
  </si>
  <si>
    <t xml:space="preserve">100 אחוז טבעוני </t>
  </si>
  <si>
    <t xml:space="preserve">שאפל בר</t>
  </si>
  <si>
    <t xml:space="preserve">http://shufflebar.co.il/home.php</t>
  </si>
  <si>
    <t xml:space="preserve">https://www.facebook.com/Shuffle.Florentin</t>
  </si>
  <si>
    <t xml:space="preserve">http://www.vegan-friendly.co.il/restaurant/197/%D7%A9%D7%90%D7%A4%D7%9C_%D7%91%D7%A8</t>
  </si>
  <si>
    <t xml:space="preserve">פלורנטין 19 תל אביב</t>
  </si>
  <si>
    <t xml:space="preserve">18:00-03:00 כל יום</t>
  </si>
  <si>
    <t xml:space="preserve">052-807-4828</t>
  </si>
  <si>
    <t xml:space="preserve">elinorsaada@gmail.com</t>
  </si>
  <si>
    <t xml:space="preserve">אלין - 0528074828</t>
  </si>
  <si>
    <t xml:space="preserve">משלוחים בפלורנטין</t>
  </si>
  <si>
    <t xml:space="preserve">1. מאי 2015 פוסט שהם פרנדלי</t>
  </si>
  <si>
    <t xml:space="preserve">21.5.15</t>
  </si>
  <si>
    <t xml:space="preserve">9/12/14- טלפון מול אלין, 
22/12 הוראת קבע
25/12- הועבר הסכם התקשרות. 
17.2.15 - העברנו לו מדבקה, תזכרנו על פרטים לאתר
11.5 - הועבר הכל חסר רק אודות :) הועבר לניקול להזנה בינתיים</t>
  </si>
  <si>
    <t xml:space="preserve">כן- 22/12 פייפאל 50 שח- shuffle.florentin@gmail.com</t>
  </si>
  <si>
    <t xml:space="preserve">50 שח דצ' 2014 הטופס הלבן בפנקס</t>
  </si>
  <si>
    <t xml:space="preserve">juno</t>
  </si>
  <si>
    <t xml:space="preserve">http://www.rol.co.il/sites/juno-cafe/</t>
  </si>
  <si>
    <t xml:space="preserve">https://www.facebook.com/juno.wine.3</t>
  </si>
  <si>
    <t xml:space="preserve">http://www.vegan-friendly.co.il/restaurant/194/%D7%92_%D7%95%D7%A0%D7%95_%D7%A7%D7%A4%D7%94</t>
  </si>
  <si>
    <t xml:space="preserve">דה האז 1, כיכר מילאנו, תל אביב</t>
  </si>
  <si>
    <t xml:space="preserve">א'-ש' 8:00-00:00</t>
  </si>
  <si>
    <t xml:space="preserve">03-5449933</t>
  </si>
  <si>
    <t xml:space="preserve">junowinefood@gmail.com</t>
  </si>
  <si>
    <t xml:space="preserve">Y תפריט טבעוני</t>
  </si>
  <si>
    <t xml:space="preserve">תומר- 052-7257777</t>
  </si>
  <si>
    <t xml:space="preserve">Y 22/7/15</t>
  </si>
  <si>
    <t xml:space="preserve">21.4.15 - לא עונה בטלפון, קיבל מייל שאילתא על התשלום
28.4 - ביקשתי שיעביר תפריט מלא, קיבל לוגואים לסימונים, שאלתי על כתובת למדבקה.</t>
  </si>
  <si>
    <t xml:space="preserve">כן - הוראת קבע 50 ע"ש יין מילאנו בע"מ ב-26.4</t>
  </si>
  <si>
    <t xml:space="preserve">מנדרין</t>
  </si>
  <si>
    <t xml:space="preserve">לעזוב כרגע</t>
  </si>
  <si>
    <t xml:space="preserve">http://www.mandarin.org.il/index.php</t>
  </si>
  <si>
    <t xml:space="preserve">https://www.facebook.com/MANDARIN1244345?fref=ts</t>
  </si>
  <si>
    <t xml:space="preserve">http://www.vegan-friendly.co.il/restaurant/190/%D7%A8%D7%A9%D7%AA_%D7%A7%D7%A4%D7%94_%D7%9E%D7%A0%D7%93%D7%A8%D7%99%D7%9F</t>
  </si>
  <si>
    <t xml:space="preserve">ahimsa001@gmail.com
Ofer@mandarin.org.il</t>
  </si>
  <si>
    <t xml:space="preserve">נשלחו בדואר לכלל הסניפים 30.3.15</t>
  </si>
  <si>
    <t xml:space="preserve">עופר - 052-3780270</t>
  </si>
  <si>
    <t xml:space="preserve">סניף סינמול-כשר, סניף עפולה-כשר למהדרין</t>
  </si>
  <si>
    <t xml:space="preserve">Y
מלבד סניף מוריה</t>
  </si>
  <si>
    <t xml:space="preserve">Y  </t>
  </si>
  <si>
    <t xml:space="preserve">27.4.15</t>
  </si>
  <si>
    <t xml:space="preserve">8/2/15 פנו אלינו בבקשה להיות ויגן פרנדלי . מכיוון שזו רשת להציע להם 100 שח לחודש
10/2/15 אורנה עברה על התפריט שלהם שנראה ויגן פרנדלי 
18.2.15 - עמרי העביר את כל הנדרש, אמור להחזיר לו
12.3 - מייל לעופר מה קורה עם הדברים, אמר שאת התשלום וההסכם יעביר בימים הקרובים, התפריט יצא אחרי פסח, קיבל כמה שאילתות לגבי המנות ומידע על הפרסום
18.3 - קינוח כרגע אין, התפריט הטבעוני הועבר לנו, התבקש להסדיר הסכם ותשלום
29.3 - טלפון עם עופר, העביר פרטים אך כרגע חסרות תמונות, לחכות לתמונות
6.4 - עופר שולח דיסק בדואר עם תמונות (לברברה פז)
20.4 - עופר ממש מצפה לפרסום ומחכה להצעת מחיר לבאנר
24/5/16 נשלחה בקשת תשלום</t>
  </si>
  <si>
    <t xml:space="preserve">כן- 19.3.15</t>
  </si>
  <si>
    <t xml:space="preserve">30.3.15 - העברה בנקאית על סך 600 ש"ח</t>
  </si>
  <si>
    <t xml:space="preserve">נשלחה קבלה על סך 600 ש"ח שהתקבלו בהעברה בנקאית, לרשת קפה מנדרין</t>
  </si>
  <si>
    <t xml:space="preserve">מסעדות תל אביב</t>
  </si>
  <si>
    <t xml:space="preserve">לאנצ' בוקס</t>
  </si>
  <si>
    <t xml:space="preserve">להוריד מהאתר- סגרו</t>
  </si>
  <si>
    <t xml:space="preserve">http://www.lunchbox.co.il/</t>
  </si>
  <si>
    <t xml:space="preserve">https://www.facebook.com/LunchBox.co.il</t>
  </si>
  <si>
    <t xml:space="preserve">http://www.vegan-friendly.co.il/restaurant/191/LUNCHBOX_%D7%9C%D7%90%D7%A0%D7%A6_%D7%91%D7%95%D7%A7%D7%A1</t>
  </si>
  <si>
    <t xml:space="preserve">לילינבלום 19 תל אביב</t>
  </si>
  <si>
    <t xml:space="preserve">א'-ה': 08:00-21:00, ו':09:00 עד שעה לפני כניסת השבת</t>
  </si>
  <si>
    <t xml:space="preserve">03-561-4444</t>
  </si>
  <si>
    <t xml:space="preserve">chen@lunchbox.co.il</t>
  </si>
  <si>
    <t xml:space="preserve">29.8.15: האתר בבניה</t>
  </si>
  <si>
    <t xml:space="preserve">חן - 0528938383</t>
  </si>
  <si>
    <t xml:space="preserve">כן - בקרוב</t>
  </si>
  <si>
    <t xml:space="preserve">1. עלה פוסט קולאז' שהם פרנדלי ב16.5.15</t>
  </si>
  <si>
    <t xml:space="preserve">4.5.15</t>
  </si>
  <si>
    <t xml:space="preserve">9.2.15 - מייל בו יודע על התשלום והתבקש לשלוח תפריט
10.2.15 - קבענו שבאים אליו מחר
16.2.15 - טלפון מול חן שסיפר על העסק (מתאים לתזונה בריאה, מנות חלבון וכו') נגיע אליו מחר לביקור
18.2.15 - לאחר ביקור, קיבלו לוגואים לתפריט, פרטים לאתר ופרטי חשבון בנק
2.3.15 - מייל שאילתה מה קורה
15.3 - טלפון מעצבן עם חן, אמר שיעביר לי בימים הקרובים, התשלום יהיה אחרי הפרסום מבחינתו... ביקש גם פוסט שלא יראה פרסומי, אמרתי שיעביר מלל והכל
29.3.15 - העביר פרטים לאתר, בינתיים לא רוצה לשלם, ביקשתי מעמרי שיטלפן אליו
1/4/15 נשלחה דרישת תשלום (אמר שידאג לזה)
9/12/15 נשלחה קבלה עבור 9 חודשים: אפריל 2015-דצמבר 2015 (כולל)</t>
  </si>
  <si>
    <t xml:space="preserve">כן - ידנית, נמצא אצל עמרי</t>
  </si>
  <si>
    <t xml:space="preserve">כן - 14.4.15 הוראת קבע לבנק ע"ש לאנצ'בוקס</t>
  </si>
  <si>
    <t xml:space="preserve">9/12/15 נשלחה קבלה עבור 9 חודשים: אפריל 2015-דצמבר 2015 (כולל)</t>
  </si>
  <si>
    <t xml:space="preserve">אובן קובן</t>
  </si>
  <si>
    <t xml:space="preserve">http://obankoban.rest.co.il/</t>
  </si>
  <si>
    <t xml:space="preserve">https://www.facebook.com/obankoban</t>
  </si>
  <si>
    <t xml:space="preserve">http://vegan-friendly.co.il/restaurant/182/%D7%90%D7%95%D7%91%D7%9F_%D7%A7%D7%95%D7%91%D7%9F</t>
  </si>
  <si>
    <t xml:space="preserve">הארבעה 16 , תל אביב</t>
  </si>
  <si>
    <t xml:space="preserve">יום א'-ש' , 12:00-23:00</t>
  </si>
  <si>
    <t xml:space="preserve">03-6776888</t>
  </si>
  <si>
    <t xml:space="preserve">obankoban1000@gmail.com</t>
  </si>
  <si>
    <t xml:space="preserve">אין להם חלב בכלל (רק אספרסו ותה)</t>
  </si>
  <si>
    <t xml:space="preserve">אין והוא גם לא רוצה</t>
  </si>
  <si>
    <t xml:space="preserve">לא יסמן</t>
  </si>
  <si>
    <t xml:space="preserve">אבישי</t>
  </si>
  <si>
    <t xml:space="preserve">2.4.15</t>
  </si>
  <si>
    <t xml:space="preserve">4.3 - העביר הסכם, מחק סעיפים שמחייבים אותו לסמן את התפריט ולפרסם אותנו באתר שלו... נשאל שוב על התרומה. ענה שיעביר צ'ק, ושהוא לא רוצה לשים את הלוגו או המדבקה במסעדה/אתר אבל כן חשוב לו שהקהל הטבעוני יחשף דרכנו.
9.3 - העביר פרטים לאתר ועדכן שמחר יצא צ'ק בדואר. פרטים הועברו לניקול</t>
  </si>
  <si>
    <t xml:space="preserve">כן- 4.3.15</t>
  </si>
  <si>
    <t xml:space="preserve">18/3/15 התקבל צ'ק על סך 600 שח
23/5/16 צ'ק 600 שח </t>
  </si>
  <si>
    <t xml:space="preserve">נשלחה קבלה על סך 600 ש"ח לאובן קובן בע"מ
24/5/16 קבלה דיגיטלית נשלחה</t>
  </si>
  <si>
    <t xml:space="preserve">פריה</t>
  </si>
  <si>
    <t xml:space="preserve">שולחת לי את הפרטים המעודכנים לאתר במייל</t>
  </si>
  <si>
    <t xml:space="preserve">https://www.facebook.com/priyazafririm2</t>
  </si>
  <si>
    <t xml:space="preserve">http://www.vegan-friendly.co.il/restaurant/174/%D7%A4%D7%A8%D7%99%D7%94</t>
  </si>
  <si>
    <t xml:space="preserve">חיפה צפרירים 2</t>
  </si>
  <si>
    <t xml:space="preserve">א'-ה' 7:30-20:30, ו' 7:30-15:00</t>
  </si>
  <si>
    <t xml:space="preserve">04-820-1122</t>
  </si>
  <si>
    <t xml:space="preserve">veganpriya@gmail.com</t>
  </si>
  <si>
    <t xml:space="preserve">תמר: 054-4949789</t>
  </si>
  <si>
    <t xml:space="preserve">N 
כשר ללא תעודת כשרות</t>
  </si>
  <si>
    <t xml:space="preserve">פברואר 2015</t>
  </si>
  <si>
    <t xml:space="preserve">לא לבקש תשלום זה מקום 100 אחוז טבעוני בחיפה
23/12 עמרי התקשר לתמר שאמרה שתחזור אליי
24/12 נשלח הסכם התקשרות לחתום עליו. 
31/12 החזירו הסכם התקשרות חתום ואמרו שיתרמו סכום מינימאלי
24.2.15 - הועבר להזנה לניקול
16.3.15 - נשאלה לאיזה כתובת לשלוח את המדבקות</t>
  </si>
  <si>
    <t xml:space="preserve">כן 31/12/14</t>
  </si>
  <si>
    <t xml:space="preserve">כן- 1/2/15 30 שח על המייל: veganpriya@gmail.com</t>
  </si>
  <si>
    <t xml:space="preserve">באנאפה</t>
  </si>
  <si>
    <t xml:space="preserve">http://www.rest.co.il/sites/Default.asp?txtRestID=7933&amp;txtNavID=3&amp;txtItemID=537604</t>
  </si>
  <si>
    <t xml:space="preserve">https://www.facebook.com/pages/%D7%91%D7%90%D7%A0%D7%90%D7%A4%D7%94-%D7%A7%D7%95%D7%A0%D7%93%D7%99%D7%98%D7%95%D7%A8%D7%99%D7%94-%D7%95%D7%91%D7%99%D7%AA-%D7%A7%D7%A4%D7%94-%D7%A6%D7%A8%D7%A4%D7%AA%D7%99/321099021320017</t>
  </si>
  <si>
    <t xml:space="preserve">http://www.vegan-friendly.co.il/restaurant/176/%D7%91%D7%90%D7%A0%D7%90%D7%A4%D7%94</t>
  </si>
  <si>
    <t xml:space="preserve">שדרות אורנים 1, מרכז מסחרי לב רעות, רעות</t>
  </si>
  <si>
    <t xml:space="preserve">יום א'-ה': 08:00-23:00, יום ו': 08:00-15:00</t>
  </si>
  <si>
    <t xml:space="preserve">08-976-6992</t>
  </si>
  <si>
    <t xml:space="preserve">bonofait@gmail.com</t>
  </si>
  <si>
    <t xml:space="preserve">אין - עלתה לאתר בלי לשאול אותה P:</t>
  </si>
  <si>
    <t xml:space="preserve">נורית: 054-316240</t>
  </si>
  <si>
    <t xml:space="preserve">עלתה לאתר בלי </t>
  </si>
  <si>
    <t xml:space="preserve">גרין שאק</t>
  </si>
  <si>
    <t xml:space="preserve">https://www.facebook.com/pages/%D7%92%D7%A8%D7%99%D7%9F-%D7%A9%D7%90%D7%A7-Green-Shack/654373917975737</t>
  </si>
  <si>
    <t xml:space="preserve">http://www.vegan-friendly.co.il/restaurant/10/%D7%92%D7%A8%D7%99%D7%9F_%D7%A9%D7%A7</t>
  </si>
  <si>
    <t xml:space="preserve">הרב ידידיה פרנקל 6, תל אביב</t>
  </si>
  <si>
    <t xml:space="preserve">א'-ה'- 19:00- 03:00 ו'-ש': 20:00- אחרון הלקוחות. שעות הפתיחה עלולות להשתנות</t>
  </si>
  <si>
    <t xml:space="preserve">קובי: 054-2886078</t>
  </si>
  <si>
    <t xml:space="preserve">g4place@hotmail.com</t>
  </si>
  <si>
    <t xml:space="preserve">קיבלו מאה אחוז ויגן</t>
  </si>
  <si>
    <t xml:space="preserve">קובי 054-288-6078</t>
  </si>
  <si>
    <t xml:space="preserve">לא מעוניין. מתכונים סודיים</t>
  </si>
  <si>
    <t xml:space="preserve">מעוניין</t>
  </si>
  <si>
    <t xml:space="preserve">השאוורמה הטבעונית</t>
  </si>
  <si>
    <t xml:space="preserve">http://www.vegshawarma.co.il/</t>
  </si>
  <si>
    <t xml:space="preserve">https://www.facebook.com/vegshawarma.tlv?fref=ts</t>
  </si>
  <si>
    <t xml:space="preserve">http://www.vegan-friendly.co.il/restaurant/16/%D7%94%D7%A9%D7%95%D7%95%D7%90%D7%A8%D7%9E%D7%94_%D7%94%D7%98%D7%91%D7%A2%D7%95%D7%A0%D7%99%D7%AA</t>
  </si>
  <si>
    <t xml:space="preserve">קינג ג'ורג' 81, תל אביב. הלל 23 פינת דרום, ירושלים. יוסף בן מתיתיהו 70, באר שבע</t>
  </si>
  <si>
    <t xml:space="preserve">ת"א: א'-ה': 11:00-00:00, ו'-ש': 12:00-00:00. ירושלים: א'-ה' 11:00-22:00 ו' 10:00-עד כניסת שבת. ב"ש: א'-ה': 11:00-21:00</t>
  </si>
  <si>
    <t xml:space="preserve">תל אביב: 053-8094031,  אילאיל 0548182054  ירושלים: 077-500-9330, ב"ש: 08-6512375</t>
  </si>
  <si>
    <t xml:space="preserve">ilil.yahav2@gmail.com</t>
  </si>
  <si>
    <t xml:space="preserve">ירושלים,זאק 0546654806 </t>
  </si>
  <si>
    <t xml:space="preserve">N (סניף בירושלים כשר)</t>
  </si>
  <si>
    <t xml:space="preserve">גרין רול</t>
  </si>
  <si>
    <t xml:space="preserve">http://www.thegreenroll.co.il/</t>
  </si>
  <si>
    <t xml:space="preserve">https://www.facebook.com/pages/The-green-roll/1468023760139334</t>
  </si>
  <si>
    <t xml:space="preserve">http://www.vegan-friendly.co.il/restaurant/153/%D7%92%D7%A8%D7%99%D7%9F_%D7%A8%D7%95%D7%9C</t>
  </si>
  <si>
    <t xml:space="preserve">מונטיפיורי 30, תל אביב</t>
  </si>
  <si>
    <t xml:space="preserve">א'-ה': 12:00-24:00; ו': 10:00-14:00</t>
  </si>
  <si>
    <t xml:space="preserve">03-5245731</t>
  </si>
  <si>
    <t xml:space="preserve">thegreenrolesushibar@gmail.com</t>
  </si>
  <si>
    <t xml:space="preserve">10 אחוז הנחה על כל הרולים, לא כולל קומבינציות ועסקיות</t>
  </si>
  <si>
    <t xml:space="preserve">יש - מאה אחוז</t>
  </si>
  <si>
    <t xml:space="preserve"> טל: 0544783880</t>
  </si>
  <si>
    <t xml:space="preserve">N כשר ללא תעודת כשרות</t>
  </si>
  <si>
    <t xml:space="preserve">1. תמונה של סוש עם רקע של מדבקת 100 אחוז ויגן. 2. סרטון הדבקת 100 אחוז ויגן. 3. הטבה באינסטוש</t>
  </si>
  <si>
    <t xml:space="preserve">עלו עליו כל מני, גם באינסטוש</t>
  </si>
  <si>
    <t xml:space="preserve">15/12/14- פגישה
16/12/14- קיבל מייל עם בקשה לפרטים לאתר, כתב התקשרות, דרכי תשלום (אמר שיתרום) ושיתופי פעולה
22/12/14- טלפון עם תמרה, קיבל את המייל ובימים הקרובים ישלח לי הכל. רוצה שנדבר איתו לגבי האינסטוש (ניקול)
3/1/15 תזכורת למייל של איציק לגבי כל החוסרים
5/2/15 - שוחחנו עם איציק על תרומה והסכם התקשרות, רצה פייפל, יבצע בימים הקרובים את שניהם.</t>
  </si>
  <si>
    <t xml:space="preserve">כן - כרגע 50 ש"ח חד"פ, (פברואר 2015) אמר שיעשה זאת כל חודש
תרם 30/3</t>
  </si>
  <si>
    <t xml:space="preserve">נרשמה קבלה על חודש פברואר על סך 50 שח 
לא נרשמה קבלה על התרומה של מרץ</t>
  </si>
  <si>
    <t xml:space="preserve">שלח</t>
  </si>
  <si>
    <t xml:space="preserve">אישרו</t>
  </si>
  <si>
    <t xml:space="preserve">מרקט - הסניף הטבעוני</t>
  </si>
  <si>
    <t xml:space="preserve">https://www.facebook.com/pages/Marketlv-vegan-%D7%9E%D7%A8%D7%A7%D7%98-%D7%94%D7%A1%D7%A0%D7%99%D7%A3-%D7%94%D7%98%D7%91%D7%A2%D7%95%D7%A0%D7%99/740014096105429</t>
  </si>
  <si>
    <t xml:space="preserve">http://vegan-friendly.co.il/restaurant/170/%D7%9E%D7%A8%D7%A7%D7%98_%D7%94%D7%A1%D7%A0%D7%99%D7%A3_%D7%94%D7%98%D7%91%D7%A2%D7%95%D7%A0%D7%99</t>
  </si>
  <si>
    <t xml:space="preserve">דיזינגוף 140, תל אביב</t>
  </si>
  <si>
    <t xml:space="preserve">א'-ה' 12:00-24:00, ו' 12:00-16:00, ש' יציאת השבת-24:00</t>
  </si>
  <si>
    <t xml:space="preserve">03-552-5808</t>
  </si>
  <si>
    <t xml:space="preserve">provi77@gmail.com</t>
  </si>
  <si>
    <t xml:space="preserve">כן - מאה אחוז</t>
  </si>
  <si>
    <t xml:space="preserve">איריס: 054-7740302</t>
  </si>
  <si>
    <t xml:space="preserve">וידאו הדבקת מדבקה 100 אחוז ויגן</t>
  </si>
  <si>
    <t xml:space="preserve">סושי באזל</t>
  </si>
  <si>
    <t xml:space="preserve">http://www.sushibarbazel.co.il/</t>
  </si>
  <si>
    <t xml:space="preserve">https://www.facebook.com/sushi.bazel</t>
  </si>
  <si>
    <t xml:space="preserve">http://www.vegan-friendly.co.il/business/%D7%A1%D7%95%D7%A9%D7%99-%D7%91%D7%A8-%D7%91%D7%96%D7%9C/</t>
  </si>
  <si>
    <t xml:space="preserve">רמת השרון: סוקולוב 111. תל אביב: פרישמן 20</t>
  </si>
  <si>
    <t xml:space="preserve">א-ש 12:00-24:00</t>
  </si>
  <si>
    <t xml:space="preserve">170-0706071 / 03-5460575 </t>
  </si>
  <si>
    <t xml:space="preserve">bazel.tlv@gmail.com</t>
  </si>
  <si>
    <t xml:space="preserve">יסתכל במייל</t>
  </si>
  <si>
    <t xml:space="preserve">יש חלב שקדים וסויה - לא ידוע לגבי תוספת</t>
  </si>
  <si>
    <t xml:space="preserve">יש בשני הסניפים</t>
  </si>
  <si>
    <t xml:space="preserve">31/12/14- הועברו לו לוגואים לתפריט, אמר שרוצה לסמן</t>
  </si>
  <si>
    <t xml:space="preserve">0587070887 זיו</t>
  </si>
  <si>
    <t xml:space="preserve">לא פוסטר אבל פלאיירים אפשר</t>
  </si>
  <si>
    <t xml:space="preserve">רק ברמה"ש</t>
  </si>
  <si>
    <t xml:space="preserve">30/12/14- שוחחנו איתו גם על קלאב קארד ואינסטגרם</t>
  </si>
  <si>
    <t xml:space="preserve">לא אבל אמר שרוצה</t>
  </si>
  <si>
    <t xml:space="preserve">פוסטר פלאיירים ומדבקה</t>
  </si>
  <si>
    <t xml:space="preserve">6 במאי</t>
  </si>
  <si>
    <t xml:space="preserve">לריך לבדוק יותר לעומק על התפריט</t>
  </si>
  <si>
    <t xml:space="preserve">https://www.facebook.com/6inmay/photos_stream</t>
  </si>
  <si>
    <t xml:space="preserve">http://www.vegan-friendly.co.il/business/%D7%94%D7%A9%D7%99%D7%A9%D7%94-%D7%91%D7%9E%D7%90%D7%99-6-%D7%91%D7%9E%D7%90%D7%99/</t>
  </si>
  <si>
    <t xml:space="preserve">בן עמי 13 (ככר דיזינגוף), תל אביב</t>
  </si>
  <si>
    <t xml:space="preserve">א'-ה': 18:30-02:00; ו': 11:30-02:00; ש': 18:30-02:00</t>
  </si>
  <si>
    <t xml:space="preserve">072-2410551</t>
  </si>
  <si>
    <t xml:space="preserve">a.brunner1@gmail.com 
</t>
  </si>
  <si>
    <t xml:space="preserve">פנה אלי. מדברים במייל</t>
  </si>
  <si>
    <t xml:space="preserve">על</t>
  </si>
  <si>
    <t xml:space="preserve">עלה, גם באינסטוש</t>
  </si>
  <si>
    <t xml:space="preserve">חיכה לנו איזה חצי שנה שנעלה לאתר
ביטלו התשלומים החודשיים.  
8/7/15 אמיר אמר שיטפל בזה
13/7/15 מייל לאמיר- למה לא טיפלת בזה</t>
  </si>
  <si>
    <t xml:space="preserve">50 שח ב3/9/14 הוראת קבע למייל- bar005may@gmail.com
10/7/15 ביטול התשלום</t>
  </si>
  <si>
    <t xml:space="preserve">קבלה על סך 150 שח על אוקטובר-דצמבר- נשלחה רק ביום 5.6.15. קבלה מס' 350
יצאה קבלה עבור תרומה לשנת 2015 על סך 600 שח- קבלה 524. **** הקבלה יצאה באמצע השנה, אף על פי שהתשלום הוא באמצעות הו"ק ולכן כל התשלומים יתקבלו בסופו של דבר רק בסוף השנה. צריך לשים לב שהם באמת לא ביטלו את הו"ק.</t>
  </si>
  <si>
    <t xml:space="preserve">loveat</t>
  </si>
  <si>
    <t xml:space="preserve">10 מדבקות (לחמישה סניפים)</t>
  </si>
  <si>
    <t xml:space="preserve">http://loveat.co.il/</t>
  </si>
  <si>
    <t xml:space="preserve">https://www.facebook.com/pages/Loveat-%D7%A0%D7%97%D7%9C%D7%AA-%D7%91%D7%A0%D7%99%D7%9E%D7%99%D7%9F/171335426232362</t>
  </si>
  <si>
    <t xml:space="preserve">http://www.vegan-friendly.co.il/restaurant/129/Loveat_%D7%9C%D7%90%D7%91_%D7%90%D7%99%D7%98</t>
  </si>
  <si>
    <t xml:space="preserve">http://loveat.co.il/branchs/</t>
  </si>
  <si>
    <t xml:space="preserve">15/7/14 הבאתי לסניף ביהודה הלוי 10 מדבקות</t>
  </si>
  <si>
    <t xml:space="preserve">טל בודנשטיין המנכ"ל (הוא) 0508565789
</t>
  </si>
  <si>
    <t xml:space="preserve">31-12-15 - דיברתי עם טל. טוען שכמעט כל המנות טבעוניות או מגיעות בגרסה שהיא גם טבעונית (עוף/טופו). שלח את התפריט. המון מנות טבעוניות. כל ארוחות הבוקר באות גם בגרסה טבעונית עם קציצות חומוס. זה רשום בשלטים ליד הדלפקים. עוד שבועיים גם יעשו תפריט חורף וישלח לי אז שוב.ערבה טוענת שזה לא התפריט שראתה בסניפים.סוכם שאסע לראות. 03-01-16 -      ביקרתי היום בשני הסניפים של love eat שערבה ביקרה בהם: בברליזי 1 (ליד יהודה הלוי ובסניף דיזינגוף (232).
בשניהם היה התפריט אותו גם שלח לי טל מהרשת.
                                                                                                                                                                                                           </t>
  </si>
  <si>
    <t xml:space="preserve">אין אימייל באתר</t>
  </si>
  <si>
    <t xml:space="preserve">אנסטסיה</t>
  </si>
  <si>
    <t xml:space="preserve">http://www.cafeanastasia.info/</t>
  </si>
  <si>
    <t xml:space="preserve">https://www.facebook.com/pages/%D7%90%D7%A0%D7%A1%D7%98%D7%A1%D7%99%D7%94/629001720507782?sk=timeline</t>
  </si>
  <si>
    <t xml:space="preserve">http://www.vegan-friendly.co.il/business/%D7%90%D7%A0%D7%A1%D7%98%D7%A1%D7%99%D7%94/</t>
  </si>
  <si>
    <t xml:space="preserve">פרישמן 54 (פינת ריינס) תל אביב</t>
  </si>
  <si>
    <t xml:space="preserve">א'-ה' 08:00- 23:00. ו׳ 8:00- 17:00. ש' 9:00 -23:00</t>
  </si>
  <si>
    <t xml:space="preserve">03-5290095</t>
  </si>
  <si>
    <t xml:space="preserve">roi933@gmail.com, tamar.ayalon.gmail.com</t>
  </si>
  <si>
    <t xml:space="preserve">קיבלו 100 אחוז טבעוני</t>
  </si>
  <si>
    <t xml:space="preserve">0505933396 רועי. תמר- 0524412884</t>
  </si>
  <si>
    <t xml:space="preserve">1. תמונה של עוגת גבינה מאנסטסיה. 2. הטבה באינסטוש</t>
  </si>
  <si>
    <t xml:space="preserve">פלאיירים ופוסטר</t>
  </si>
  <si>
    <t xml:space="preserve">הבוטקה</t>
  </si>
  <si>
    <t xml:space="preserve">https://www.facebook.com/HaButke/timeline</t>
  </si>
  <si>
    <t xml:space="preserve">http://www.vegan-friendly.co.il/business/%D7%94%D7%91%D7%95%D7%98%D7%A7%D7%94/</t>
  </si>
  <si>
    <t xml:space="preserve">טשרניחובסקי 27 תל אביב, נחמני 16 תל אביב</t>
  </si>
  <si>
    <t xml:space="preserve">סניף טשרניחובסקי- א'-ה': 06:30- 18:00. ו': 07:00- 15:00. ש'- סגור, סניף נחמני- א'-ה': 07:00- 17:00; ו' ו-ש': סגור</t>
  </si>
  <si>
    <t xml:space="preserve">טשרניחובסקי: 03-5328749, סניף נחמנ: 077-3400950</t>
  </si>
  <si>
    <t xml:space="preserve">shlomikorkos@gmail.com</t>
  </si>
  <si>
    <t xml:space="preserve">שלומי- 054-2117777</t>
  </si>
  <si>
    <t xml:space="preserve">בשני הסניפים יש לוחות מודעות שהם חלק מהמסעדה- אפשר שם</t>
  </si>
  <si>
    <t xml:space="preserve">פלאיירים ופוסטר- מיטל הלכה לתלות ואמרו לה שאין אישור</t>
  </si>
  <si>
    <t xml:space="preserve">גודמן </t>
  </si>
  <si>
    <t xml:space="preserve">http://www.goodmansandwich.co.il/</t>
  </si>
  <si>
    <t xml:space="preserve">https://www.facebook.com/Goodmansandwich</t>
  </si>
  <si>
    <t xml:space="preserve">http://www.vegan-friendly.co.il/business/%D7%92%D7%95%D7%93%D7%9E%D7%9F-goodman/</t>
  </si>
  <si>
    <t xml:space="preserve">יהודה הלוי 55 תל אביב</t>
  </si>
  <si>
    <t xml:space="preserve">א'-ה': 07:00- 22:00; ו': 10:00- 15:00</t>
  </si>
  <si>
    <t xml:space="preserve">03-5049216</t>
  </si>
  <si>
    <t xml:space="preserve">goodmansandwich@gmail.com</t>
  </si>
  <si>
    <t xml:space="preserve">נשלח מייל 25.1
29.8.15: יש לוגו, אין קישור</t>
  </si>
  <si>
    <t xml:space="preserve">ירון- 052-8900814</t>
  </si>
  <si>
    <t xml:space="preserve">28/5/14</t>
  </si>
  <si>
    <t xml:space="preserve">10/6/14 הוראת קבע של 50 שח</t>
  </si>
  <si>
    <t xml:space="preserve">פיצרון</t>
  </si>
  <si>
    <t xml:space="preserve">V </t>
  </si>
  <si>
    <t xml:space="preserve">http://www.pizzaron.com/</t>
  </si>
  <si>
    <t xml:space="preserve">https://www.facebook.com/Pizzaron.TelAviv</t>
  </si>
  <si>
    <t xml:space="preserve">http://www.vegan-friendly.co.il/restaurant/146/%D7%A4%D7%99%D7%A6%D7%A8%D7%95%D7%9F</t>
  </si>
  <si>
    <t xml:space="preserve">שדרות ההשכלה 1 תל אביב קצה שכונת ביצרון</t>
  </si>
  <si>
    <t xml:space="preserve">א-ה: 9-9 שישישבת סגור</t>
  </si>
  <si>
    <t xml:space="preserve">03-6034933</t>
  </si>
  <si>
    <t xml:space="preserve">royemaimon@gmail.com zehavi.nitay@gmail.com</t>
  </si>
  <si>
    <t xml:space="preserve">יש - קיבל ב17.2.15</t>
  </si>
  <si>
    <t xml:space="preserve">רועי- 0528586851</t>
  </si>
  <si>
    <t xml:space="preserve">בלי תעודה</t>
  </si>
  <si>
    <t xml:space="preserve">כן- פיקסס</t>
  </si>
  <si>
    <t xml:space="preserve">קפה יפו</t>
  </si>
  <si>
    <t xml:space="preserve">Vרוצה הרבה שיתופי פעולה עם הVF</t>
  </si>
  <si>
    <t xml:space="preserve">http://www.caffeyaffo.com/</t>
  </si>
  <si>
    <t xml:space="preserve">https://www.facebook.com/caffeyaffo</t>
  </si>
  <si>
    <t xml:space="preserve">http://www.vegan-friendly.co.il/business/%D7%A7%D7%A4%D7%94-%D7%99%D7%A4%D7%95/</t>
  </si>
  <si>
    <t xml:space="preserve">עולי ציון 11, שוק הפשפשים, יפו</t>
  </si>
  <si>
    <t xml:space="preserve">א-ה 9:00-23:00
שישי- 9:00-14:30
מוצ"ש 20:00-23:30
</t>
  </si>
  <si>
    <t xml:space="preserve">03-5181988</t>
  </si>
  <si>
    <t xml:space="preserve">roni.rivlin@gmail.com     
nir@ornagivon.com</t>
  </si>
  <si>
    <t xml:space="preserve">3 שח</t>
  </si>
  <si>
    <t xml:space="preserve">543103388 ניר</t>
  </si>
  <si>
    <t xml:space="preserve">כן- 20 שח</t>
  </si>
  <si>
    <t xml:space="preserve">שלחו מתכונים 13.1.15</t>
  </si>
  <si>
    <t xml:space="preserve">ננוצ'קה</t>
  </si>
  <si>
    <t xml:space="preserve">http://nanuchka.co.il/</t>
  </si>
  <si>
    <t xml:space="preserve">https://www.facebook.com/nanuchkatlv</t>
  </si>
  <si>
    <t xml:space="preserve">http://www.vegan-friendly.co.il/business/%D7%A0%D7%A0%D7%95%D7%A6%D7%A7%D7%94/</t>
  </si>
  <si>
    <t xml:space="preserve">לילינבלום 30 תל אביב</t>
  </si>
  <si>
    <t xml:space="preserve">א'-ש': 18:00- אחרון הלקוחות</t>
  </si>
  <si>
    <t xml:space="preserve">03-5162254</t>
  </si>
  <si>
    <t xml:space="preserve">nanuchka30@gmail.com  
nana.shrier@gmail.com</t>
  </si>
  <si>
    <t xml:space="preserve">שיתאששו קודם מהגרופון שעשו ואז נפנה...</t>
  </si>
  <si>
    <t xml:space="preserve">קיבלו 100 אחוז טבעוני, לא בטוחה אם ישימו</t>
  </si>
  <si>
    <t xml:space="preserve">ננה- 0523218921</t>
  </si>
  <si>
    <t xml:space="preserve">1. יוני 2015 תמונה של הפחאלי</t>
  </si>
  <si>
    <t xml:space="preserve">שלחו 4 מתכונים ! 19/3/14</t>
  </si>
  <si>
    <t xml:space="preserve">מעונינת ונשלח</t>
  </si>
  <si>
    <t xml:space="preserve">קפה שניאור</t>
  </si>
  <si>
    <t xml:space="preserve">https://www.facebook.com/cafeshneor</t>
  </si>
  <si>
    <t xml:space="preserve">http://www.vegan-friendly.co.il/restaurant/90/%D7%A7%D7%A4%D7%94_%D7%A9%D7%A0%D7%99%D7%90%D7%95%D7%A8</t>
  </si>
  <si>
    <t xml:space="preserve">פינסקר 20 תל אביב</t>
  </si>
  <si>
    <t xml:space="preserve">07:00 - 23:00</t>
  </si>
  <si>
    <t xml:space="preserve">03-629-6519</t>
  </si>
  <si>
    <t xml:space="preserve">roibarak82@gmail.com</t>
  </si>
  <si>
    <t xml:space="preserve">רועי- 0504808900</t>
  </si>
  <si>
    <t xml:space="preserve">קזינו סן רמו </t>
  </si>
  <si>
    <t xml:space="preserve">על פניו לא נראה ויגן פרנדלי- צריך לבדוק את התפריט לעומק</t>
  </si>
  <si>
    <t xml:space="preserve">http://www.rest.co.il/sites/Default.asp?txtRestID=13799</t>
  </si>
  <si>
    <t xml:space="preserve">https://www.facebook.com/casinosanremo</t>
  </si>
  <si>
    <t xml:space="preserve">http://www.vegan-friendly.co.il/business/%D7%A7%D7%96%D7%99%D7%A0%D7%95-%D7%A1%D7%9F-%D7%A8%D7%9E%D7%95/</t>
  </si>
  <si>
    <t xml:space="preserve">נחמה 2 יפו</t>
  </si>
  <si>
    <t xml:space="preserve">א-ש 8:30 עד 3:00</t>
  </si>
  <si>
    <t xml:space="preserve">053-8096613 / 03-504-2003</t>
  </si>
  <si>
    <t xml:space="preserve">orenopp@gmail.com</t>
  </si>
  <si>
    <t xml:space="preserve">אין
נשלחה פנייה 16-3-2014
20:23
טרם אושרה</t>
  </si>
  <si>
    <t xml:space="preserve">אורן 0507532338. טל 0523905091 עדיף לדבר עם טל</t>
  </si>
  <si>
    <t xml:space="preserve">כן- חתם במקום</t>
  </si>
  <si>
    <t xml:space="preserve">אין תשובה נשלח מייל לעניין</t>
  </si>
  <si>
    <t xml:space="preserve">פלאיירים ולנסות פוסטר</t>
  </si>
  <si>
    <t xml:space="preserve">סלאם בומביי</t>
  </si>
  <si>
    <t xml:space="preserve">צריך מדבקה חדשה</t>
  </si>
  <si>
    <t xml:space="preserve">https://www.facebook.com/pages/%D7%A1%D7%90%D7%9C%D7%9D-%D7%91%D7%95%D7%9E%D7%91%D7%99%D7%99-Salam-Bombey/518314221617090</t>
  </si>
  <si>
    <t xml:space="preserve">http://www.vegan-friendly.co.il/business/%D7%A1%D7%9C%D7%90%D7%9D-%D7%91%D7%95%D7%9E%D7%91%D7%99%D7%99/</t>
  </si>
  <si>
    <t xml:space="preserve">אלנבי 124, תל אביב</t>
  </si>
  <si>
    <t xml:space="preserve">א'-ה': 12:00- 16:00 ו 12 עד 15</t>
  </si>
  <si>
    <t xml:space="preserve">052-4846786 רינה</t>
  </si>
  <si>
    <t xml:space="preserve">shaisorek2008@walla.com , rinasorek@walla.co.il</t>
  </si>
  <si>
    <t xml:space="preserve">לצד האורז התבשילים מתחלפים מידי יום, אולם תמיד ניתן למצוא לפחות שני סוגי דאל והמון תבשילי קטניות וירקות.
המסעדה מציעה מגוון רחב של תבשילים הודיים אותנטיים, ובהם:  תבשיל צ'אנה, תבשיל האפונה,  כרובית בקוקוס, תפוחי אדמה, פקורה בצל, נזיד ירקות, תבשילי השעועית והקישואים, צ'אטני עשבי תיבול, פאפאדם ועוד.</t>
  </si>
  <si>
    <t xml:space="preserve">לא מפרסמים מתכונים</t>
  </si>
  <si>
    <t xml:space="preserve">קפה xoho</t>
  </si>
  <si>
    <t xml:space="preserve">לעדכן שעות פעילות באתר</t>
  </si>
  <si>
    <t xml:space="preserve">http://www.cafexoho.com/</t>
  </si>
  <si>
    <t xml:space="preserve">https://www.facebook.com/CafeXoho</t>
  </si>
  <si>
    <t xml:space="preserve">http://www.vegan-friendly.co.il/business/%D7%A7%D7%A4%D7%94-xoho/</t>
  </si>
  <si>
    <t xml:space="preserve">גורדון 17 תל אביב</t>
  </si>
  <si>
    <t xml:space="preserve">א'-ה': 07:30- 18:00. ו': 07:30- 16:00</t>
  </si>
  <si>
    <t xml:space="preserve">072-249-5497</t>
  </si>
  <si>
    <t xml:space="preserve">cafe.xoho@gmail.com</t>
  </si>
  <si>
    <t xml:space="preserve">לא מעוניינים</t>
  </si>
  <si>
    <t xml:space="preserve">אין. נשלחו פניות מרובות לאחר שיחות טלפון. מנסה לבצע בדיקה (חצי שנה לאחר הפניה האחרונה) ואין מענה</t>
  </si>
  <si>
    <t xml:space="preserve">זואי- 0544230907</t>
  </si>
  <si>
    <t xml:space="preserve">אין
</t>
  </si>
  <si>
    <t xml:space="preserve">11.5.15יש מצב שהם בכלל לא פרנדלי כבר....</t>
  </si>
  <si>
    <t xml:space="preserve">במטרה לבוא לקראת הקהל הטבעוני, זואי בעלת העסק הוסיפה כ5 מנות טבעוניות נוספות וכעת יכולה להתגאות בתפריט טבעוני עשיר ומעניין</t>
  </si>
  <si>
    <t xml:space="preserve">פנינו פעמיים לגבי מתכונים והיא לא שלחה לנו</t>
  </si>
  <si>
    <t xml:space="preserve">פנינו בטלפון, הייתה התעניינות, אבל היא לא שלחה לנו</t>
  </si>
  <si>
    <t xml:space="preserve">השופטים</t>
  </si>
  <si>
    <t xml:space="preserve">הוסיפו המבורגר טבעוני משועית שחורה ומיונז טבעוני + לתקן שעות פעילות</t>
  </si>
  <si>
    <t xml:space="preserve">https://www.facebook.com/pages/%D7%94%D7%A9%D7%95%D7%A4%D7%98%D7%99%D7%9D/186621818081292</t>
  </si>
  <si>
    <t xml:space="preserve">http://www.vegan-friendly.co.il/business/%D7%94%D7%A9%D7%95%D7%A4%D7%98%D7%99%D7%9D/</t>
  </si>
  <si>
    <t xml:space="preserve">אבן גבירול 39, תל אביב</t>
  </si>
  <si>
    <t xml:space="preserve">ב'- ה': 15:00- אחרון הלקוחות. ו'- החל מ- 12:30 ש'-א': 18:00- אחרון הלקוחות</t>
  </si>
  <si>
    <t xml:space="preserve">03-6951153</t>
  </si>
  <si>
    <t xml:space="preserve">menta.levran@gmail.com</t>
  </si>
  <si>
    <t xml:space="preserve">נטע-  054-7245286</t>
  </si>
  <si>
    <t xml:space="preserve">בשביל פאב יש למקום היצע רחב ביותר של מנות טבעוניות כגון:  נשנושים, ניגובים, כריכים ולסטים</t>
  </si>
  <si>
    <t xml:space="preserve">ממש לא מעוניינים ומאוד נאחסים</t>
  </si>
  <si>
    <t xml:space="preserve">השפלה</t>
  </si>
  <si>
    <t xml:space="preserve">ללה מאכלים אתיופים </t>
  </si>
  <si>
    <t xml:space="preserve">https://www.facebook.com/lalaothenticfood/timeline</t>
  </si>
  <si>
    <t xml:space="preserve">http://www.vegan-friendly.co.il/restaurant/3/%D7%9C%D7%9C%D7%94_%D7%9E%D7%90%D7%9B%D7%9C%D7%99%D7%9D_%D7%90%D7%AA%D7%99%D7%95%D7%A4%D7%99%D7%9D</t>
  </si>
  <si>
    <t xml:space="preserve">טלר 32, רחובות</t>
  </si>
  <si>
    <t xml:space="preserve">א - ה 20:00 - 12:00, ו': 15:00-10:00</t>
  </si>
  <si>
    <t xml:space="preserve">053-7933517  </t>
  </si>
  <si>
    <t xml:space="preserve">tamiradana@gmail.com</t>
  </si>
  <si>
    <t xml:space="preserve">תמיר 052-8425255</t>
  </si>
  <si>
    <t xml:space="preserve">Y
בתוך רחובות</t>
  </si>
  <si>
    <t xml:space="preserve">כן במקום</t>
  </si>
  <si>
    <t xml:space="preserve">סמבוסביח</t>
  </si>
  <si>
    <t xml:space="preserve">https://www.facebook.com/pages/%D7%A1%D7%9E%D7%91%D7%95%D7%A1%D7%91%D7%99%D7%97/180435258641466</t>
  </si>
  <si>
    <t xml:space="preserve">http://www.vegan-friendly.co.il/business/%D7%A1%D7%9E%D7%91%D7%95%D7%A1%D7%91%D7%99%D7%97/</t>
  </si>
  <si>
    <t xml:space="preserve">הירקונים 27 פתח תקווה, </t>
  </si>
  <si>
    <t xml:space="preserve">סניף פתח תקווה: א'-ה': 09:00- 16:00. ו': 08:00- 14:00, </t>
  </si>
  <si>
    <t xml:space="preserve">פתח תקווה: 03-9043033</t>
  </si>
  <si>
    <t xml:space="preserve">sambosabih@walla.com</t>
  </si>
  <si>
    <t xml:space="preserve">אביב- 0523413435</t>
  </si>
  <si>
    <t xml:space="preserve">סמבוסק-סביח טבעוני, קובה בורגול, סמבוסק טבעוני, סלט ירקות ומלבי טבעוני.</t>
  </si>
  <si>
    <t xml:space="preserve">אביב לא בטוח רוצה לבדוק עם השותפים
נשלח הסכם ומדברים מחר</t>
  </si>
  <si>
    <t xml:space="preserve">אלגריה</t>
  </si>
  <si>
    <t xml:space="preserve">http://www.alegriatlv.com/</t>
  </si>
  <si>
    <t xml:space="preserve">https://www.facebook.com/alegriatlv</t>
  </si>
  <si>
    <t xml:space="preserve">http://www.vegan-friendly.co.il/business/%D7%90%D7%9C%D7%92%D7%A8%D7%99%D7%94-</t>
  </si>
  <si>
    <t xml:space="preserve">אבן גבירול 165 תל אביב</t>
  </si>
  <si>
    <t xml:space="preserve">א'-ה': 08:00- 20:00. ו': 08:00- 1</t>
  </si>
  <si>
    <t xml:space="preserve">03-613-6964</t>
  </si>
  <si>
    <t xml:space="preserve">suslavantlv@gmail.com</t>
  </si>
  <si>
    <t xml:space="preserve">לא מתאימים כל כך לפרויקט</t>
  </si>
  <si>
    <t xml:space="preserve">אין קפה בכלל</t>
  </si>
  <si>
    <t xml:space="preserve">מאיה- 052-2708975 מיקי- 0545448940</t>
  </si>
  <si>
    <t xml:space="preserve">רק אחרי פסח</t>
  </si>
  <si>
    <t xml:space="preserve">28/10/13</t>
  </si>
  <si>
    <t xml:space="preserve">בחנות, יש דגש על מוצרים טבעוניים ובהם: ממרחי "המתכון הסודי", רביולי, קראפלך, עוגות שמרים של "פחמימות", ממרחים של "מוטי שף", סוגים שונים של שמן זית וויניגרט, טפנדים של "אוליה", קרקרים של "דיטרה ועופר",  קישים טבעוניים מקמח כוסמין מלא, מיונז טבעוני של יסמין גודיס ועוד מוצרים רבים…</t>
  </si>
  <si>
    <t xml:space="preserve">24 רופי </t>
  </si>
  <si>
    <t xml:space="preserve">http://24rupee.com/</t>
  </si>
  <si>
    <t xml:space="preserve">http://www.facebook.com/24rupee?fref=ts</t>
  </si>
  <si>
    <t xml:space="preserve">http://www.vegan-friendly.co.il/business/24-%D7%A8%D7%95%D7%A4%D7%99/</t>
  </si>
  <si>
    <t xml:space="preserve">שוקן 16 תל אביב</t>
  </si>
  <si>
    <t xml:space="preserve">א'-ה': 12:00- חצות. שישי: 12:00- 17:00.</t>
  </si>
  <si>
    <t xml:space="preserve">03-6818066</t>
  </si>
  <si>
    <t xml:space="preserve">24rupee@gmail.com,  
urimiz@gmail.com</t>
  </si>
  <si>
    <t xml:space="preserve">יש - פניתי אליהם 8.3</t>
  </si>
  <si>
    <t xml:space="preserve">אורי- 0525948866</t>
  </si>
  <si>
    <t xml:space="preserve">1.תמונה של ארוחה טעימה ב24 רופי. 2. הטבה באינסטוש</t>
  </si>
  <si>
    <t xml:space="preserve">בית עסק צמחוני ותיק ומוכר שתמיד תוכלו למצוא בו היצע טבעוני רחב ואפילו גלידה טבעונית </t>
  </si>
  <si>
    <t xml:space="preserve">שולח 3 מתכונים, כל השאר כבר מופיעים באתר המסעדה</t>
  </si>
  <si>
    <t xml:space="preserve">לא מעוניינים כרגע 25.1</t>
  </si>
  <si>
    <t xml:space="preserve">יהלומה ביסטרון</t>
  </si>
  <si>
    <t xml:space="preserve">לדבר איתה ה31.6</t>
  </si>
  <si>
    <t xml:space="preserve">https://www.facebook.com/pages/%D7%99%D7%94%D7%9C%D7%95%D7%9E%D7%94/215488891853644</t>
  </si>
  <si>
    <t xml:space="preserve">http://www.vegan-friendly.co.il/business/%D7%99%D7%94%D7%9C%D7%95%D7%9E%D7%94/</t>
  </si>
  <si>
    <t xml:space="preserve">זבולון 5 תל אביב</t>
  </si>
  <si>
    <t xml:space="preserve">א'-ג': 09:00 - 18:00 , ד'-ה': 09:00 - 24:00 , ו':09:00 - 18:00 ש': 10:00 - 17:30</t>
  </si>
  <si>
    <t xml:space="preserve">077-556-5887</t>
  </si>
  <si>
    <t xml:space="preserve">yahalomal@gmail.com</t>
  </si>
  <si>
    <t xml:space="preserve">אין חלב סויה- ?</t>
  </si>
  <si>
    <t xml:space="preserve">כן-קיבלה מדבקה פנימית ו-2 חיצוניות. אמורה לשנות גם את התפריט הגדול שעל הקיר כך שיסמן מנות טבעוניות. </t>
  </si>
  <si>
    <t xml:space="preserve">בביקור שנערך אצלה ב-30.11.12 היא אמרה שהיא משנה את התפריט, כך שהוא כבר יחיל סימון למנות הטבעוניות. </t>
  </si>
  <si>
    <t xml:space="preserve">יהלומה- 0528424424</t>
  </si>
  <si>
    <t xml:space="preserve">30.11.12</t>
  </si>
  <si>
    <t xml:space="preserve">התפריט מסומן ומכיל מעל 15 מנות טבעוניות שונות ומגוונות המוגשות על ידי יהלומה שמבינה היטב את הקהל הטבעוני ואת צרכיהם </t>
  </si>
  <si>
    <t xml:space="preserve">צריך להתקשר בבוקר, ב-09:00 כשהיא ערנית ונחמדה</t>
  </si>
  <si>
    <t xml:space="preserve">עסוקה נשלח מייל עניין</t>
  </si>
  <si>
    <t xml:space="preserve">טנאת'</t>
  </si>
  <si>
    <t xml:space="preserve">https://www.facebook.com/pages/%D7%98%D7%A0%D7%90%D7%AA-Tenat/200267910108887</t>
  </si>
  <si>
    <t xml:space="preserve">http://www.vegan-friendly.co.il/restaurant/13/%D7%98%D7%A0%D7%90%D7%AA</t>
  </si>
  <si>
    <t xml:space="preserve">צ'לנוב 27 תל אביב</t>
  </si>
  <si>
    <t xml:space="preserve">א'-ה' 10:30-23:30 ו' 10:00-16:00 שבת 20:00-2400</t>
  </si>
  <si>
    <t xml:space="preserve">054-7499538</t>
  </si>
  <si>
    <t xml:space="preserve">itzih@walla.co.il</t>
  </si>
  <si>
    <t xml:space="preserve">יש - קיבל גם מאה אחוז ויגן</t>
  </si>
  <si>
    <t xml:space="preserve">יצחק- 0547499538</t>
  </si>
  <si>
    <t xml:space="preserve">4.12.12</t>
  </si>
  <si>
    <t xml:space="preserve">100 אחוז טבעוני עם אוכל אתיופי אותנטי ומקורי - מומלץ ויגן פרנדלי </t>
  </si>
  <si>
    <t xml:space="preserve">בודהה בורגרס</t>
  </si>
  <si>
    <t xml:space="preserve">לדבר עם אריה</t>
  </si>
  <si>
    <t xml:space="preserve">http://www.buddhaburgers.co.il/</t>
  </si>
  <si>
    <t xml:space="preserve">https://www.facebook.com/buddhaburgers?ref=tn_tnmn</t>
  </si>
  <si>
    <t xml:space="preserve">http://www.vegan-friendly.co.il/business/%D7%91%D7%95%D7%93%D7%94%D7%94-%D7%91%D7%95%D7%A8%D7%92%D7%A8%D7%A1/</t>
  </si>
  <si>
    <t xml:space="preserve">יהודה הלוי 21, תל אביב, אבן גבירול 86, תל אביב, דרך הים 6, מרכז הכרמל, חיפה, סניף רעננה (קרוי לודנס), המלאכה 6 אילת</t>
  </si>
  <si>
    <t xml:space="preserve">חמישי סניפים - פרטים מפורטים באתר שלהם</t>
  </si>
  <si>
    <t xml:space="preserve">צחי סניף יהודה הלוי zahi.semo@gmail.com</t>
  </si>
  <si>
    <t xml:space="preserve">אין חלב סויה</t>
  </si>
  <si>
    <t xml:space="preserve">קיבלו 100 אחוז טבעוני - סניף אבן גבירול וסניף יהודה הלוי</t>
  </si>
  <si>
    <t xml:space="preserve">הכל טבעוני</t>
  </si>
  <si>
    <t xml:space="preserve">אריה- 0544234407
צחי 054-4422484</t>
  </si>
  <si>
    <t xml:space="preserve">N
רעננה בלבד</t>
  </si>
  <si>
    <t xml:space="preserve">משתנה לפי סניף</t>
  </si>
  <si>
    <t xml:space="preserve">2.1.13</t>
  </si>
  <si>
    <t xml:space="preserve">100 אחוז טבעוני</t>
  </si>
  <si>
    <t xml:space="preserve">מחכה לטלפון של איש קשר מאופק</t>
  </si>
  <si>
    <t xml:space="preserve">טעם החיים</t>
  </si>
  <si>
    <t xml:space="preserve">http://www.vegan-friendly.co.il/business/%D7%98%D7%A2%D7%9D-%D7%94%D7%97%D7%99%D7%99%D7%9D/</t>
  </si>
  <si>
    <t xml:space="preserve">בן יהודה 43 תל אביב</t>
  </si>
  <si>
    <t xml:space="preserve">א'-ה': 10:00- 21:00, ו': 10:00- 14:00 </t>
  </si>
  <si>
    <t xml:space="preserve">03-5168906 </t>
  </si>
  <si>
    <t xml:space="preserve">מקום טבעוני</t>
  </si>
  <si>
    <t xml:space="preserve">054-7138501 יוכבד</t>
  </si>
  <si>
    <t xml:space="preserve">20.1.13</t>
  </si>
  <si>
    <t xml:space="preserve">שולחת מתכונים</t>
  </si>
  <si>
    <t xml:space="preserve">אוכל ביתי- home made food</t>
  </si>
  <si>
    <t xml:space="preserve">http://www.home-made-food.co.il/</t>
  </si>
  <si>
    <t xml:space="preserve">https://www.facebook.com/pages/HOME-MADE-%D7%90%D7%95%D7%9B%D7%9C-%D7%91%D7%99%D7%AA%D7%99/163786796988878</t>
  </si>
  <si>
    <t xml:space="preserve">http://www.vegan-friendly.co.il/restaurant/62/%D7%94%D7%95%D7%9D_%D7%9E%D7%99%D7%99%D7%93</t>
  </si>
  <si>
    <t xml:space="preserve">הנצי"ב 18 תל אביב</t>
  </si>
  <si>
    <t xml:space="preserve">א-ה 8:00-23:00</t>
  </si>
  <si>
    <t xml:space="preserve">03-6248111</t>
  </si>
  <si>
    <t xml:space="preserve">home@home-made-food.co.il, roy@home-made-food.co.il</t>
  </si>
  <si>
    <t xml:space="preserve">ללא תוספת חיוב</t>
  </si>
  <si>
    <t xml:space="preserve">רועי - 0546170264</t>
  </si>
  <si>
    <t xml:space="preserve">תפריט יומי שמשתנה אך עדיין מקפיד על לפחות תבשיל טבעוני אחד ועשרות תוספות טבעוניות טעימות ובריאות</t>
  </si>
  <si>
    <t xml:space="preserve">ללא מענה</t>
  </si>
  <si>
    <t xml:space="preserve">the streets</t>
  </si>
  <si>
    <t xml:space="preserve">http://thestreets.co.il/he/</t>
  </si>
  <si>
    <t xml:space="preserve">https://www.facebook.com/TheStreets.co.il</t>
  </si>
  <si>
    <t xml:space="preserve">http://www.vegan-friendly.co.il/restaurant/56/The_Streets</t>
  </si>
  <si>
    <t xml:space="preserve">קינג ג'ורג' 70 (פינת הנביאים) תל אביב, אשתורי הפרחי 20 (מתחם בזל) תל אביב, אבן גבירול 114 (פינת ארלוזורוב) תל אביב</t>
  </si>
  <si>
    <t xml:space="preserve">סניף קינג ג'ורג'- א'-ש': 24 שעות, סניף בזל- א'-ש': 08:00- 24:00, סניף אבן גבירול- א'-ש': 24 שעות</t>
  </si>
  <si>
    <t xml:space="preserve">סניף קינג ג'ורג'- 03-6201070, סניף בזל- 03-5441818., סניף אבן גבירול- 03-5281616</t>
  </si>
  <si>
    <t xml:space="preserve">yonagrinberg@gmail.com</t>
  </si>
  <si>
    <t xml:space="preserve">יונתן- 0547631767</t>
  </si>
  <si>
    <t xml:space="preserve">יש 4 סניפים- להביא 4 פוסטרים והוא יתלה</t>
  </si>
  <si>
    <t xml:space="preserve">קפה שלג</t>
  </si>
  <si>
    <t xml:space="preserve">צריכים מדבקה חדשה- וצריך ללכת לראות את התפריט</t>
  </si>
  <si>
    <t xml:space="preserve">http://www.facebook.com/pages/Cafe-Sheleg-%D7%A7%D7%A4%D7%94-%D7%A9%D7%9C%D7%92/101873896605959</t>
  </si>
  <si>
    <t xml:space="preserve">http://www.vegan-friendly.co.il/business/%D7%A7%D7%A4%D7%94-%D7%A9%D7%9C%D7%92-cafe-sheleg/</t>
  </si>
  <si>
    <t xml:space="preserve">גאולה 44 תל אביב</t>
  </si>
  <si>
    <t xml:space="preserve">07:30- 23:30. ו': 07:30- 18:30</t>
  </si>
  <si>
    <t xml:space="preserve">03-5101710</t>
  </si>
  <si>
    <t xml:space="preserve">aline.lev.har@gmail.com</t>
  </si>
  <si>
    <t xml:space="preserve">לא רוצים</t>
  </si>
  <si>
    <t xml:space="preserve">אלין 0508454503</t>
  </si>
  <si>
    <t xml:space="preserve">להתקשר ב19.4</t>
  </si>
  <si>
    <t xml:space="preserve">13.3.12</t>
  </si>
  <si>
    <t xml:space="preserve">במקום יש מספר מנות עיקריות טבעוניות מעניינות במיוחד ומומלצות לצד ספיישלים טבעונים שמתחלפים מידי יום </t>
  </si>
  <si>
    <t xml:space="preserve">אורנה ואלה</t>
  </si>
  <si>
    <t xml:space="preserve">http://www.ornaandella.com/</t>
  </si>
  <si>
    <t xml:space="preserve">https://www.facebook.com/pages/%D7%90%D7%95%D7%A8%D7%A0%D7%94-%D7%95%D7%90%D7%9C%D7%94/123458784378637?fref=ts</t>
  </si>
  <si>
    <t xml:space="preserve">http://www.vegan-friendly.co.il/business/%D7%90%D7%95%D7%A8%D7%A0%D7%94-%D7%95%D7%90%D7%9C%D7%94-2/</t>
  </si>
  <si>
    <t xml:space="preserve">שינקין 33 תל אביב</t>
  </si>
  <si>
    <t xml:space="preserve"> א'-ה':08:30- 24:00, ו'-ש': 10:00- 24:00.</t>
  </si>
  <si>
    <t xml:space="preserve">03-5252085</t>
  </si>
  <si>
    <t xml:space="preserve">orna.n.ella@gmail.com</t>
  </si>
  <si>
    <t xml:space="preserve">יונית 035252085 שלוחה 7</t>
  </si>
  <si>
    <t xml:space="preserve">22.3.13</t>
  </si>
  <si>
    <t xml:space="preserve">בגלל ארוחות הבוקר הטבעוניות המאלפות והסימון הנוח בתפריט</t>
  </si>
  <si>
    <t xml:space="preserve">אומר שיש מתכונים שהם פחות רוצים לפרסם, אבל אוהב את הרעיון, ימצא משהו וישלח לי</t>
  </si>
  <si>
    <t xml:space="preserve">חומוס בדרה</t>
  </si>
  <si>
    <t xml:space="preserve">https://www.facebook.com/Hummusbadra</t>
  </si>
  <si>
    <t xml:space="preserve">http://www.vegan-friendly.co.il/business/%D7%91%D7%93%D7%A8%D7%94-%D7%97%D7%95%D7%9E%D7%95%D7%A1-%D7%A4%D7%95%D7%9C-%D7%9E%D7%A1%D7%91%D7%97%D7%94/</t>
  </si>
  <si>
    <t xml:space="preserve">הרצל 173 רחובות</t>
  </si>
  <si>
    <t xml:space="preserve">א'-ה': 9:00-17:00. שישי: 9:00 עד שעתיים לפני כניסת שבת.</t>
  </si>
  <si>
    <t xml:space="preserve">08-6199556</t>
  </si>
  <si>
    <t xml:space="preserve">barakzabary@gmail.com</t>
  </si>
  <si>
    <t xml:space="preserve">לא צריך מאה אחוז טבעונים</t>
  </si>
  <si>
    <t xml:space="preserve">ברק 0523063333</t>
  </si>
  <si>
    <t xml:space="preserve">בנוסף לתפריט עם אופציות טבעוניות ראוי לציין כי המקום כולו מעוצב מחומרים ממוחזרים</t>
  </si>
  <si>
    <t xml:space="preserve">שלח מתכון</t>
  </si>
  <si>
    <t xml:space="preserve">עלים ירוקים- MARKET- PICK &amp; MIX</t>
  </si>
  <si>
    <t xml:space="preserve">http://alimyerukim.co.il/</t>
  </si>
  <si>
    <t xml:space="preserve">https://www.facebook.com/pages/%D7%A2%D7%9C%D7%99%D7%9D-%D7%99%D7%A8%D7%95%D7%A7%D7%99%D7%9D/667272136630722</t>
  </si>
  <si>
    <t xml:space="preserve">http://www.vegan-friendly.co.il/business/%D7%A2%D7%9C%D7%99%D7%9D-%D7%99%D7%A8%D7%95%D7%A7%D7%99%D7%9D/</t>
  </si>
  <si>
    <t xml:space="preserve">תובל 23 רמת גן, שאול המלך 35 ת"א, סניף אונ' ת"א בניין שרת – מתחם הסעדה, מתחם בסר מגדל וי בני ברק</t>
  </si>
  <si>
    <t xml:space="preserve">סניפים שאול המלך ת"א ורמת גן: א-ה 7:00 עד 19:00. סניף אונ' ת"א- א-ה 7:00 עד 20:00. בני ברק: 7:00-17:00</t>
  </si>
  <si>
    <t xml:space="preserve">רמת גן: 03-575-5622
שאול המלך, ת"א: 03-696-7150
אונ' ת"א: 03-643-918</t>
  </si>
  <si>
    <t xml:space="preserve">alimyerukim@gmail.com</t>
  </si>
  <si>
    <t xml:space="preserve">יש - פבר' 15 קיבלו בכל הסניפים</t>
  </si>
  <si>
    <t xml:space="preserve">יש על התפריט, לא סימון מנות ספציפיות</t>
  </si>
  <si>
    <t xml:space="preserve">אמיר- 0502559922. דורית יח"צ- 0503559911</t>
  </si>
  <si>
    <t xml:space="preserve">רמת גן: כשר למהדרין
שאול המלך, ת"א ואונ' ת"א: כשר
כשרות של רבנות ת"א
בני ברק יהיה קשר רבנות בני ברק</t>
  </si>
  <si>
    <t xml:space="preserve">כן, בכל הסניפים</t>
  </si>
  <si>
    <t xml:space="preserve">כל הסניפים ממוקמים באיזור לימודים ותעשיה. יש מעט חניה</t>
  </si>
  <si>
    <t xml:space="preserve">יש (לא בסניפ אונ' ת"א)</t>
  </si>
  <si>
    <t xml:space="preserve">יש (לא אונ')</t>
  </si>
  <si>
    <t xml:space="preserve">בגלל הסימון וההיצע הגדול שקיים בבר הסלטים. בנוסף לבר הסלטים הרחב במקום ניתן להזמין ירקות מופקצים, קארי, קוסקוס ועוד</t>
  </si>
  <si>
    <t xml:space="preserve">פניה שלישית ב11.5.15- מעוניינים לשלוח מתכונים ולהצטרף לכרטיס המועדון שלנו</t>
  </si>
  <si>
    <t xml:space="preserve">הבית של חומוס</t>
  </si>
  <si>
    <t xml:space="preserve">https://www.facebook.com/pages/%D7%94%D7%91%D7%99%D7%AA-%D7%A9%D7%9C-%D7%97%D7%95%D7%9E%D7%95%D7%A1/491550000962685</t>
  </si>
  <si>
    <t xml:space="preserve">http://www.vegan-friendly.co.il/business/%D7%94%D7%91%D7%99%D7%AA-%D7%A9%D7%9C-%D7%97%D7%95%D7%9E%D7%95%D7%A1/</t>
  </si>
  <si>
    <t xml:space="preserve">הבנים 27 הוד השרון </t>
  </si>
  <si>
    <t xml:space="preserve">א'-ה: 9:00-17:00, ו': 9:00-15:00</t>
  </si>
  <si>
    <t xml:space="preserve">09-745-0505</t>
  </si>
  <si>
    <t xml:space="preserve">oriros87@gmail.com</t>
  </si>
  <si>
    <t xml:space="preserve">0545-898939 אורי</t>
  </si>
  <si>
    <t xml:space="preserve">מחכה עם קניית הכרטיס לשנה הבאה</t>
  </si>
  <si>
    <t xml:space="preserve">Y
בלי תעודה (אין מוצרי בשר או חלב)</t>
  </si>
  <si>
    <t xml:space="preserve">Y
השירותים לא נגישים</t>
  </si>
  <si>
    <t xml:space="preserve">אין לי מושג אם עלה</t>
  </si>
  <si>
    <t xml:space="preserve">כן- 3/3/14</t>
  </si>
  <si>
    <t xml:space="preserve">טאבולה</t>
  </si>
  <si>
    <t xml:space="preserve">http://www.tavola.co.il/he/home/</t>
  </si>
  <si>
    <t xml:space="preserve">https://www.facebook.com/pages/TAVOLA-RISTORANTE/333713054381</t>
  </si>
  <si>
    <t xml:space="preserve">http://www.vegan-friendly.co.il/business/%D7%98%D7%90%D7%91%D7%95%D7%9C%D7%94/</t>
  </si>
  <si>
    <t xml:space="preserve">רח' הנשיא יצחק בן צבי 75 הרצליה</t>
  </si>
  <si>
    <t xml:space="preserve">052-978-7256</t>
  </si>
  <si>
    <t xml:space="preserve">ttavola@gmail.com, dafna_berger@walla.co.il</t>
  </si>
  <si>
    <t xml:space="preserve">מחייבים 3 ש"ח!!!!!</t>
  </si>
  <si>
    <t xml:space="preserve">אין- פנו אלינו ב30/1/14 שנשלח להם את הלוגו בשביל שיסמנו</t>
  </si>
  <si>
    <t xml:space="preserve">Y - לא קליקבילי</t>
  </si>
  <si>
    <t xml:space="preserve">דפנה- 0545999484</t>
  </si>
  <si>
    <t xml:space="preserve">נגיש באופן מלא, לשירותים מפנים לעסק השכן שיש שם שירותי נכים</t>
  </si>
  <si>
    <t xml:space="preserve">ט</t>
  </si>
  <si>
    <t xml:space="preserve">1.הטבה באינסטוש. 2. קפצנו לאכול ארוחת בוקר בטאבולה</t>
  </si>
  <si>
    <t xml:space="preserve">כן- אישר את ההסכם במייל</t>
  </si>
  <si>
    <t xml:space="preserve">שלחתי אימייל (יהונתן)</t>
  </si>
  <si>
    <t xml:space="preserve">טבעלה </t>
  </si>
  <si>
    <t xml:space="preserve">http://www.facebook.com/pages/%D7%98%D7%91%D7%A2%D7%9C%D7%94/131832593564695?fref=ts</t>
  </si>
  <si>
    <t xml:space="preserve">http://www.vegan-friendly.co.il/business/%D7%98%D7%91%D7%A2%D7%9C%D7%94/</t>
  </si>
  <si>
    <t xml:space="preserve">ויצמן 54 כפר סבא
בוגרשוב 106 </t>
  </si>
  <si>
    <t xml:space="preserve">א'-ה': 07:30-20:00 ו': 07:30-15:00
גם בקיץ
תל אביב: א'-ה': 09:00-22:00, ו': 09:00-16:00</t>
  </si>
  <si>
    <t xml:space="preserve">077-240-0088
תל אביב: 03-5660056</t>
  </si>
  <si>
    <t xml:space="preserve">solitabepita@gmail.com</t>
  </si>
  <si>
    <t xml:space="preserve">נשלחה פנייה 17-3-2014 21:00
טרם אושרה</t>
  </si>
  <si>
    <t xml:space="preserve">דור- 0545351157</t>
  </si>
  <si>
    <t xml:space="preserve">אין תעודת כשרות, אבל המקום טבעוני לגמרי אז כל הרכיבים כשרים</t>
  </si>
  <si>
    <t xml:space="preserve">31/8/15 אמרו שעשו הוראת קבע דרך הבנק ל10/9 כל חודש
10/9/15 הוראת קבע על שם ברדמן דור</t>
  </si>
  <si>
    <t xml:space="preserve">מלבד השייקים הבריאותיים הנמצאים בקום ניתן גם להזמין מגוון מנות טבעוניות כגון סלטים, כריכים, מרקים ואפילו  קערת אסאי.</t>
  </si>
  <si>
    <t xml:space="preserve">אמרו בפייסבוק שישמחו לקחת חלק וייצרו קשר בהמשך. ההודעה נשלחה ב-25.3.14</t>
  </si>
  <si>
    <t xml:space="preserve">air caffe רעננה</t>
  </si>
  <si>
    <t xml:space="preserve">http://aircafferaanana.rest.co.il/</t>
  </si>
  <si>
    <t xml:space="preserve">https://www.facebook.com/aircaffe2</t>
  </si>
  <si>
    <t xml:space="preserve">http://www.vegan-friendly.co.il/business/air-caffe-%D7%A8%D7%A2%D7%A0%D7%A0%D7%94/</t>
  </si>
  <si>
    <t xml:space="preserve">זרחין 13 רעננה</t>
  </si>
  <si>
    <t xml:space="preserve"> א-ה 08:00-24:00 ו' 08:00-14:00 ש' ש': שעה מצאת שבת ועד אחרון הלקוחות (שעות אלו גם בקיץ)</t>
  </si>
  <si>
    <t xml:space="preserve">09-880-0050</t>
  </si>
  <si>
    <t xml:space="preserve">aircaffe2@gmail.com</t>
  </si>
  <si>
    <t xml:space="preserve">1 ש"ח</t>
  </si>
  <si>
    <t xml:space="preserve">יש במקום השארנו עוד 3 מדבקות</t>
  </si>
  <si>
    <t xml:space="preserve">תפריט טבעוני סימן עם תו התקן שלנו</t>
  </si>
  <si>
    <t xml:space="preserve">אי אפשר כי יש שם סניף נוסף שלא ויגן פנרדלי</t>
  </si>
  <si>
    <t xml:space="preserve">שקו- 0504873393</t>
  </si>
  <si>
    <t xml:space="preserve">Y
רבנות רעננה</t>
  </si>
  <si>
    <t xml:space="preserve">אחד מבתי העסק שעשה את המהפך הגדול ביותר. כיום באייר קפה רעננה יש תפריט טבעוני נפרד המכיל ארוחות בוקר, עסקיות, ראשונות, עיקריות, פסטות, סלטיים כריכים ואפילו קינוחים</t>
  </si>
  <si>
    <t xml:space="preserve">קפה כרכור</t>
  </si>
  <si>
    <t xml:space="preserve">http://www.rol.co.il/sites/cafe-karkur/</t>
  </si>
  <si>
    <t xml:space="preserve">http://www.facebook.com/cafekarkur?fref=ts</t>
  </si>
  <si>
    <t xml:space="preserve">http://www.vegan-friendly.co.il/business/%D7%A7%D7%A4%D7%94-%D7%9B%D7%A8%D7%9B%D7%95%D7%A8/</t>
  </si>
  <si>
    <t xml:space="preserve">המייסדים 54 כרכור</t>
  </si>
  <si>
    <t xml:space="preserve">א'- ה': 07:30- 22:00,  ו': 07:30-13:00, מוצ"ש: 20:00-אחרון הלקוחות</t>
  </si>
  <si>
    <t xml:space="preserve">04-6275451</t>
  </si>
  <si>
    <t xml:space="preserve">mikamoka18@gmail.com</t>
  </si>
  <si>
    <t xml:space="preserve">מיני סייט - אין באנר</t>
  </si>
  <si>
    <t xml:space="preserve">אלינור 0545612269</t>
  </si>
  <si>
    <t xml:space="preserve">Y
תעודת כשרות רבנות פרדס חנה כרכור</t>
  </si>
  <si>
    <t xml:space="preserve">Y
לא השירותים</t>
  </si>
  <si>
    <t xml:space="preserve">16/11/2012</t>
  </si>
  <si>
    <t xml:space="preserve">בין הסלטים, בורגר, ראשונות והקינוחים המעולים, לכל טבעוני שיגיע יהיה שפע של מבחר מנות טבעוניות וארוגניות המיוצרים בייצור מקומי</t>
  </si>
  <si>
    <t xml:space="preserve">משק ברזילאי</t>
  </si>
  <si>
    <t xml:space="preserve">http://www.meshekbarzilay.co.il/</t>
  </si>
  <si>
    <t xml:space="preserve">https://www.facebook.com/meshekbarzilay</t>
  </si>
  <si>
    <t xml:space="preserve">http://vegan-friendly.co.il/restaurant/74/%D7%9E%D7%A9%D7%A7_%D7%91%D7%A8%D7%96%D7%99%D7%9C%D7%99</t>
  </si>
  <si>
    <t xml:space="preserve">אחד העם 6 תל אביב</t>
  </si>
  <si>
    <t xml:space="preserve">א': 08:00-13:00, ב'-שבת: 08:00-עד אחרון הלקוחות</t>
  </si>
  <si>
    <t xml:space="preserve">03-5166329</t>
  </si>
  <si>
    <t xml:space="preserve">barzilaime@014.net.il</t>
  </si>
  <si>
    <t xml:space="preserve">ללא תוספת תשלום, יש גם חלב שקדים</t>
  </si>
  <si>
    <t xml:space="preserve">המנות מסומנות בתפריט בסימון טבעוני של המקום
רוב התפריט טבעוני וכמה מנות צמחוניות</t>
  </si>
  <si>
    <t xml:space="preserve">מירב, 0523871627</t>
  </si>
  <si>
    <t xml:space="preserve">1. פוסט תחרות ההמבורגר הטבעוני. 2. פוסט "מי עוד לא היה בשני טבעוני?!" 3. סרטון מביך של ניקול מדברת על המנות בשני טבעוני. 4. פוסט השקת שני טבעוני. 5. קינוחים משק ברזילי. 6. הטבה באינסטוש</t>
  </si>
  <si>
    <t xml:space="preserve">6.1.13</t>
  </si>
  <si>
    <t xml:space="preserve">קפה ברזילאי מחזיק את אחד התפריטים הטבעונים העשירים בארץ. בנוסף ניתן למצוא בתפריט סימון למנות הטבעוניות. כמו כן במקום מכינים  עוגות טבעוניות שמכינים מידי יום,</t>
  </si>
  <si>
    <t xml:space="preserve">שלחה מתכון ממרחים ועוגה- עלה לאתר כבר. שלחה גבינת קשיו עגבניות.</t>
  </si>
  <si>
    <t xml:space="preserve">לודנס</t>
  </si>
  <si>
    <t xml:space="preserve">http://www.ludens.co.il/</t>
  </si>
  <si>
    <t xml:space="preserve">https://www.facebook.com/ludens.vegan</t>
  </si>
  <si>
    <t xml:space="preserve">http://www.vegan-friendly.co.il/business/%D7%9C%D7%95%D7%93%D7%A0%D7%A1/</t>
  </si>
  <si>
    <t xml:space="preserve">המסגר 1 רעננה</t>
  </si>
  <si>
    <t xml:space="preserve">א'-ה': 12:00- 21:00. ו'-ש': סגור</t>
  </si>
  <si>
    <t xml:space="preserve">09-740-4002</t>
  </si>
  <si>
    <t xml:space="preserve">bar1.catering@gmail.com</t>
  </si>
  <si>
    <t xml:space="preserve">0542349788 אורן</t>
  </si>
  <si>
    <t xml:space="preserve">לא חתמו לפנות </t>
  </si>
  <si>
    <t xml:space="preserve">איזור תעשיה, אז יש חנינים ליד. החל מ-15:00 יש חניה של העסק בחינם</t>
  </si>
  <si>
    <t xml:space="preserve">Y
12:00-21:00 משלוחים לרעננה, כפר סבא, הוד השרון, הרצליה והמושבים בסביבה.</t>
  </si>
  <si>
    <t xml:space="preserve">חומוס טוב ועוד</t>
  </si>
  <si>
    <t xml:space="preserve">http://www.facebook.com/hummustov?fref=ts</t>
  </si>
  <si>
    <t xml:space="preserve">http://www.vegan-friendly.co.il/business/%D7%97%D7%95%D7%9E%D7%95%D7%A1-%D7%98%D7%95%D7%91-%D7%95%D7%A2%D7%95%D7%93/</t>
  </si>
  <si>
    <t xml:space="preserve">רוטשילד 50 כפר סבא</t>
  </si>
  <si>
    <t xml:space="preserve">א'-ה' 17:00-09:00, ו' 15:00-08:00</t>
  </si>
  <si>
    <t xml:space="preserve">077-4504201 </t>
  </si>
  <si>
    <t xml:space="preserve">tal0202@hotmail.com</t>
  </si>
  <si>
    <t xml:space="preserve">כן- 2- אחת על שלט גדול שנמצא ברחוב. השניה על דלת הכניסה.</t>
  </si>
  <si>
    <t xml:space="preserve">טל 0548027555</t>
  </si>
  <si>
    <t xml:space="preserve">Y
אין מוצרי בשר או חלב ולא פתוח בשבת, אבל אין תעודה. יש להם הרבה לקוחות דתיים</t>
  </si>
  <si>
    <t xml:space="preserve">Y
למקום בחוץ נגישות, אין אפשרות להיכנס פנימה עם כיסא גלגלים</t>
  </si>
  <si>
    <t xml:space="preserve">Y
אפשר להתקשר והם יסדירו חניה. יש גם חניה כחול לבן מאחורי הבניין</t>
  </si>
  <si>
    <t xml:space="preserve">Y
מוכנים להוצאי לאוטו אם מתאמים מראש</t>
  </si>
  <si>
    <t xml:space="preserve">קשה למצוא תפריט עשיר יותר במנות טבעוניות מאשר בחומוס טוב: חומוס, סלטים, פריחולס, קובה, מעורב ירושלמי, חמין, גולש, מוקפץ, שניצל  ומלבי הם רק חלק מהמנות שניתן להשיג במקום,</t>
  </si>
  <si>
    <t xml:space="preserve">נגילה</t>
  </si>
  <si>
    <t xml:space="preserve">http://nagila.rest.co.il/</t>
  </si>
  <si>
    <t xml:space="preserve">https://www.facebook.com/pages/%D7%9E%D7%A1%D7%A2%D7%93%D7%AA-%D7%A0%D7%92%D7%99%D7%9C%D7%94-Nagila-Restaurant/502720619839341</t>
  </si>
  <si>
    <t xml:space="preserve">http://www.vegan-friendly.co.il/business/%D7%A0%D7%92%D7%99%D7%9C%D7%94-2/</t>
  </si>
  <si>
    <t xml:space="preserve"> סמטת משיח ברוכוף 5, ירושלים</t>
  </si>
  <si>
    <t xml:space="preserve">א'-ה': 11:00 - אחרון הלקוחות, ו': 9:00 - שעה לפני כניסת שבת
גם בקיץ. </t>
  </si>
  <si>
    <t xml:space="preserve">02-6223331</t>
  </si>
  <si>
    <t xml:space="preserve">nagilarest@gmail.com, gilafolds@gmail.com</t>
  </si>
  <si>
    <t xml:space="preserve">ללא חיוב</t>
  </si>
  <si>
    <t xml:space="preserve">אין וטוענים שאין להם צורך כי רוב התפריט טבעוני</t>
  </si>
  <si>
    <t xml:space="preserve">יאיר 0546353814</t>
  </si>
  <si>
    <t xml:space="preserve">כן, רבנות ירושלים. ירוקים מגוש קטיף</t>
  </si>
  <si>
    <t xml:space="preserve">לא נגיש, בניין ישן ואין להם אפשרות כרגע להשקיע בציוד מתאים</t>
  </si>
  <si>
    <t xml:space="preserve">חניונים בתשלום באיזור, יש גם כחול לבן, אבל זה איזור עמוס</t>
  </si>
  <si>
    <t xml:space="preserve">Y
מומלץ להזמין בטל'</t>
  </si>
  <si>
    <t xml:space="preserve">28/8/14 20 שח הוראת קבע על שם יונתן פולדס</t>
  </si>
  <si>
    <t xml:space="preserve">קפה שרגא</t>
  </si>
  <si>
    <t xml:space="preserve">http://shragas.co.il/</t>
  </si>
  <si>
    <t xml:space="preserve">https://www.facebook.com/ShragaCafe</t>
  </si>
  <si>
    <t xml:space="preserve">http://www.vegan-friendly.co.il/business/%D7%A9%D7%A8%D7%92%D7%90-%D7%A7%D7%A4%D7%94/</t>
  </si>
  <si>
    <t xml:space="preserve">רחוב ינאי 3</t>
  </si>
  <si>
    <t xml:space="preserve">א'-ה': 08:00- 20:00; ו': 08:00- 16:00</t>
  </si>
  <si>
    <t xml:space="preserve">077-9529952</t>
  </si>
  <si>
    <t xml:space="preserve">shragasandwich@gmail.com</t>
  </si>
  <si>
    <t xml:space="preserve">יש ללא תוספת תשלום</t>
  </si>
  <si>
    <t xml:space="preserve">לילך וניר
077-9529952
לילך רובין
054-4545868</t>
  </si>
  <si>
    <t xml:space="preserve">T
בשעות 10:00 עד 15:00</t>
  </si>
  <si>
    <t xml:space="preserve">http://www.nocturno.co.il/</t>
  </si>
  <si>
    <t xml:space="preserve">https://www.facebook.com/pages/%D7%A0%D7%95%D7%A7%D7%98%D7%95%D7%A8%D7%A0%D7%95-%D7%91%D7%99%D7%AA-%D7%95%D7%A7%D7%A4%D7%94-cafe-Nocturno/512343762120895</t>
  </si>
  <si>
    <t xml:space="preserve">http://www.vegan-friendly.co.il/business/%D7%A0%D7%95%D7%A7%D7%98%D7%95%D7%A8%D7%A0%D7%95/</t>
  </si>
  <si>
    <t xml:space="preserve">ויליג' גרין</t>
  </si>
  <si>
    <t xml:space="preserve">http://www.village-green.co.il/</t>
  </si>
  <si>
    <t xml:space="preserve">https://www.facebook.com/VillageGreenJerusalem</t>
  </si>
  <si>
    <t xml:space="preserve">http://www.vegan-friendly.co.il/business/%D7%95%D7%99%D7%9C%D7%92-%D7%92%D7%A8%D7%99%D7%9F</t>
  </si>
  <si>
    <t xml:space="preserve">יפו 33 ירושלים, עמק רפאים 19 ירושלים</t>
  </si>
  <si>
    <t xml:space="preserve">יפו 33 א'-ה' : 9:00-22:00, ו' : 9:00-כשעתיים לפני כניסת שבת. עמק רפאים 19 א'-ה': 10:00-22:00, ו' : 10:00-כשעתיים לפני כניסת שבת</t>
  </si>
  <si>
    <t xml:space="preserve">02-6500106, 02-6253065</t>
  </si>
  <si>
    <t xml:space="preserve">villagegreenrestaurant@gmail.com, barrysibul@hotmail.com</t>
  </si>
  <si>
    <t xml:space="preserve">לא של העמותה</t>
  </si>
  <si>
    <t xml:space="preserve">בארי- סניף יפו- 02-6253065. עמרי ת"א- 0545927366</t>
  </si>
  <si>
    <t xml:space="preserve">Y
כשר למהדרין בהשגחת בעלזא רבנות ירושלים</t>
  </si>
  <si>
    <t xml:space="preserve">18.4.13</t>
  </si>
  <si>
    <t xml:space="preserve">עם מגוון רחב של ארוחות בוקר טבעוניות, תבשילים, פאי, פיצה, פסטות, כריכים וקינוחים טבעונים וילאג' גרין בהחלט אחת המסעדות הידידותיות ביותר שניתן למצוא לטבעונים</t>
  </si>
  <si>
    <t xml:space="preserve">אמרו בפייסבוק ש״ישמחו להשתתף״ בתאריך 27.3.14</t>
  </si>
  <si>
    <t xml:space="preserve">זמורה אורגני</t>
  </si>
  <si>
    <t xml:space="preserve">http://www.zmora-organi.co.il/</t>
  </si>
  <si>
    <t xml:space="preserve">https://www.facebook.com/pages/%D7%96%D7%9E%D7%95%D7%A8%D7%94-%D7%90%D7%95%D7%A8%D7%92%D7%A0%D7%99/304512946232770</t>
  </si>
  <si>
    <t xml:space="preserve">http://www.vegan-friendly.co.il/business/%D7%96%D7%9E%D7%95%D7%A8%D7%94-%D7%90%D7%95%D7%A8%D7%92%D7%A0%D7%99/</t>
  </si>
  <si>
    <t xml:space="preserve">יד חרוצים 5 ירושלים, אמציה 1 ירושלים, נג'ארה 37 ירושלים</t>
  </si>
  <si>
    <t xml:space="preserve">א'-ד:' 7:00- 20:30, ה': 21:00-7:00, ו': 14:00-7:00</t>
  </si>
  <si>
    <t xml:space="preserve">6730008 - 02</t>
  </si>
  <si>
    <t xml:space="preserve">zmoraorg@zahav.net.il</t>
  </si>
  <si>
    <t xml:space="preserve">אין מה לסמן, רוב התפריט טבעוני, והמנות העיקריות מתחלפות כל יום</t>
  </si>
  <si>
    <t xml:space="preserve">30/10/2012</t>
  </si>
  <si>
    <t xml:space="preserve">במסעדה מגוון מנות טבעוניות ובהן: סנדוויץ' טופו, קציצות, מרקים, סלטים, קינואה, סלט סיני ואפילו קינוח שנקרא "כדור אנרגיה" שזה מעין מעדן פודינג אורז עם חלב קוקוס.
בנוסף, מידי יום מוגשים שלושה תבשילים שונים ומיוחדים (טבעונים) אשר ניתן לבחור אחד מהם או לשלב ביניהם. </t>
  </si>
  <si>
    <t xml:space="preserve">נשלחה הודעה בפייסבוק. הגיבו ב-23.3.14 שמנהלת המטבח בחופשה ושיפנו אליה את ההצעה כשתחזור ויצרו איתנו קשר.</t>
  </si>
  <si>
    <t xml:space="preserve">המרקייה</t>
  </si>
  <si>
    <t xml:space="preserve">https://www.facebook.com/HaMarakiaJlm?ref=ts&amp;fref=ts</t>
  </si>
  <si>
    <t xml:space="preserve">http://www.vegan-friendly.co.il/business/%D7%94%D7%9E%D7%A8%D7%A7%D7%99%D7%99%D7%94/</t>
  </si>
  <si>
    <t xml:space="preserve">כורש 4 ירושלים</t>
  </si>
  <si>
    <t xml:space="preserve">א'-ה': 13:00- 01:00. ש': 20:00- 01:00</t>
  </si>
  <si>
    <t xml:space="preserve">02-625-7797/נועם- 0543150479</t>
  </si>
  <si>
    <t xml:space="preserve">noamfrank@gmail.com</t>
  </si>
  <si>
    <t xml:space="preserve">פנימית</t>
  </si>
  <si>
    <t xml:space="preserve">נועם- 0543150479</t>
  </si>
  <si>
    <t xml:space="preserve">Y
כשרים ללא תעודה</t>
  </si>
  <si>
    <t xml:space="preserve">12.2.13</t>
  </si>
  <si>
    <t xml:space="preserve">מידי יום מגישים 6 מרקים שונים אשר כמעט כולם טבעונים</t>
  </si>
  <si>
    <t xml:space="preserve">קטמון הישנה</t>
  </si>
  <si>
    <t xml:space="preserve">http://www.2eat.co.il/show_article.aspx?article=4535</t>
  </si>
  <si>
    <t xml:space="preserve">http://www.facebook.com/katamonhayeshana?fref=ts</t>
  </si>
  <si>
    <t xml:space="preserve">http://www.vegan-friendly.co.il/business/%D7%A7%D7%98%D7%9E%D7%95%D7%9F-%D7%94%D7%99%D7%A9%D7%A0%D7%94/</t>
  </si>
  <si>
    <t xml:space="preserve">השיירות 20 ירושלים</t>
  </si>
  <si>
    <t xml:space="preserve">א'-ה': 07:45- 22:00, ו': 07:45- 13:30</t>
  </si>
  <si>
    <t xml:space="preserve">02-5799556/מושיק- 0505535577</t>
  </si>
  <si>
    <t xml:space="preserve">mushikc@gmail.com</t>
  </si>
  <si>
    <t xml:space="preserve">אין תוספת תשלום לטבעונים</t>
  </si>
  <si>
    <t xml:space="preserve">צריך לבדוק אם באמת יש לו סימון על התפריט החדש</t>
  </si>
  <si>
    <t xml:space="preserve">מיני סייט</t>
  </si>
  <si>
    <t xml:space="preserve">מושיק- 0505535577 (פעם זה היה שלומי)</t>
  </si>
  <si>
    <t xml:space="preserve">18.2.13</t>
  </si>
  <si>
    <t xml:space="preserve">שלומי בעל בית הקפה טבעוני בעצמו ודאג לתפריט טבעוני שלם המכיל מנות רבות ומומלצות.</t>
  </si>
  <si>
    <t xml:space="preserve">יוליס לנצ' בוקס</t>
  </si>
  <si>
    <t xml:space="preserve">http://www.yulis.info/</t>
  </si>
  <si>
    <t xml:space="preserve">https://www.facebook.com/pages/Yulis-Lunch-Box/361680560627357</t>
  </si>
  <si>
    <t xml:space="preserve">http://www.vegan-friendly.co.il/restaurant/105/Yuli_s_Lunch_Box</t>
  </si>
  <si>
    <t xml:space="preserve">שיבת ציון 34 חיפה</t>
  </si>
  <si>
    <t xml:space="preserve">א'-ה': 11:00-16:00 ו': 10:00-כניסת שבת</t>
  </si>
  <si>
    <t xml:space="preserve">04-6042044 /052-7456030</t>
  </si>
  <si>
    <t xml:space="preserve">yulischef@gmail.com</t>
  </si>
  <si>
    <t xml:space="preserve">אין מדבקה</t>
  </si>
  <si>
    <t xml:space="preserve">הטבת אינסטוש</t>
  </si>
  <si>
    <t xml:space="preserve">(הסביח של) סחבק</t>
  </si>
  <si>
    <t xml:space="preserve">https://www.facebook.com/Sachbak</t>
  </si>
  <si>
    <t xml:space="preserve">http://www.vegan-friendly.co.il/business/%D7%94%D7%A1%D7%91%D7%99%D7%97-%D7%A9%D7%9C-%D7%A1%D7%97%D7%91%D7%A7/</t>
  </si>
  <si>
    <t xml:space="preserve">שד׳ הגעתון 20 נהריה</t>
  </si>
  <si>
    <t xml:space="preserve">א'-ה': 8:00- 21:00; ו' : 8:00- 15:00</t>
  </si>
  <si>
    <t xml:space="preserve">04-626-5703</t>
  </si>
  <si>
    <t xml:space="preserve">kashani82@gmail.com</t>
  </si>
  <si>
    <t xml:space="preserve">תומר 0523697690</t>
  </si>
  <si>
    <t xml:space="preserve">Y
כשר הרבנות נהריה</t>
  </si>
  <si>
    <t xml:space="preserve">יש מינימום הזמנה 40 ש"ח</t>
  </si>
  <si>
    <t xml:space="preserve">תרם</t>
  </si>
  <si>
    <t xml:space="preserve">נשלחה הודעה בפייסבוק. הגיבו ב-24.3.14 שהפנייה הועברה לבעלים.</t>
  </si>
  <si>
    <t xml:space="preserve">מספר איננו מחובר</t>
  </si>
  <si>
    <t xml:space="preserve">צפון </t>
  </si>
  <si>
    <t xml:space="preserve">קלמנטינה בר מיצים</t>
  </si>
  <si>
    <t xml:space="preserve">https://www.facebook.com/klemantiina</t>
  </si>
  <si>
    <t xml:space="preserve">http://www.vegan-friendly.co.il/restaurant/80/%D7%A7%D7%9C%D7%9E%D7%A0%D7%98%D7%99%D7%A0%D7%94</t>
  </si>
  <si>
    <t xml:space="preserve">רחוב המייסדים 43 (מדרחוב) זכרון יעקב</t>
  </si>
  <si>
    <t xml:space="preserve">(בחורף) א'-ה': 09:30- 19:00; ו': 9:00- 15:00</t>
  </si>
  <si>
    <t xml:space="preserve">054-4702664</t>
  </si>
  <si>
    <t xml:space="preserve">gabikrause@hotmail.com</t>
  </si>
  <si>
    <t xml:space="preserve">בקרוב יוצא תפריט חדש עם סימון</t>
  </si>
  <si>
    <t xml:space="preserve">גבי- 0544702664</t>
  </si>
  <si>
    <t xml:space="preserve">Y
הרבנות זכרון יעקוב (כל המוצרים מהדרין)</t>
  </si>
  <si>
    <t xml:space="preserve">יש חניה באזור</t>
  </si>
  <si>
    <t xml:space="preserve">נשלחה הודעה בפייסבוק. הגיבו ב-23.3.14 שישלחו מתכון.</t>
  </si>
  <si>
    <t xml:space="preserve">JAM</t>
  </si>
  <si>
    <t xml:space="preserve">http://www.jamhaifa.co.il/</t>
  </si>
  <si>
    <t xml:space="preserve">https://www.facebook.com/jamhaifa</t>
  </si>
  <si>
    <t xml:space="preserve">http://www.vegan-friendly.co.il/business/jam/</t>
  </si>
  <si>
    <t xml:space="preserve">המגינים 37, חיפה</t>
  </si>
  <si>
    <t xml:space="preserve">:
א - ה 16:00 - 12:00
ב - ה 02:00 - 20:00
ו 04:00 - 21:00
ש 02:00 - 20:00 ועד אחרון הלקוחות</t>
  </si>
  <si>
    <t xml:space="preserve">jamhaifacity@gmail.com</t>
  </si>
  <si>
    <t xml:space="preserve">רוני 0506619922</t>
  </si>
  <si>
    <t xml:space="preserve">התקבלו  2מתכונים (ללא תמונות) ב14.5.15</t>
  </si>
  <si>
    <t xml:space="preserve">http://nolasocks.co.il/</t>
  </si>
  <si>
    <t xml:space="preserve">https://www.facebook.com/nolasockspub</t>
  </si>
  <si>
    <t xml:space="preserve">http://www.vegan-friendly.co.il/business/%D7%A0%D7%95%D7%9C%D7%94-%D7%A1%D7%95%D7%A7%D7%A1-nola-socks/</t>
  </si>
  <si>
    <t xml:space="preserve">פלאפל בריבוע</t>
  </si>
  <si>
    <t xml:space="preserve">http://www.falafelbaribua.co.il/</t>
  </si>
  <si>
    <t xml:space="preserve">https://www.facebook.com/falafelbaribua</t>
  </si>
  <si>
    <t xml:space="preserve">http://www.vegan-friendly.co.il/business/%D7%A4%D7%9C%D7%90%D7%A4%D7%9C-%D7%91%D7%A8%D7%99%D7%91%D7%95%D7%A2/</t>
  </si>
  <si>
    <t xml:space="preserve">לינק לכל הטלפונים, הכתובות, והשעות: https://www.facebook.com/falafelbaribua/info</t>
  </si>
  <si>
    <t xml:space="preserve">1599-504-405</t>
  </si>
  <si>
    <t xml:space="preserve">rafi@buzzooka.co.il, hila@falafelbaribua.co.il</t>
  </si>
  <si>
    <t xml:space="preserve">גיא- 0504040402 הילה 0524708320</t>
  </si>
  <si>
    <t xml:space="preserve">המפעל הסניפים כשרים של הרבניות המקומיות. רק סניף רמת השרון  לא כשר כי פתוח בשבת (אבל הרכיבים כשרים)</t>
  </si>
  <si>
    <t xml:space="preserve">שונה בכל סניף</t>
  </si>
  <si>
    <t xml:space="preserve">הפלאפליה הראשונה בארץ שהוסיפה שווארמה טבעונית. כמו כן, ניתן למצוא מנות טבעוניות רבות נוספות ואף סימון מלא על התפריטים במקום</t>
  </si>
  <si>
    <t xml:space="preserve">NOON</t>
  </si>
  <si>
    <t xml:space="preserve">https://www.facebook.com/mepnoon?fref=ts</t>
  </si>
  <si>
    <t xml:space="preserve">http://vegan-friendly.co.il/restaurant/167/NOON</t>
  </si>
  <si>
    <t xml:space="preserve">תובל 30 רמת גן</t>
  </si>
  <si>
    <t xml:space="preserve">א'-ה' 11:30-16:00</t>
  </si>
  <si>
    <t xml:space="preserve">03-670-9303</t>
  </si>
  <si>
    <t xml:space="preserve">neristein@gmail.com, hezistein54@gmail.com</t>
  </si>
  <si>
    <t xml:space="preserve">תוספת שקל</t>
  </si>
  <si>
    <t xml:space="preserve">נרי- 0544992927</t>
  </si>
  <si>
    <t xml:space="preserve">16.3.15</t>
  </si>
  <si>
    <t xml:space="preserve">30/12- היינו במקום, הבאנו מדבקה, השארנו כתב התקשרות, נשלח מייל לגבי חל"ס עד שקל, פרטים לאתר, הפניה לטבע דלי, אינסטה, קלאב קארד, תרומה, פרטים לאתר
5/1/15 שאילתה למייל האם קיבל מייל מאיתנו ? ענה שבתקופה עמוסה ושיחזור אלינו בהקדם 
13/1/15- החזיר פרטים לאתר (בלי תמונות), כתב שיתרום בפברואר, נשלח לו שוב כתב התקשרות
19/1/15 - החזיר כתב התקשרות, חסרות תמונות
5.2.15 - כתבתי לו על התמונות ועל התרומה
19.3 - שלחתי לו את הפוסט, ביררתי אם עשה הוראת קבע, אמר שצריכה להיכנס ב-22
6.4 - כתבתי שוב לנרי על זה שההוראה היתה חג פעמית ושיבדוק אם היא תהיה קבועה
13.4 - לא רוצה לעשות הוראת קבע כי זה עולה לו 100 ש"ח יותר. אמרתי לו שיעביר 40 לחודש וכך זה יתקזז לו. אישר ואמר שידאג לכך. ביקשתי מערבה שתוציא קבלה על סך 460 ש"ח עד סוף השנה
28.4 - נרי כתב שהוא יודע שההוראה עוד לא עברה ומנסה לקדם שזה יהיה עד סוף השבוע
8/12/15 הוק בוטלה (נשלח מייל הבהרה)</t>
  </si>
  <si>
    <t xml:space="preserve">עשה העברה בנקאית ע"ש אוורגרין שטיין - כרגע חד"פ, ביקשתי שיעשה הוראת קבע
5.3 - תזכרתי לגבי הוראת קבע, אמר שכתב לבד.
מרץ 15 - נכנס עוד הוראה חג פעמית.
אפריל 15 - הוראת קבע קבועה של 50 ש"ח
8/12/15 הוק בוטלה (נשלח מייל הבהרה)</t>
  </si>
  <si>
    <t xml:space="preserve">10/5/15 - ערבה הוציאה קבלה (509) על סך 550 ש"ח, החל מפברואר עד סוף השנה</t>
  </si>
  <si>
    <t xml:space="preserve">תל אביב, שרון</t>
  </si>
  <si>
    <t xml:space="preserve">טוני וספה</t>
  </si>
  <si>
    <t xml:space="preserve">https://www.facebook.com/TonyVespaIsrael</t>
  </si>
  <si>
    <t xml:space="preserve">http://vegan-friendly.co.il/restaurant/138/%D7%98%D7%95%D7%A0%D7%99_%D7%95%D7%A1%D7%A4%D7%94</t>
  </si>
  <si>
    <t xml:space="preserve">רוטשילד 140, תל אביב; דיזינגוף 267, תל אביב; אלנבי 118, תל אביב; אריה שנקר 18, הרצליה</t>
  </si>
  <si>
    <t xml:space="preserve">https://www.facebook.com/TonyVespaIsrael/info?tab=page_info</t>
  </si>
  <si>
    <t xml:space="preserve">רוטשילד-03-6858888, דיזינגוף-03-5460000, אלנבי-03-6133200, הרצליה-09-9577788</t>
  </si>
  <si>
    <t xml:space="preserve">tal@tonyvespa.co.il</t>
  </si>
  <si>
    <t xml:space="preserve">כן, קיבל לכל הסניפים בינואר 15</t>
  </si>
  <si>
    <t xml:space="preserve">טל- 0546839983</t>
  </si>
  <si>
    <t xml:space="preserve">בהרצליה בלבד</t>
  </si>
  <si>
    <t xml:space="preserve">פוסט באינסטגרם בפברואר 15 על זה שקיבלו את התו</t>
  </si>
  <si>
    <t xml:space="preserve">דצמבר 14, פוסט באינסטגרם בפברואר 15</t>
  </si>
  <si>
    <t xml:space="preserve">21/12 דיברתי עם טל וסיכמנו שנביא לו את המדבקות וגם נשלח לו הסכם התקשרות 
24/12 נשלח הסכם התקשרות. כעת נותר גם לשים/להביא להם מדבקות  
31/12- קיבל מדבקות לכל הסניפים</t>
  </si>
  <si>
    <t xml:space="preserve">לא מוכן </t>
  </si>
  <si>
    <t xml:space="preserve">קפה גידי </t>
  </si>
  <si>
    <t xml:space="preserve">http://www.rest.co.il/sites/default.asp?txtRestID=8488&amp;txtNavID=3&amp;txtItemID=158763</t>
  </si>
  <si>
    <t xml:space="preserve">https://www.facebook.com/GidiCafe</t>
  </si>
  <si>
    <t xml:space="preserve">http://www.vegan-friendly.co.il/business/%D7%A7%D7%A4%D7%94-%D7%92%D7%99%D7%93%D7%99/</t>
  </si>
  <si>
    <t xml:space="preserve">בן גוריון 108 (פינת רח' הרוא"ה), רמת גן</t>
  </si>
  <si>
    <t xml:space="preserve">א'-ה': 08:00- 24:00; ו': 08:00- שעה לפני כניסת שבת; ש': שעה אחרי כניסת שבת- 24:00</t>
  </si>
  <si>
    <t xml:space="preserve">mikmzr10@gmail.com</t>
  </si>
  <si>
    <t xml:space="preserve">כרגע יש להם סימונים משלהם לV ולVO</t>
  </si>
  <si>
    <t xml:space="preserve">שלומי: 054-7409755</t>
  </si>
  <si>
    <t xml:space="preserve">17/12/14 התקבל צ'ק על סך 500 שח</t>
  </si>
  <si>
    <t xml:space="preserve">קנטרה קפה</t>
  </si>
  <si>
    <t xml:space="preserve">http://www.cantare-karkur.co.il/</t>
  </si>
  <si>
    <t xml:space="preserve">https://www.facebook.com/pages/%D7%A7%D7%A0%D7%98%D7%A8%D7%94-%D7%9B%D7%A8%D7%9B%D7%95%D7%A8-%D7%91%D7%A8-%D7%A7%D7%A4%D7%94-%D7%95%D7%9C%D7%97%D7%9D/458593850862110?sk=timeline</t>
  </si>
  <si>
    <t xml:space="preserve">http://www.vegan-friendly.co.il/restaurant/178/%D7%A7%D7%A0%D7%98%D7%A8%D7%94_%D7%9B%D7%A8%D7%9B%D7%95%D7%A8</t>
  </si>
  <si>
    <t xml:space="preserve">הנחילות 2, מרכז נווה, כרכור</t>
  </si>
  <si>
    <t xml:space="preserve">א'-ה': 06:00-22:00; ו': 06:00-16:00</t>
  </si>
  <si>
    <t xml:space="preserve">04-8244533</t>
  </si>
  <si>
    <t xml:space="preserve">ramisayag@gmail.com</t>
  </si>
  <si>
    <t xml:space="preserve">נשלחו בדואר פנימית וחיצונית</t>
  </si>
  <si>
    <t xml:space="preserve">544544889 רמי</t>
  </si>
  <si>
    <t xml:space="preserve">19.3.15</t>
  </si>
  <si>
    <t xml:space="preserve">5.2 - טלפון + מייל עם פרטי תשלום וכל מה שסוכם
24.2.- שאילתא אם קיבל תמייל ומה קורה
25.2 - העביר תשלום, התבקש פרטים לאתר, כתב התקשרות, הועברו לוגואים לתפריט.
26.2 - העביר כתב הסכמה ופרטים לאתר, הועבר לערבה להזנה</t>
  </si>
  <si>
    <t xml:space="preserve">כן- 25/2/15 העברה לחשבון הבנק על שם- ע.י שיר, יזמות </t>
  </si>
  <si>
    <t xml:space="preserve">נשלחה קבלה ע"ש ע.י שיר יזמות וקפה בע"מ </t>
  </si>
  <si>
    <t xml:space="preserve">ראשון לציון</t>
  </si>
  <si>
    <t xml:space="preserve">FITcafe - פיט קפה</t>
  </si>
  <si>
    <t xml:space="preserve">http://vimcafe.rest.co.il/</t>
  </si>
  <si>
    <t xml:space="preserve">https://www.facebook.com/pages/FIT-CAFE/160038634188399</t>
  </si>
  <si>
    <t xml:space="preserve">http://vegan-friendly.co.il/restaurant/166/FITcafe_%D7%A4%D7%99%D7%98_%D7%A7%D7%A4%D7%94</t>
  </si>
  <si>
    <t xml:space="preserve">ילדי טהרן 5, ראשון לציון, בתוך מכון הכושר Vim</t>
  </si>
  <si>
    <t xml:space="preserve">א'-ה' 7:00-23:00, ו' 7:00-18:00, שבת 8:00-20:00</t>
  </si>
  <si>
    <t xml:space="preserve">054-222-2286</t>
  </si>
  <si>
    <t xml:space="preserve">1 שח</t>
  </si>
  <si>
    <t xml:space="preserve">אמרו שישימו מדבקה</t>
  </si>
  <si>
    <t xml:space="preserve">אלי: 054-734-5871</t>
  </si>
  <si>
    <t xml:space="preserve">פוסט שהם קיבלו את התו עם תמונה של מנה ותפריט שלהם</t>
  </si>
  <si>
    <t xml:space="preserve">18/12 אמרו שישלחו צ'ק. צריך להעלות אותם לאתר. מחכים שישלחוו לנו מידע בשביל להזין אותם
21/12 אמר שמחר ישלח צ'ק ופרטים להעלות לאתר
22/12 שאילתה לגבי הכסף- אמר שיעביר היום 
28/12 שאילתה בסימוס האם נשלח- אמר שנשלח :)
7/1/15 הצ'ק התקבל למשרד
4/12/15 נשלחה בקשה לתשלום דרך המייל (אלי אמר שאין בעיה)</t>
  </si>
  <si>
    <t xml:space="preserve">7/1/15 הצ'ק הגיע</t>
  </si>
  <si>
    <t xml:space="preserve">המטבח של נלי (המסעדה נסגרה אבל היא עושה קייטרינג וסדנאות)</t>
  </si>
  <si>
    <t xml:space="preserve">http://www.nelly-kitchen.co.il/</t>
  </si>
  <si>
    <t xml:space="preserve">http://www.facebook.com/nelly.kitchen?fref=ts</t>
  </si>
  <si>
    <t xml:space="preserve">http://www.vegan-friendly.co.il/business/%D7%94%D7%9E%D7%98%D7%91%D7%97-%D7%A9%D7%9C-%D7%A0%D7%9C%D7%99/</t>
  </si>
  <si>
    <t xml:space="preserve">מרגוזה 28 תל אביב</t>
  </si>
  <si>
    <t xml:space="preserve">א'-ה': 08:00-22:00 ו'-שבת: 08:00-17:00 </t>
  </si>
  <si>
    <t xml:space="preserve">03-6833759</t>
  </si>
  <si>
    <t xml:space="preserve">nelly-a@bezeqint.net</t>
  </si>
  <si>
    <t xml:space="preserve">כן- 2, דלת קדמית ואחורית</t>
  </si>
  <si>
    <t xml:space="preserve">נלי- 0544363332</t>
  </si>
  <si>
    <t xml:space="preserve">תבשילים טבעונים מעולים לצד ראשונות מעניינות מבית היוצר של נלי- מומחית בתזונה טבעונית. </t>
  </si>
  <si>
    <t xml:space="preserve">מוצרלה</t>
  </si>
  <si>
    <t xml:space="preserve">http://vegan-friendly.co.il/restaurant/159/%D7%9E%D7%95%D7%A6%D7%A8%D7%9C%D7%94</t>
  </si>
  <si>
    <t xml:space="preserve">הר הצופים 2 אוניברסיטה העברית </t>
  </si>
  <si>
    <t xml:space="preserve">02-5874003</t>
  </si>
  <si>
    <t xml:space="preserve">eladmozzarella@gmail.com.</t>
  </si>
  <si>
    <t xml:space="preserve">אלעד- 0502255822</t>
  </si>
  <si>
    <t xml:space="preserve">כן דרך הפקס</t>
  </si>
  <si>
    <t xml:space="preserve">מסעדות צפון</t>
  </si>
  <si>
    <t xml:space="preserve">לוליקפה</t>
  </si>
  <si>
    <t xml:space="preserve">https://www.facebook.com/pages/%D7%9C%D7%95%D7%9C%D7%99%D7%A7%D7%A4%D7%94/1422119558004813</t>
  </si>
  <si>
    <t xml:space="preserve">http://vegan-friendly.co.il/restaurant/183/%D7%9C%D7%95%D7%9C%D7%99%D7%A7%D7%A4%D7%94</t>
  </si>
  <si>
    <t xml:space="preserve">סדנאות האומנים בקיבוץ עין כרמל</t>
  </si>
  <si>
    <t xml:space="preserve">א'-ה'  08:00-16:00 יום ו' 08:00-15:00</t>
  </si>
  <si>
    <t xml:space="preserve">04-984-4218</t>
  </si>
  <si>
    <t xml:space="preserve">saray@lulika.co.il</t>
  </si>
  <si>
    <t xml:space="preserve">לא עונים</t>
  </si>
  <si>
    <t xml:space="preserve">שרי
052-8918555 או 04-9844218</t>
  </si>
  <si>
    <t xml:space="preserve">8/2/14- נשלחה תזכורת לגבי פרטים להעלאה. 21/2/14 נשלח לוגו ותפריט אבל עדיין חסרים כל הפרטים הרגילים של בית עסק
6/8/14- נשלחה שאילתה
2.3.15 - דיברתי עם עובדת במקום, עדיין ויגן פרנדלי, טלפון עם שרי, רק נעלה אותה לאתר ונשלח לה מדבקה - נשלחו לה הפרטים במייל ובקשה לכתובת
3.3 - העבירה פרטים וכתובת למדבקות, הועבר לערבה להזנה
18/11/15 פנו אלינו ואמרו שהם סגרו את המקום</t>
  </si>
  <si>
    <t xml:space="preserve">אבא גיל</t>
  </si>
  <si>
    <t xml:space="preserve">http://www.abagil.com/</t>
  </si>
  <si>
    <t xml:space="preserve">https://www.facebook.com/abagil.organic</t>
  </si>
  <si>
    <t xml:space="preserve">http://www.vegan-friendly.co.il/business/%D7%90%D7%91%D7%90-%D7%92%D7%99%D7%9C/</t>
  </si>
  <si>
    <t xml:space="preserve">א-ה 11-17:30, ו' 11-15:30</t>
  </si>
  <si>
    <t xml:space="preserve">03-5663321</t>
  </si>
  <si>
    <t xml:space="preserve">gil.abagil@gmail.com</t>
  </si>
  <si>
    <t xml:space="preserve">לא בעניין</t>
  </si>
  <si>
    <t xml:space="preserve">קיבל 100 אחוז</t>
  </si>
  <si>
    <t xml:space="preserve">גיל- 0507811994</t>
  </si>
  <si>
    <t xml:space="preserve">לא חתם, אם לא משתתף בעצמו בפסטיבל לא לפנות </t>
  </si>
  <si>
    <t xml:space="preserve">נשלחה בקשה דרך טופס צור קשר באתר</t>
  </si>
  <si>
    <t xml:space="preserve">לא בטוח - נשלח ויחזור</t>
  </si>
  <si>
    <t xml:space="preserve">סלבדור</t>
  </si>
  <si>
    <t xml:space="preserve">https://www.facebook.com/SalvadorCafe</t>
  </si>
  <si>
    <t xml:space="preserve">http://www.vegan-friendly.co.il/restaurant/83/%D7%A1%D7%9C%D7%91%D7%93%D7%95%D7%A8</t>
  </si>
  <si>
    <t xml:space="preserve">ידידיה פרנקל 18 תל אביב</t>
  </si>
  <si>
    <t xml:space="preserve">שאלתי אותם נראה מה יענו</t>
  </si>
  <si>
    <t xml:space="preserve">03-631-3443  </t>
  </si>
  <si>
    <t xml:space="preserve">boaz.a.ronen@gmail.com</t>
  </si>
  <si>
    <t xml:space="preserve">בועז - 0504764258 </t>
  </si>
  <si>
    <t xml:space="preserve">קפה קאימאק </t>
  </si>
  <si>
    <t xml:space="preserve">http://kaimak.rest.co.il/</t>
  </si>
  <si>
    <t xml:space="preserve">https://www.facebook.com/CaffeKaymak</t>
  </si>
  <si>
    <t xml:space="preserve">http://www.vegan-friendly.co.il/restaurant/47/%D7%A7%D7%A4%D7%94_%D7%A7%D7%90%D7%99%D7%9E%D7%90%D7%A7</t>
  </si>
  <si>
    <t xml:space="preserve">לוינסקי 49 תל אביב
עזה 24 יפו</t>
  </si>
  <si>
    <t xml:space="preserve">א'-ה': 07:30-01:00. ו': 07:30- כניסת שבת. ש': מצאת השבת - 01:00.</t>
  </si>
  <si>
    <t xml:space="preserve">לוינסקי - 03-5185228, עזה - 03-6005477</t>
  </si>
  <si>
    <t xml:space="preserve">לא לפנות </t>
  </si>
  <si>
    <t xml:space="preserve">ערבה תפגש עם יוסף הבעלים כדי לתת לו את תו התקן.</t>
  </si>
  <si>
    <t xml:space="preserve">מסעדה צמחונית - וכמה מנות טבעוניות. </t>
  </si>
  <si>
    <t xml:space="preserve">חומוס אשכרה+</t>
  </si>
  <si>
    <t xml:space="preserve">לא מפרסמים - לא צריך להגיע לשם ולשים בדף החדש</t>
  </si>
  <si>
    <t xml:space="preserve">http://www.mishlohim.co.il/Menu.aspx?businessId=4948</t>
  </si>
  <si>
    <t xml:space="preserve">http://www.vegan-friendly.co.il/business/%D7%97%D7%95%D7%9E%D7%95%D7%A1-%D7%90%D7%A9%D7%9B%D7%A8%D7%94/</t>
  </si>
  <si>
    <t xml:space="preserve">ירמיהו 45 תל אביב</t>
  </si>
  <si>
    <t xml:space="preserve">ירמיהו תל אביב. חומוסיה די רגילה. אפשר לתת תו תקן. יש להם חומוסים ומרק אחד. </t>
  </si>
  <si>
    <t xml:space="preserve">אני אקפוץ לשם ביום שלישי כדי לבדוק אם יש להם משהו מיוחד חוץ מחומוס. לאחר הבדיקה- אין שום דבר חוץ מחומוס. הם באתר. עמרי?
03-5464547</t>
  </si>
  <si>
    <t xml:space="preserve">rutavor25@gmail.com</t>
  </si>
  <si>
    <t xml:space="preserve">הבית התאילנדי</t>
  </si>
  <si>
    <t xml:space="preserve">http://www.thai-house.co.il/</t>
  </si>
  <si>
    <t xml:space="preserve">לא מוכנים לשום שיתוף פעולה. אפילו לא לשים את תו התקן</t>
  </si>
  <si>
    <t xml:space="preserve">http://www.vegan-friendly.co.il/restaurant/69/%D7%91%D7%99%D7%AA_%D7%AA%D7%90%D7%99%D7%9C%D7%A0%D7%93%D7%99</t>
  </si>
  <si>
    <t xml:space="preserve">בוגרשוב 8 תל אביב</t>
  </si>
  <si>
    <t xml:space="preserve">אין קפה על בסיס חלב בכלל</t>
  </si>
  <si>
    <t xml:space="preserve">סינג לונג</t>
  </si>
  <si>
    <t xml:space="preserve">http://www.rol.co.il/sites/sing-long/</t>
  </si>
  <si>
    <t xml:space="preserve">https://www.facebook.com/pages/%D7%A1%D7%99%D7%A0%D7%92-%D7%9C%D7%95%D7%A0%D7%92/203741166311215?fref=ts</t>
  </si>
  <si>
    <t xml:space="preserve">http://www.vegan-friendly.co.il/restaurant/86/Xing_Long_%D7%A1%D7%99%D7%A0%D7%92_%D7%9C%D7%95%D7%A0%D7%92</t>
  </si>
  <si>
    <t xml:space="preserve">סלמה 134 תל אביב</t>
  </si>
  <si>
    <t xml:space="preserve">א'-ש': 12:00-23:00</t>
  </si>
  <si>
    <t xml:space="preserve">03-537-5184</t>
  </si>
  <si>
    <t xml:space="preserve">מסעדה סינית - יש מנות צמחוניות וטבעוניות.</t>
  </si>
  <si>
    <t xml:space="preserve">אין אתר או פייסבוק</t>
  </si>
  <si>
    <t xml:space="preserve">תולעת ספרים</t>
  </si>
  <si>
    <t xml:space="preserve">לא מצאתי</t>
  </si>
  <si>
    <t xml:space="preserve">http://www.vegan-friendly.co.il/business/%D7%AA%D7%95%D7%9C%D7%A2%D7%AA-%D7%A1%D7%A4%D7%A8%D7%99%D7%9D/</t>
  </si>
  <si>
    <t xml:space="preserve">מזא 7 תל אביב.</t>
  </si>
  <si>
    <t xml:space="preserve">מזא 7 תל אביב. יש סניף נוסף אבל הוא לא ויגן פרנדליא'-ה': 8:30-22:00 , ו': 8:30-17:00 שבת: 9:00-19:00. 03-5357907</t>
  </si>
  <si>
    <t xml:space="preserve">לא מצאתי דף </t>
  </si>
  <si>
    <t xml:space="preserve">יש אתר צריך לשים</t>
  </si>
  <si>
    <t xml:space="preserve">צריך לבדוק אם  יש מקום לשלוח להם את הלוגו של ויגן פרנדלי לסימון</t>
  </si>
  <si>
    <t xml:space="preserve">לפנות </t>
  </si>
  <si>
    <t xml:space="preserve">העבירו את ההודעה ששלחתי להם בפייסבוק למנהלת בית הקפה, ויוי, בתאריך 25.3.14</t>
  </si>
  <si>
    <t xml:space="preserve">אין טלפון של המסעדה או איש קשר</t>
  </si>
  <si>
    <t xml:space="preserve">קפה בכפר</t>
  </si>
  <si>
    <t xml:space="preserve">http://m.bizmakebiz.co.il/9cc4a4</t>
  </si>
  <si>
    <t xml:space="preserve">https://www.facebook.com/cafeBekfar</t>
  </si>
  <si>
    <t xml:space="preserve">http://www.vegan-friendly.co.il/business/%D7%A7%D7%A4%D7%94-%D7%91%D7%9B%D7%A4%D7%A8/</t>
  </si>
  <si>
    <t xml:space="preserve">מתחם "פרוטיאה בכפר" מושב בני דרור </t>
  </si>
  <si>
    <t xml:space="preserve"> א'-ה': 9:00-21:00, ו': 8:30-14:00 ש': 10:00-14:00</t>
  </si>
  <si>
    <t xml:space="preserve">09-7756330</t>
  </si>
  <si>
    <t xml:space="preserve">cafebekfar@gmail.com</t>
  </si>
  <si>
    <t xml:space="preserve">שני 0523368367</t>
  </si>
  <si>
    <t xml:space="preserve">די בטוח שכן </t>
  </si>
  <si>
    <t xml:space="preserve">מעבר
הקישור בויגן פרנדלי לביקורת ולא לעמוד מסעדה "רגיל"</t>
  </si>
  <si>
    <t xml:space="preserve">http://www.mouse.co.il/CM.articles_item,1657,209,77522,.aspx</t>
  </si>
  <si>
    <t xml:space="preserve">https://www.facebook.com/pages/%D7%9E%D7%A2%D7%91%D7%A8/669239419823508?sk=timeline</t>
  </si>
  <si>
    <t xml:space="preserve">http://vegan-friendly.co.il/article/32/%D7%91%D7%99%D7%A7%D7%95%D7%A8%D7%AA_%D7%94%D7%9E%D7%A2%D7%91%D7%A8</t>
  </si>
  <si>
    <t xml:space="preserve">הפסאז' באלנבי 94</t>
  </si>
  <si>
    <t xml:space="preserve">א'- ו'- 7:30- קפה. 9:00- סנדוויצ'ים. 12:30- 16:30- ארוחת צהריים</t>
  </si>
  <si>
    <t xml:space="preserve">077-3323118 טלפון של הפסאז', לא של המסעדה</t>
  </si>
  <si>
    <t xml:space="preserve">הם לא רוצים כי המקום בלילה לא שלהם</t>
  </si>
  <si>
    <t xml:space="preserve">10/12/14- קפצנו למקום, לא מעוניינים לשים מדבקה כי המקום בלילה לא שלהם, לא רוצים פרסום נוסף בפייסבוק. צריך רק להעלות לאתר שלנו</t>
  </si>
  <si>
    <t xml:space="preserve">נרקיס שש - מיבראה ירוקה</t>
  </si>
  <si>
    <t xml:space="preserve">https://www.facebook.com/narkishesh?fref=nf</t>
  </si>
  <si>
    <t xml:space="preserve">http://vegan-friendly.co.il/restaurant/214</t>
  </si>
  <si>
    <t xml:space="preserve">מרדכי נרקיס 6 (פינת טרומפלדור), ירושלים</t>
  </si>
  <si>
    <t xml:space="preserve">א'- ה': 10:00- 14:00, 18:00- 22:00; ו': 09:30- 15:30.</t>
  </si>
  <si>
    <t xml:space="preserve">054-4934428</t>
  </si>
  <si>
    <t xml:space="preserve">narkishesh@gmail.com</t>
  </si>
  <si>
    <t xml:space="preserve">לא רלוונטי (הכל טבעוני)</t>
  </si>
  <si>
    <t xml:space="preserve">Y 2/8/15
"השגחה פרטית" של הרב אהרן לייבוביץ'</t>
  </si>
  <si>
    <t xml:space="preserve">Y5/8/15</t>
  </si>
  <si>
    <t xml:space="preserve">2/8/15 התקשר ואמר שרוצה את התו אבל לא מוכן לשלם. בסוף כן מוכן לשלם, נשלחו שלושת השלבים
5/8/15 עשה העברה של 50 שח חד פעמי ואחרי זה פתח הוראת קבע של 50 שח לתשיעי בחודש אבל רק ל12 חודשים.... צריך לשים לב לזה. 
7/8/15 שלחו פרטים, העברתי לערבה להזנה, עלה לאתר</t>
  </si>
  <si>
    <t xml:space="preserve">Y 9/8/15 50 שח דרך הבנק</t>
  </si>
  <si>
    <t xml:space="preserve">אחותי פיצה פסטה בר</t>
  </si>
  <si>
    <t xml:space="preserve">http://www.achoti.co.il/</t>
  </si>
  <si>
    <t xml:space="preserve">https://www.facebook.com/AchotiPizza</t>
  </si>
  <si>
    <t xml:space="preserve">http://www.vegan-friendly.co.il/business/%D7%90%D7%97%D7%95%D7%AA%D7%99-%D7%A4%D7%99%D7%A6%D7%94-%D7%A4%D7%A1%D7%98%D7%94-%D7%91%D7%A8/</t>
  </si>
  <si>
    <t xml:space="preserve">יהודה מכבי 53</t>
  </si>
  <si>
    <t xml:space="preserve">א'-ה': 12:00- 23:00; ו': 11:00- 15:00; ש': 20:00- 23:00</t>
  </si>
  <si>
    <t xml:space="preserve"> 03-5609676</t>
  </si>
  <si>
    <t xml:space="preserve">asafsahar@gmail.com</t>
  </si>
  <si>
    <t xml:space="preserve">Y
לא קליקבילי</t>
  </si>
  <si>
    <t xml:space="preserve">0545379798 אסף </t>
  </si>
  <si>
    <t xml:space="preserve">תורמים 50 שח בחודש</t>
  </si>
  <si>
    <t xml:space="preserve">לא מעוניינים 25.1</t>
  </si>
  <si>
    <t xml:space="preserve">שד"ל 5</t>
  </si>
  <si>
    <t xml:space="preserve">0523856453m@gmail.com</t>
  </si>
  <si>
    <t xml:space="preserve">לא  </t>
  </si>
  <si>
    <t xml:space="preserve">נשלחו לוגואים 18.2.15</t>
  </si>
  <si>
    <t xml:space="preserve">052-3856453</t>
  </si>
  <si>
    <t xml:space="preserve">מרץ 15 פורסמה באינסטוש ובפייסבוק ההטבה</t>
  </si>
  <si>
    <t xml:space="preserve">כן 2/2/15 50 שח תחת המייל- 
davidstrauss@walla.com
1/7/15 הפסיקו את התרומה</t>
  </si>
  <si>
    <t xml:space="preserve">לא נשלח- לשלוח בסוף 2015 קבלה על סך 550 שח </t>
  </si>
  <si>
    <t xml:space="preserve">אלכס פוטטוס</t>
  </si>
  <si>
    <t xml:space="preserve">דיזינגוף סנטר</t>
  </si>
  <si>
    <t xml:space="preserve">אלכס 0542753999</t>
  </si>
  <si>
    <t xml:space="preserve">בית מרווה (הודי) - נסגר</t>
  </si>
  <si>
    <t xml:space="preserve">http://www.2eat.co.il/restaurant.aspx?restid=16809</t>
  </si>
  <si>
    <t xml:space="preserve">http://www.facebook.com/BetMarvah</t>
  </si>
  <si>
    <t xml:space="preserve">http://www.vegan-friendly.co.il/business/%D7%91%D7%99%D7%AA-%D7%9E%D7%A8%D7%95%D7%95%D7%94-%D7%90%D7%95%D7%9B%D7%9C-%D7%94%D7%95%D7%93%D7%99-%D7%A6%D7%9E%D7%97%D7%95%D7%A0%D7%99/</t>
  </si>
  <si>
    <t xml:space="preserve">חנה 13 חיפה,</t>
  </si>
  <si>
    <t xml:space="preserve">אפשר להזמין בכל יום למעט שבתות וחגים.</t>
  </si>
  <si>
    <t xml:space="preserve"> 077-787-7737</t>
  </si>
  <si>
    <t xml:space="preserve">16.1.13</t>
  </si>
  <si>
    <t xml:space="preserve">כל המנות במקום טבעוניות או כאלו שניתן להפוך לטבעוניות </t>
  </si>
  <si>
    <t xml:space="preserve">פיצה דומינו - נסגר</t>
  </si>
  <si>
    <t xml:space="preserve">http://www.vegan-friendly.co.il/business/%D7%A4%D7%99%D7%A6%D7%94-%D7%93%D7%95%D7%9E%D7%99%D7%A0%D7%95-%D7%A7%D7%A0%D7%99%D7%95%D7%9F-%D7%93%D7%A8%D7%95%D7%A8%D7%99%D7%9D/</t>
  </si>
  <si>
    <t xml:space="preserve">קניון דרורים</t>
  </si>
  <si>
    <t xml:space="preserve">: א'-ה': 09:00- 22:00; ו': 08:00- 15:00; ש': 17:00- 22:00</t>
  </si>
  <si>
    <t xml:space="preserve">09-7966977</t>
  </si>
  <si>
    <t xml:space="preserve">dkoaz1983@gmail.com</t>
  </si>
  <si>
    <t xml:space="preserve">דודו- 0545917015</t>
  </si>
  <si>
    <t xml:space="preserve">לא מעלים</t>
  </si>
  <si>
    <t xml:space="preserve">כן- במקום</t>
  </si>
  <si>
    <t xml:space="preserve">נשלחה הודעה בפייסבוק. הגיבו ב-23.3.14 שהפרטים הועברו לסמנכ״ל הרשת רענן נוסל.</t>
  </si>
  <si>
    <t xml:space="preserve">קולניה בכרכור</t>
  </si>
  <si>
    <t xml:space="preserve">http://www.rest.co.il/sites/Default.asp?txtRestID=12063</t>
  </si>
  <si>
    <t xml:space="preserve">https://www.facebook.com/COLONIA.co.il</t>
  </si>
  <si>
    <t xml:space="preserve">לא קיים</t>
  </si>
  <si>
    <t xml:space="preserve">המושב 33 כרכור</t>
  </si>
  <si>
    <t xml:space="preserve">א - ה 23:00 - 08:00 ו 14:30 - 08:00 מוצ</t>
  </si>
  <si>
    <t xml:space="preserve">04-6372040</t>
  </si>
  <si>
    <t xml:space="preserve">colonia.info@gmail.com</t>
  </si>
  <si>
    <t xml:space="preserve">אמור לשלוח לו את הלוגו שישים על התפריט</t>
  </si>
  <si>
    <t xml:space="preserve">יוסף 050-4004793</t>
  </si>
  <si>
    <t xml:space="preserve">10.12.12</t>
  </si>
  <si>
    <t xml:space="preserve">אין חיוב על חלב סויה ויש תפריט טבעוני נפרד ועשיר הכולל בין היתר- ארחות בוקר, פיצה, המבורגר, בולונז, שקושוקה ועוד המון מנות נוספות</t>
  </si>
  <si>
    <t xml:space="preserve">שלח מתכון: טארט אגסים שיכור</t>
  </si>
  <si>
    <t xml:space="preserve">קפה דיזי - נסגר וירד מהאתר</t>
  </si>
  <si>
    <t xml:space="preserve">http://www.dizi.co.il/food.html</t>
  </si>
  <si>
    <t xml:space="preserve">https://www.facebook.com/Dizicafe?ref=ts&amp;fref=ts</t>
  </si>
  <si>
    <t xml:space="preserve">http://www.vegan-friendly.co.il/business/%D7%A7%D7%A4%D7%94-dizi/</t>
  </si>
  <si>
    <t xml:space="preserve">כיכר דיזנגוף תל אביב</t>
  </si>
  <si>
    <t xml:space="preserve">א' - ו': 08:00- 24:00 שבת: 09:00- 24:00</t>
  </si>
  <si>
    <t xml:space="preserve">03-5224559</t>
  </si>
  <si>
    <t xml:space="preserve">nomi@dizi.co.il</t>
  </si>
  <si>
    <t xml:space="preserve">כן-מדבקה אחת</t>
  </si>
  <si>
    <t xml:space="preserve">יש סימון בתפריט- לא vf</t>
  </si>
  <si>
    <t xml:space="preserve">אין, צריך לשים להם- תזכרתי אותם ב3/1/13 ושוב פעם ב12/1/13 / פניתי אליהם 8.3</t>
  </si>
  <si>
    <t xml:space="preserve">נעמי- 0544642366</t>
  </si>
  <si>
    <t xml:space="preserve">26/10/2012</t>
  </si>
  <si>
    <t xml:space="preserve">מעוניינת שולחת לי מתכון</t>
  </si>
  <si>
    <t xml:space="preserve">מעוניינת מבדרת עם יאיר נשלח</t>
  </si>
  <si>
    <t xml:space="preserve">התרנגול</t>
  </si>
  <si>
    <t xml:space="preserve">http://www.hatarnegol.com/</t>
  </si>
  <si>
    <t xml:space="preserve">https://www.facebook.com/pages/%D7%94%D7%AA%D7%A8%D7%A0%D7%92%D7%95%D7%9C-%D7%9E%D7%98%D7%91%D7%97-%D7%A2%D7%9D-%D7%91%D7%99%D7%A6%D7%99%D7%9D/183703021724979?id=183703021724979&amp;sk=info</t>
  </si>
  <si>
    <t xml:space="preserve">http://www.vegan-friendly.co.il/business/%D7%91%D7%99%D7%A7%D7%95%D7%A8%D7%AA-%D7%94%D7%AA%D7%A8%D7%A0%D7%92%D7%95%D7%9C/</t>
  </si>
  <si>
    <t xml:space="preserve">שארית ישראל 4 יפו</t>
  </si>
  <si>
    <t xml:space="preserve">א-ה 8:00-00:00 א'-ה': 8:00-17:00 שישי 10:00-00:00 שבת</t>
  </si>
  <si>
    <t xml:space="preserve">037444332 /0508729957 /0545771210</t>
  </si>
  <si>
    <t xml:space="preserve">hatarnegol@hatarnegol.com</t>
  </si>
  <si>
    <t xml:space="preserve">אין 
16-3-2014 22:44 
_______
רועי ענה 18 מרץ 2014 08:35:01
______
ממתין אישור תגובה עמרי</t>
  </si>
  <si>
    <t xml:space="preserve">רועי- 0508729957</t>
  </si>
  <si>
    <t xml:space="preserve">בגלל התפריט החדש השופע באופציות טבעוניות וערבי הטבעונות הנערכים במקום מעת לעת</t>
  </si>
  <si>
    <t xml:space="preserve">נשלח אימייל.</t>
  </si>
  <si>
    <t xml:space="preserve">מדבר עם השותפה
נשלח</t>
  </si>
  <si>
    <t xml:space="preserve">befood</t>
  </si>
  <si>
    <t xml:space="preserve">http://www.befood.co.il/</t>
  </si>
  <si>
    <t xml:space="preserve">https://www.facebook.com/befood.co.il</t>
  </si>
  <si>
    <t xml:space="preserve">אבן גבירול 151 תל אביב, המנופים 5 הרצליה</t>
  </si>
  <si>
    <t xml:space="preserve">09:00 ועד 21:00. שעת הסגירה תלויה בהיצע המנות שהוכנו באותו היום.</t>
  </si>
  <si>
    <t xml:space="preserve">077-9344770</t>
  </si>
  <si>
    <t xml:space="preserve">befoodisrael@gmail.com</t>
  </si>
  <si>
    <t xml:space="preserve">האתר למטה</t>
  </si>
  <si>
    <t xml:space="preserve">ערן- 0509220022</t>
  </si>
  <si>
    <t xml:space="preserve">יש </t>
  </si>
  <si>
    <t xml:space="preserve">בית עסק טבעוני- המעדנייה הטבעונית הראשונה</t>
  </si>
  <si>
    <t xml:space="preserve">קפה ניני</t>
  </si>
  <si>
    <t xml:space="preserve">https://www.facebook.com/Ninicafe</t>
  </si>
  <si>
    <t xml:space="preserve">http://www.vegan-friendly.co.il/article/23/%D7%91%D7%99%D7%A7%D7%95%D7%A8%D7%AA_%D7%A7%D7%A4%D7%94_%D7%A0%D7%99%D7%A0%D7%99</t>
  </si>
  <si>
    <t xml:space="preserve">יהודה הלוי 109 תל אביב</t>
  </si>
  <si>
    <t xml:space="preserve">א' – ה'- 07:00- 00:00. שישי 07:00- 18:00. שבת- 09:00- 00:00</t>
  </si>
  <si>
    <t xml:space="preserve">03-6128103</t>
  </si>
  <si>
    <t xml:space="preserve">ninicafe109@gmail.com</t>
  </si>
  <si>
    <t xml:space="preserve">2 ש״ח</t>
  </si>
  <si>
    <t xml:space="preserve">יש- אבל לא ויגן פרנדלי</t>
  </si>
  <si>
    <t xml:space="preserve">נירית- 0526992733
במקום נירית
דני 0542034167</t>
  </si>
  <si>
    <t xml:space="preserve">המקום סגור</t>
  </si>
  <si>
    <t xml:space="preserve">בית עסק צמחוני שניתן להפוך כמעט את כל המנות לטבעוניות. </t>
  </si>
  <si>
    <t xml:space="preserve">נשלח מעוניין </t>
  </si>
  <si>
    <t xml:space="preserve">לודוויג (סגרו)</t>
  </si>
  <si>
    <t xml:space="preserve">https://www.facebook.com/Lwdwwyl</t>
  </si>
  <si>
    <t xml:space="preserve">זמנהוף 26 תל אביב</t>
  </si>
  <si>
    <t xml:space="preserve">א-ה 10:00-24:00 ו-8:30-18:00 ש-10:00-24:00</t>
  </si>
  <si>
    <t xml:space="preserve">03-523-2654</t>
  </si>
  <si>
    <t xml:space="preserve">meitalamar10@gmail.com</t>
  </si>
  <si>
    <t xml:space="preserve">נשלח 29/6</t>
  </si>
  <si>
    <t xml:space="preserve"> 2 ש"ח</t>
  </si>
  <si>
    <t xml:space="preserve">אין 
נשלחה פנייה-
16-3-2013
20:35
טרם אושרה</t>
  </si>
  <si>
    <t xml:space="preserve">מיטל-  050-900-8855</t>
  </si>
  <si>
    <t xml:space="preserve">בלודווינג דאגו להוסיף מנות טבעוניות רבות לתפריט בשביל לקבל את תו התקן. במקום תוכלו למצוא תפריט רחב ועשיר של מנות טבעוניות כגון סלטים, פסטות, כריכים, תבשילים ואפילו קינוחים שווים ביותר. </t>
  </si>
  <si>
    <t xml:space="preserve">מהממת נשלח הסכם </t>
  </si>
  <si>
    <t xml:space="preserve">פיצה לה לוקה (סגרו)</t>
  </si>
  <si>
    <t xml:space="preserve">https://www.facebook.com/lalalalocca</t>
  </si>
  <si>
    <t xml:space="preserve">המלאכה 4 רעננה</t>
  </si>
  <si>
    <t xml:space="preserve">א'-ו' 12:00 - 00:00, שבת 16:00 - 00:00</t>
  </si>
  <si>
    <t xml:space="preserve">052-978-7996 / 09-7734377</t>
  </si>
  <si>
    <t xml:space="preserve">pizzalalocca@gmail.com</t>
  </si>
  <si>
    <t xml:space="preserve">אין סויה (אין קפה בכלל)</t>
  </si>
  <si>
    <t xml:space="preserve">אין 
נשלחה פנייה-
16-3-2013
20:56
טרם אושרה</t>
  </si>
  <si>
    <t xml:space="preserve">אפרת - 0528575900</t>
  </si>
  <si>
    <t xml:space="preserve">יולי 2013</t>
  </si>
  <si>
    <t xml:space="preserve">אחת הפיצות הטבעוניות המומלצות בארץ. בפיצריה משתמשים בגבינה הטבעונית של טבע דלי. </t>
  </si>
  <si>
    <t xml:space="preserve">נשלח לאפרת שמחה ומאשרת
goefrat3@gmail.com</t>
  </si>
  <si>
    <t xml:space="preserve">מאמאיטליה</t>
  </si>
  <si>
    <t xml:space="preserve">http://www.mammaitalia.co.il/</t>
  </si>
  <si>
    <t xml:space="preserve">https://www.facebook.com/mammaitaliatlv</t>
  </si>
  <si>
    <t xml:space="preserve">http://www.vegan-friendly.co.il/business/%D7%9E%D7%90%D7%9E%D7%90%D7%99%D7%98%D7%9C%D7%99%D7%94-%D7%A4%D7%99%D7%A6%D7%94-%D7%98%D7%91%D7%A2%D7%95%D7%A0%D7%99%D7%AA/</t>
  </si>
  <si>
    <t xml:space="preserve">אבן גבירול 33</t>
  </si>
  <si>
    <t xml:space="preserve">א' - ד': 02:00 - 12:00 ה': 4:00 - 12:00 ש': צאת השבת - 03:00, משלוחים: א' - ה': 23:30 - 12:00 ש': צאת השבת - 23:30</t>
  </si>
  <si>
    <t xml:space="preserve">03-5753737</t>
  </si>
  <si>
    <t xml:space="preserve">eladmy@yahoo.com</t>
  </si>
  <si>
    <t xml:space="preserve">סגרו</t>
  </si>
  <si>
    <t xml:space="preserve">אלעד- 0522421145</t>
  </si>
  <si>
    <t xml:space="preserve">חתמו, אולי ישימו, נמצאים במקום מרכזי לפנו ת</t>
  </si>
  <si>
    <t xml:space="preserve">אורגניק פטיש
לא מופיע באתר VF</t>
  </si>
  <si>
    <t xml:space="preserve">http://www.organicfetish.rest.co.il/</t>
  </si>
  <si>
    <t xml:space="preserve">https://www.facebook.com/organicfetish?fref=nf</t>
  </si>
  <si>
    <t xml:space="preserve">http://vegan-friendly.co.il/restaurant/185</t>
  </si>
  <si>
    <t xml:space="preserve">ארלוזורב 23 תל אביב</t>
  </si>
  <si>
    <t xml:space="preserve">יום א'-ו', 08:00-22:00, יום ש , 09:00-22:00 </t>
  </si>
  <si>
    <t xml:space="preserve">03-5476958</t>
  </si>
  <si>
    <t xml:space="preserve">chef.shaulian@gmail.com
inbal_aharoni@yahoo.com</t>
  </si>
  <si>
    <t xml:space="preserve">הועברו לוגואים</t>
  </si>
  <si>
    <t xml:space="preserve">אור - 0548101074
ענבל (לגבי כסף) - 0508776797</t>
  </si>
  <si>
    <t xml:space="preserve">סרטון הדבקת תו</t>
  </si>
  <si>
    <t xml:space="preserve">9.4.15</t>
  </si>
  <si>
    <t xml:space="preserve">16.2.15 - פנה אלינו, מקום אורגני 90% טבעוני. נשלחו שלושת השלבים וביקשנו תפריט, נגיע אליו מחר
18.2.15 - לאחר ביקור, קיבלו לוגואים לתפריט, פרטים לאתר ופרטי חשבון בנק
24.2.15 - ביקשתי מאור שישלח פרטים לאתר, ואת הטלפון של ענבל לגבי כסף
25.2.15 - שיחה עם ענבר, הועבר למייל צילום של חשבונית ע"מ שיעשו העברה
26.2.15 - סמס לענבל שאני זקוקה לכתובת המייל שלה, אחכ מייל עם קבלה
2.3.15 - אסמס לענבל, שוכנעה להעביר הוראת קבע, קיבלה פרטי בנק
4.3 - הגיעו פרטים לאתר, הועבר לניקול והוזן</t>
  </si>
  <si>
    <t xml:space="preserve">כן - הוראת קבע לבנק של 50 ש"ח ע"ש אורגניק פטיש</t>
  </si>
  <si>
    <t xml:space="preserve">נשלחה קבלה על 600 ש"ח בשנה ע"ש אורגניק פטיש בע"מ</t>
  </si>
  <si>
    <t xml:space="preserve">זריזה 
לא מופיע באתר VF</t>
  </si>
  <si>
    <t xml:space="preserve">https://www.facebook.com/zrira13?fref=photo</t>
  </si>
  <si>
    <t xml:space="preserve">http://www.vegan-friendly.co.il/business/%D7%96%D7%A8%D7%99%D7%96%D7%94/</t>
  </si>
  <si>
    <t xml:space="preserve">לבונטין 13 תל אביב</t>
  </si>
  <si>
    <t xml:space="preserve"> א'-ה': 8:00- 20:00 ו': 9:00- 18:00</t>
  </si>
  <si>
    <t xml:space="preserve">054-5494910</t>
  </si>
  <si>
    <t xml:space="preserve">054-5494910 דורינה ושירן</t>
  </si>
  <si>
    <t xml:space="preserve">סג</t>
  </si>
  <si>
    <t xml:space="preserve">לא </t>
  </si>
  <si>
    <t xml:space="preserve">masala
לא מופיע באר VF</t>
  </si>
  <si>
    <t xml:space="preserve">http://www.sajidabentzur.com/</t>
  </si>
  <si>
    <t xml:space="preserve">https://www.facebook.com/Masalaveganboutiqe</t>
  </si>
  <si>
    <t xml:space="preserve">http://www.vegan-friendly.co.il/business/masala-%D7%9E%D7%96%D7%A0%D7%95%D7%9F-%D7%91%D7%95%D7%98%D7%99%D7%A7-%D7%94%D7%95%D7%93%D7%99-%D7%98%D7%91%D7%A2%D7%95%D7%A0%D7%99-%D7%9E%D7%A1%D7%90%D7%9C%D7%94/</t>
  </si>
  <si>
    <t xml:space="preserve">חמישי שישי בשוק האוכל </t>
  </si>
  <si>
    <t xml:space="preserve">050-360-8830</t>
  </si>
  <si>
    <t xml:space="preserve">pumiki2012@gmail.com</t>
  </si>
  <si>
    <t xml:space="preserve">איתי050-360-8830</t>
  </si>
  <si>
    <t xml:space="preserve">זה יותר דוכןן- יותר רלוונטי לפליירים</t>
  </si>
  <si>
    <t xml:space="preserve">נסגר</t>
  </si>
  <si>
    <t xml:space="preserve">כן- בפקס</t>
  </si>
  <si>
    <t xml:space="preserve">מעוניין מאוד וחשוב לדבר איתו</t>
  </si>
  <si>
    <t xml:space="preserve">פלאיירים ופוסטר.. קפה גרג ולבריאות</t>
  </si>
  <si>
    <t xml:space="preserve">דים סאם (לא לפנות)</t>
  </si>
  <si>
    <t xml:space="preserve">https://www.facebook.com/rafiperski.dimsum33?fref=ts</t>
  </si>
  <si>
    <t xml:space="preserve">מזרחי 33 פינת וולפסון 5</t>
  </si>
  <si>
    <t xml:space="preserve">א' - ו' בשעות : 12:30 - 16:00 , 19:30 - 22:00</t>
  </si>
  <si>
    <t xml:space="preserve">054-201-9792</t>
  </si>
  <si>
    <t xml:space="preserve">לא חתם, לפנות אולי לגבי פליירים</t>
  </si>
  <si>
    <t xml:space="preserve">לא עלה עדיין</t>
  </si>
  <si>
    <t xml:space="preserve">אבו דאבי - קאימאק (לא לפנות, הפך כבר רק קאימאק בלי אבו דאבי)</t>
  </si>
  <si>
    <t xml:space="preserve">http://www.vegan-friendly.co.il/business/%D7%A7%D7%A4%D7%94-%D7%A7%D7%90%D7%99%D7%9E%D7%A7/</t>
  </si>
  <si>
    <t xml:space="preserve">עזה פינת מיכאלנג'לו- יפו</t>
  </si>
  <si>
    <t xml:space="preserve"> א'-ה'- 07:00-01:00, ו'- 07:00-17:00, ש'- מצאת השבת-01:00 </t>
  </si>
  <si>
    <t xml:space="preserve">03-6005477 </t>
  </si>
  <si>
    <t xml:space="preserve">לא מוכנים לשים</t>
  </si>
  <si>
    <t xml:space="preserve">אחד המקומות הוותיקים בסצנה הטבעונית במקום ניתן למצוא מגוון רחב של מנות טבעוניות הכוללות תבשילים, סלטים ואפילו טבק שלא נוסה על בעלי חיים</t>
  </si>
  <si>
    <t xml:space="preserve">מסעדת שמעיה</t>
  </si>
  <si>
    <t xml:space="preserve">המקום שלא היה מוכן שבכלל ניקח פרטים ממנו</t>
  </si>
  <si>
    <t xml:space="preserve">ויטל 2 פלורנטין תל אביב</t>
  </si>
  <si>
    <t xml:space="preserve">03-6829217</t>
  </si>
  <si>
    <t xml:space="preserve">לא וגם לא ישימו</t>
  </si>
  <si>
    <t xml:space="preserve">נשלחה הודעה בפייסבוק. ב-23.3.14 הגיבו ששמעיה לא מנהל את דף הפייסבוק ושיש ליצור איתו קשר במספר 050-398-2433
 או במספר 03-6829217
</t>
  </si>
  <si>
    <t xml:space="preserve">טפיוקה - ירד מהאתר, כבר לא פרנדלי</t>
  </si>
  <si>
    <t xml:space="preserve">http://www.tapayoka.co.il/</t>
  </si>
  <si>
    <t xml:space="preserve">https://www.facebook.com/Tapayoka/info?tab=overview</t>
  </si>
  <si>
    <t xml:space="preserve">רוטשילד 83 ראשון לציון</t>
  </si>
  <si>
    <t xml:space="preserve">א'-ו': 11:00-1:00, ש': 20:00-01:00
גם בקיץ</t>
  </si>
  <si>
    <t xml:space="preserve">03-501-5511</t>
  </si>
  <si>
    <t xml:space="preserve">eliran620@gmail.com</t>
  </si>
  <si>
    <t xml:space="preserve">אלירן- 0524271222</t>
  </si>
  <si>
    <t xml:space="preserve">מחליפים תפריט בסח ואמרו שיהיה</t>
  </si>
  <si>
    <t xml:space="preserve">עמרי ועינת</t>
  </si>
  <si>
    <t xml:space="preserve">שלחנו - צריכים לשים</t>
  </si>
  <si>
    <t xml:space="preserve">בית 77 - ירדו מהאינדקס</t>
  </si>
  <si>
    <t xml:space="preserve">http://www.bait77.com/</t>
  </si>
  <si>
    <t xml:space="preserve">https://www.facebook.com/bait77</t>
  </si>
  <si>
    <t xml:space="preserve">רח' מצפה מנחם 77, מושב אמירים</t>
  </si>
  <si>
    <t xml:space="preserve">חמישי 8:30 -21:00 . שישי,שבת,ראשון 8:30- 18:00</t>
  </si>
  <si>
    <t xml:space="preserve">04-6980984</t>
  </si>
  <si>
    <t xml:space="preserve">gabivnetta@gmail.com&gt;</t>
  </si>
  <si>
    <t xml:space="preserve">אין, הם רוצים לקבל</t>
  </si>
  <si>
    <t xml:space="preserve">אין סימון בכלל על התפריטים
</t>
  </si>
  <si>
    <t xml:space="preserve">אין כשרות</t>
  </si>
  <si>
    <t xml:space="preserve">Y
(אין שירותים לנכים)</t>
  </si>
  <si>
    <t xml:space="preserve">בית לבב - ירד מהאתר</t>
  </si>
  <si>
    <t xml:space="preserve">http://www.adama.net/</t>
  </si>
  <si>
    <t xml:space="preserve">https://www.facebook.com/BytLbbMqwmSkyypLbw</t>
  </si>
  <si>
    <t xml:space="preserve">מעלות, ספינת האדמה, בית לבב</t>
  </si>
  <si>
    <t xml:space="preserve">04-9575553</t>
  </si>
  <si>
    <t xml:space="preserve">orit.levav@gmail.com</t>
  </si>
  <si>
    <t xml:space="preserve">יש - פניתי אליה 10.3</t>
  </si>
  <si>
    <t xml:space="preserve">23.1.13</t>
  </si>
  <si>
    <t xml:space="preserve">100 טבעוני אורגני</t>
  </si>
  <si>
    <t xml:space="preserve">אתר לא עובד, אין פייסבוק.</t>
  </si>
  <si>
    <t xml:space="preserve">קפה סיטו (אמירים)- סגרו</t>
  </si>
  <si>
    <t xml:space="preserve">http://www.rest.co.il/sites/Default.asp?txtRestID=12721&amp;txtNavID=3&amp;txtItemID=664876</t>
  </si>
  <si>
    <t xml:space="preserve">http://www.facebook.com/pages/%D7%A7%D7%A4%D7%94%D7%A1%D7%99%D7%98%D7%95-%D7%91%D7%90%D7%9E%D7%99%D7%A8%D7%99%D7%9D-%D7%9E%D7%A1%D7%A2%D7%93%D7%94-%D7%91%D7%99%D7%AA-%D7%A7%D7%A4%D7%94-%D7%95%D7%A0%D7%95%D7%A3-%D7%91%D7%92%D7%9C%D7%99%D7%9C-%D7%AA%D7%97%D7%A0%D7%AA-%D7%9E%D7%99%D7%93%D7%A2-%D7%9C%D7%9E%D7%98%D7%99%D7%99%D7%9C%D7%99%D7%9D-%D7%91%D7%A6%D7%A4%D7%95%D7%9F/344230972268318?fref=ts</t>
  </si>
  <si>
    <t xml:space="preserve">http://www.vegan-friendly.co.il/business/%D7%A7%D7%A4%D7%94%D7%A1%D7%99%D7%98%D7%95/</t>
  </si>
  <si>
    <t xml:space="preserve">אמירים</t>
  </si>
  <si>
    <t xml:space="preserve"> א'-ה': 09:00- 22:00. ו': 09:00- 14:00. ש': 19:00- 22:00</t>
  </si>
  <si>
    <t xml:space="preserve">057-9414945</t>
  </si>
  <si>
    <t xml:space="preserve">24.6.13</t>
  </si>
  <si>
    <t xml:space="preserve">גוטה</t>
  </si>
  <si>
    <t xml:space="preserve">לא מצאתי פרטים</t>
  </si>
  <si>
    <t xml:space="preserve">באבא טאלי</t>
  </si>
  <si>
    <t xml:space="preserve">http://www.facebook.com/#!/babathali</t>
  </si>
  <si>
    <t xml:space="preserve">רבי עקיבא 11, פרדס חנה</t>
  </si>
  <si>
    <t xml:space="preserve">רק ימי חמישי בערב מ17:30 עד 21:00</t>
  </si>
  <si>
    <t xml:space="preserve">052-4441368</t>
  </si>
  <si>
    <t xml:space="preserve">babatali8@gmail.com</t>
  </si>
  <si>
    <t xml:space="preserve">אפרת שגאל- 050-9225177</t>
  </si>
  <si>
    <t xml:space="preserve">סושה - אורבן סושי</t>
  </si>
  <si>
    <t xml:space="preserve">http://www.susha.co.il/html/menu.html</t>
  </si>
  <si>
    <t xml:space="preserve">https://www.facebook.com/pages/Susha-UrbanSushi-%D7%A1%D7%95%D7%A9%D7%94-%D7%90%D7%95%D7%A8%D7%91%D7%9F-%D7%A1%D7%95%D7%A9%D7%99/118729394861421</t>
  </si>
  <si>
    <t xml:space="preserve">רוטשילד 69, ראשון לציון | שנקר 46, חולון | אופנהיימר 2, רחובות</t>
  </si>
  <si>
    <t xml:space="preserve">ראשל"צ: א'-ה'  11:00-01:00 ו' 11:00-15:30 ש' 18:00-01:00. חולון: א'-ה' 11:00-01:00 ו' 11:00-15:30 ש' 19:00-01:00</t>
  </si>
  <si>
    <t xml:space="preserve">1700-55-10-20</t>
  </si>
  <si>
    <t xml:space="preserve">info@susha.co.il</t>
  </si>
  <si>
    <t xml:space="preserve">יש- צריךבלדוק שבאמת שמו בכל הסניפים</t>
  </si>
  <si>
    <t xml:space="preserve">יש תפריט טבעוני</t>
  </si>
  <si>
    <t xml:space="preserve">רן- 0544729737</t>
  </si>
  <si>
    <t xml:space="preserve">יש - משלוחים ויגן פרנדלי</t>
  </si>
  <si>
    <t xml:space="preserve">לחם ארז (כבר לא ויגן פרנדלי)</t>
  </si>
  <si>
    <t xml:space="preserve">http://www.lehemerez.co.il/branch.php?branch=34</t>
  </si>
  <si>
    <t xml:space="preserve">https://www.facebook.com/pages/%D7%9C%D7%97%D7%9D-%D7%90%D7%A8%D7%96-%D7%9B%D7%A4%D7%A8-%D7%A1%D7%91%D7%90/209902249045992#!/pages/%D7%9C%D7%97%D7%9D-%D7%90%D7%A8%D7%96-%D7%9B%D7%A4%D7%A8-%D7%A1%D7%91%D7%90/209902249045992</t>
  </si>
  <si>
    <t xml:space="preserve">http://www.vegan-friendly.co.il/business/%D7%9C%D7%97%D7%9D-%D7%90%D7%A8%D7%96-%D7%A1%D7%A0%D7%99%D7%A3-%D7%9B%D7%A4%D7%A8-%D7%A1%D7%91%D7%90/</t>
  </si>
  <si>
    <t xml:space="preserve">רוטשילד 55 כפר סבא</t>
  </si>
  <si>
    <t xml:space="preserve">א'-ה': 08:00-23:00, ו':07:30 עד שעה וחצי לפני כניסת השבת, ש':19:00 -23:00
שעות אלו גם בקיץ</t>
  </si>
  <si>
    <t xml:space="preserve">09-7716187</t>
  </si>
  <si>
    <t xml:space="preserve">rizenman@gmail.com</t>
  </si>
  <si>
    <t xml:space="preserve">1.5 ש"ח</t>
  </si>
  <si>
    <t xml:space="preserve">יש תפריט טבעוני עם הלוגו שלנו</t>
  </si>
  <si>
    <t xml:space="preserve">אורי הבעלים, רועי המנהל</t>
  </si>
  <si>
    <t xml:space="preserve">Y
כשר בד"צ</t>
  </si>
  <si>
    <t xml:space="preserve">Y
ישנו חניון צמוד ששיך למסעדה</t>
  </si>
  <si>
    <t xml:space="preserve">בגלל שיש במקום תפריט טבעוני מיוחד ועשיר המכיל כ15 מנות טבעוניות</t>
  </si>
  <si>
    <t xml:space="preserve">כנאפה נגה</t>
  </si>
  <si>
    <t xml:space="preserve">http://knaffenoga.wix.com/knaffenoga?fb_ref=Default</t>
  </si>
  <si>
    <t xml:space="preserve">https://www.facebook.com/knaffe.banamal</t>
  </si>
  <si>
    <t xml:space="preserve">http://www.vegan-friendly.co.il/restaurant/39/%D7%9B%D7%A0%D7%90%D7%A4%D7%94_%D7%A0%D7%92%D7%94</t>
  </si>
  <si>
    <t xml:space="preserve">רוחמה 8 מתחם נוגה</t>
  </si>
  <si>
    <t xml:space="preserve">א'-ה': 09:00- 23:00; ו': 09:00- 17:00; ש'- סגור.</t>
  </si>
  <si>
    <t xml:space="preserve"> 03-5252818</t>
  </si>
  <si>
    <t xml:space="preserve">yaara.tsa@gmail.com, phillipsenergy@gmail.com</t>
  </si>
  <si>
    <t xml:space="preserve">28.8.15: יש אתר, לוגו רק בעמוד התפריט, ללא קושור</t>
  </si>
  <si>
    <t xml:space="preserve">דני- 0542537022</t>
  </si>
  <si>
    <t xml:space="preserve">אין לו כרגע מתכונים לשלוח לי. 14.5.15</t>
  </si>
  <si>
    <t xml:space="preserve">פוסטרים ופלאריים</t>
  </si>
  <si>
    <t xml:space="preserve">אוויטה</t>
  </si>
  <si>
    <t xml:space="preserve">http://www.evita.co.il/home</t>
  </si>
  <si>
    <t xml:space="preserve">https://www.facebook.com/EvitaBarTelAviv?fref=ts</t>
  </si>
  <si>
    <t xml:space="preserve">http://www.vegan-friendly.co.il/restaurant/123/%D7%90%D7%95%D7%95%D7%99%D7%98%D7%94</t>
  </si>
  <si>
    <t xml:space="preserve">רחוב יבנה תל אביב</t>
  </si>
  <si>
    <t xml:space="preserve">א'-ש': 21:00- אחרון הלקוחות</t>
  </si>
  <si>
    <t xml:space="preserve">03-566-9559</t>
  </si>
  <si>
    <t xml:space="preserve">yaronile@gmail.com</t>
  </si>
  <si>
    <t xml:space="preserve">ירון מרקו- 0546693888</t>
  </si>
  <si>
    <t xml:space="preserve">לא רלוונטי (אין לו מנות רציניות)</t>
  </si>
  <si>
    <t xml:space="preserve">לא ענה אז נשלח מייל התעניינות </t>
  </si>
  <si>
    <t xml:space="preserve">לוודא עם יגאל אחרי 15:00 0522594662</t>
  </si>
  <si>
    <t xml:space="preserve">השווארמה צמחונית
יש כבר שורה של השווארמה הטבעונית, מס' 35</t>
  </si>
  <si>
    <t xml:space="preserve">https://www.facebook.com/vegshawarma.tlv</t>
  </si>
  <si>
    <t xml:space="preserve">http://www.vegan-friendly.co.il/business/%D7%94%D7%A9%D7%95%D7%95%D7%90%D7%A8%D7%9E%D7%94-%D7%94%D7%A6%D7%9E%D7%97%D7%95%D7%A0%D7%99%D7%AA/</t>
  </si>
  <si>
    <t xml:space="preserve">קינג ג'ורג' 81 תל אביב, שנקר 4 הרצליה, הלל 23 ירושלים, שדרות וודינגטון 25 תל אביב, יצחק אבינו 5 באר שבע, דרך יפו 136 חיפה</t>
  </si>
  <si>
    <t xml:space="preserve">כל השבוע 12:00 - 24:00</t>
  </si>
  <si>
    <t xml:space="preserve">תל אביב: 053-8094031, באר שבע: 08-6512375, חיפה: 04-8512515. ירושלים 0775009330, הרצליה 097720415, </t>
  </si>
  <si>
    <t xml:space="preserve">kobiyafe1972@gmail.com, ilil.yahav2@gmail.com</t>
  </si>
  <si>
    <t xml:space="preserve">קובי- 0545225556/יאיר- 0507532386</t>
  </si>
  <si>
    <t xml:space="preserve">28/11- עמרי פנה לעטליה</t>
  </si>
  <si>
    <t xml:space="preserve">מעוניין אך קבול בבילעדיות ובודק אפשרויות</t>
  </si>
  <si>
    <t xml:space="preserve">שם המסעדה</t>
  </si>
  <si>
    <t xml:space="preserve">תאריך שבו הועבר לרשימה</t>
  </si>
  <si>
    <t xml:space="preserve">שעות פתיחה, טלפון, כתובת</t>
  </si>
  <si>
    <t xml:space="preserve">מה נסגר עם המקום</t>
  </si>
  <si>
    <t xml:space="preserve">בעלים /איש יצירת קשר</t>
  </si>
  <si>
    <t xml:space="preserve">גן ורדים - צימרים וסוויטות</t>
  </si>
  <si>
    <t xml:space="preserve">3.3.15</t>
  </si>
  <si>
    <t xml:space="preserve">https://www.facebook.com/ZimerGanVradim</t>
  </si>
  <si>
    <t xml:space="preserve">2.3 - קיבלה שאילתא לגבי ארוחת בוקר, שמיכות ותמרוקים, וידוע על התשלום
3.3 - לא בטוחה שרוצה לשלם, כך או כך צריכה להחליף לכלי מיטה ללא נוצות
4.3 - אמרה שתחליף סט מצעים ותחזור אלינו אחרי זה</t>
  </si>
  <si>
    <t xml:space="preserve">שלום רב אשמח לפרסם אצלכם את המקום שלנו, שתי סוויטת מקסימות בקצה מושב אמירים. אנחנו שמחים מאוד לארח אורחים טבעונים מכל הלב.</t>
  </si>
  <si>
    <t xml:space="preserve">vradim.amirim@gmail.com
שירז 052-3229956</t>
  </si>
  <si>
    <t xml:space="preserve">מסעדות באזור תל אביב </t>
  </si>
  <si>
    <t xml:space="preserve">טריולה</t>
  </si>
  <si>
    <t xml:space="preserve">הגיעה פנייה במייל: "נושא
 -צירוף מסעדת טריולה לרשימת המסעדות. 
הי, במסעדת טריולה מגישים מבחר גדול של מנות טבעוניות, עולל סימון המנות כטבעוניות. נשמח לספר יותר, גיל 0544779939 " 
</t>
  </si>
  <si>
    <t xml:space="preserve">כתבתי שאין להם מספיק מנות טבעוניות ואם ישנו זאת, נשמח שיחזרו אלינו. ענה שיבחנו את העניין ויחזרו אלינו.</t>
  </si>
  <si>
    <t xml:space="preserve">במידה ולא חזרו להתייעץ עם עומרי ב 1-2-15 באם ליזום קשר ועזרה בקידום התפריט הטבעוני</t>
  </si>
  <si>
    <t xml:space="preserve">גיל 0544779939</t>
  </si>
  <si>
    <t xml:space="preserve">
מסעדה של אמנון - הבורסא ר"ג</t>
  </si>
  <si>
    <t xml:space="preserve">בורסא ר"ג</t>
  </si>
  <si>
    <t xml:space="preserve">3.6 - פנה שרוצה להרחיב את התפריט הטבעוני ולקבל את התו
9.6 - קיבלו מייל עם הסבר על הכל+תשלום ובקשה להעביר תפריט
16.6 - אמנון כתב שהם ממש משנים את הקונספט, מורידים בשר ומוסיפים אוכל בריא וטבעוני, זקוקים ליועץ קולינרי. עניתי לו שבקרוב אעביר לו ספקים ויועץ קולינרי
18.6 - הופנה במייל לספקים וקיבל טלפון של סיון פרדו ליעוץ על התפריט</t>
  </si>
  <si>
    <t xml:space="preserve">אמנון דוייב
amnondu@gmail.com</t>
  </si>
  <si>
    <t xml:space="preserve">
15.7 - לראות איך מתקדם, אם נעשו שינויים, לקבל תפריט חדש ולאשר אם מתאים לתו, להתקדם איתו</t>
  </si>
  <si>
    <t xml:space="preserve">אמנון דוייב</t>
  </si>
  <si>
    <t xml:space="preserve">15.6 - לשאול אם קרא ומה חושב</t>
  </si>
  <si>
    <t xml:space="preserve">אבי'ס - חומוסיה עם נשמה</t>
  </si>
  <si>
    <t xml:space="preserve">ויצמן 160 כפ"ס</t>
  </si>
  <si>
    <t xml:space="preserve">שלום רב! יש לי חומוסיה ברחוב ויצמן 160 בכפר סבא. מדי יום אוכלים אצלי לא מעט לקוחות טבעוניים. שמעתי על התו שלכם מחבר קרוב ורציתי לבדוק את האפשרות לקבל אותו גם לעסק שלי. מה עלי לעשות על מנת לקבל את התו הזה? בברכה, אבי ברפמן. 052-4527030
9.6 - קיבלו מייל עם הסבר על הכל+תשלום ובקשה להעביר תפריט
14.6 - קיבלו תשובה שלא כי הם רק חומוסיה ללא ערך מוסף
15.6 - טלפון עם אבי בו ממש התחנן לקבל את התו, הצענו שיוסיף שאוורמה טבעונית, שקשוקה טופו וחומוס עם "בשר טחון" מסייטן. אם יוסיף לפחות שתי מנות כאלו יוכל לקבל את התו</t>
  </si>
  <si>
    <t xml:space="preserve">brafman.avi@gmail.com
אבי ברפמן. 052-4527030</t>
  </si>
  <si>
    <t xml:space="preserve">22.6 - לדבר עם אבי אם הולכים על השינויים, לעדכן שאני עוזבת</t>
  </si>
  <si>
    <t xml:space="preserve">פיצה BEZZO</t>
  </si>
  <si>
    <t xml:space="preserve">9.6.15</t>
  </si>
  <si>
    <t xml:space="preserve">רחוב הירקון 22 תל אביב</t>
  </si>
  <si>
    <t xml:space="preserve">6.5.15 - שיחה טובה עם אלי, העברתי לו ספקים של גבינות טבעוניות להמשך, גם הסכם התקשרות לעיון, ידוע על התשלום אך עוד בלי דרכים
7.5.15 - ענה שהם פחות רוצים ספקים חיצוניים ומנסים לייצר גבינה בעצמם, כרגע אין להם, ועד שייצרו השם שלהם עושה ממרח בטטה כלשהו שמדמה גבינה. בסדר. מתקדמים
8.6.15 - שיחה עם אלי, הם לא ממש מצאו גבינה שהם שלמים איתה אז כרגע ממשיכים עם קרם בטטה. לא יכל לדבר אז ביקש שאתקשר מחר
9.6 - שיחה עם אלי, כרגע עוד לא הכניסו את כל נושא הגבינה אך רוצים בהמשך. העברתי להם טלפון של טבע האדם, יפנו כשתהיה גבינה.</t>
  </si>
  <si>
    <t xml:space="preserve">5595905־03
bezzopizza@gmail.com
אלי שסטר 0523232555</t>
  </si>
  <si>
    <t xml:space="preserve">פיאצה</t>
  </si>
  <si>
    <t xml:space="preserve">http://piazza.rest.co.il/%D7%AA%D7%A4%D7%A8%D7%99%D7%98?menuId=610574</t>
  </si>
  <si>
    <t xml:space="preserve">22.3 - פנה לגבי שיתוף פעולה
30.3 - קיבל בקשה לשלוח תפריט/שאילתא אם רוצה יעוץ בהרחבת התפריט הטבעוני ועדכון על התשלום
31.3 - הסכים לתשלום, העביר תפריט שדורש המון שינויים (הכל מפורט במייל שנשלח לו)</t>
  </si>
  <si>
    <t xml:space="preserve">דור - 0523356856
piazzacaffetlv@gmail.com</t>
  </si>
  <si>
    <t xml:space="preserve">קפה בגן</t>
  </si>
  <si>
    <t xml:space="preserve">2.3.15</t>
  </si>
  <si>
    <t xml:space="preserve">22.1 - פנתה והעבירה תפריט
2.3 - שיחת טלפון עם הבחורה, אחרי שעמרי בכלל אמר לה שצריכה לשנות דברים ולא ידעתי..
היא התעקשה שהיא ויגן פרנדלי, השיחה ניתקה באמצע אז כתבתי לה מייל שתוסיף שתי מנות ועל הפרטי תשלום. מי יודע? אולי בכלל לא תרצה לשלם ונגמר הסיפור.
3.3 - כתבה שהיא לא יכולה להוסיף כלום כרגע ואם נשקול בכ"ז, כתבתי לה שכרגע אנו לא שלמים עם לפרסם אותה ונשמח אם תעדכן כשתוסיף מנות (פסיכית)</t>
  </si>
  <si>
    <t xml:space="preserve">ASIGAL100@bezeqint.net
סיגל- 0528432139</t>
  </si>
  <si>
    <t xml:space="preserve">סקול יארד</t>
  </si>
  <si>
    <t xml:space="preserve">10.2.15</t>
  </si>
  <si>
    <t xml:space="preserve">http://school-yard.co.il/</t>
  </si>
  <si>
    <t xml:space="preserve">דיזינגוף 247 תל אביב</t>
  </si>
  <si>
    <t xml:space="preserve">10.2.15 - קיבל מייל שצריך להרחיב את התפריט</t>
  </si>
  <si>
    <t xml:space="preserve">שלום, יש לי בר מסעדה חדש ברחוב דיזינגוף 247 תל אביב יש לי בתפריט קטגוריה של מנות טבעוניות אשמח לשמוע פרטים על מנת לפרסם אצלכם..</t>
  </si>
  <si>
    <t xml:space="preserve">אור פישביין or5@orange.net.il</t>
  </si>
  <si>
    <t xml:space="preserve">באליבר</t>
  </si>
  <si>
    <t xml:space="preserve">בן גוריון 13 רמת גן</t>
  </si>
  <si>
    <t xml:space="preserve">11:00-15:00</t>
  </si>
  <si>
    <t xml:space="preserve">יכול מאוד להיות שכבר ויגן פרנדלי.. צריך לפנות אליו ולראות מה הולך איתו.....</t>
  </si>
  <si>
    <t xml:space="preserve">המון מנות טבעוניות</t>
  </si>
  <si>
    <t xml:space="preserve">הערה: רק כאשר בית העסק יוסיף את הקינוחים למקום יהיה אפשר לפרסם אותם. כמו כן חסר עדיין תמונות ומידע אודות בית העסק בשביל שנעלה לאתר.... צריך לקבל את זה מליאור</t>
  </si>
  <si>
    <t xml:space="preserve">מיצוציה</t>
  </si>
  <si>
    <t xml:space="preserve">קינג ג'ורג' 74</t>
  </si>
  <si>
    <t xml:space="preserve">13/5/13</t>
  </si>
  <si>
    <t xml:space="preserve">יש לו מיצי פירות, ומרקים טבעונים בעיקר. יש גם פשטידות. בקשתי שתהייה פשטידה טבעונית ואמר שיחשוב על זה</t>
  </si>
  <si>
    <t xml:space="preserve">פרידה הכט</t>
  </si>
  <si>
    <t xml:space="preserve"> בן יהודה 20 בת"א</t>
  </si>
  <si>
    <t xml:space="preserve">http://www.rest.co.il/site/Default.asp?txtRestID=4348</t>
  </si>
  <si>
    <t xml:space="preserve">24/4/13- עמרי היה במקום . התפריט כמעט ויגן פרנדלי אבל עדיין חסרים בו שתי מנות.... אמרתי לבחור והוא אמר שהם עומדים להכניס עוד כמה מנות ושנהיה איתו בקשר. </t>
  </si>
  <si>
    <t xml:space="preserve">להתקשר שוב באמצע מאי</t>
  </si>
  <si>
    <t xml:space="preserve">03-6200470/036201471</t>
  </si>
  <si>
    <t xml:space="preserve">קפה ילתא</t>
  </si>
  <si>
    <t xml:space="preserve">24/4/13</t>
  </si>
  <si>
    <t xml:space="preserve">https://www.facebook.com/yaltacafe</t>
  </si>
  <si>
    <t xml:space="preserve">נחמן 6 יפו שוק הפשפשים</t>
  </si>
  <si>
    <t xml:space="preserve">צריך לבדוק איתו שוב באמצע מאי לדעתי </t>
  </si>
  <si>
    <t xml:space="preserve">כרגע לא ויגן פנרדלי אבל אמרו שאמורים להוציא תפריט בקרוב שכן יהיה ויגן פרנדלי </t>
  </si>
  <si>
    <t xml:space="preserve">19/2/74</t>
  </si>
  <si>
    <t xml:space="preserve">יאמי סאן</t>
  </si>
  <si>
    <t xml:space="preserve">http://www.rest.co.il/sites/default.asp?txtRestID=9130&amp;txtNavID=3&amp;txtItemID=306215</t>
  </si>
  <si>
    <t xml:space="preserve">23/1/13</t>
  </si>
  <si>
    <t xml:space="preserve">שלח שילוח- כתבת טבעונית שכותבת ברסט</t>
  </si>
  <si>
    <t xml:space="preserve">זאת מסעדה עממית של אוכל אסיאתי. יש להם סניף בקינג' ג'ורג' בתל אביב, באשדוד והם עומדים לפתוח גם בנצרת ובמעלות. קובי הבעלים אומר שהם ידידותיים לטבעונים ובאמת יש הרבה מנות טבעוניות </t>
  </si>
  <si>
    <t xml:space="preserve">עמרי </t>
  </si>
  <si>
    <t xml:space="preserve">לדעת רותם- נדרשות לשינויים. יש פירוט בקובץ מיפוי, תקרא ותחליט.</t>
  </si>
  <si>
    <t xml:space="preserve">חומוס נטו</t>
  </si>
  <si>
    <t xml:space="preserve">ירמיהו 17</t>
  </si>
  <si>
    <t xml:space="preserve">אמר ששבוע הבא יוסיף תבשיל טבעוני בתמורה לפרסום</t>
  </si>
  <si>
    <t xml:space="preserve">שינה את שם המקום למשהו תבשילים... להיות עם האצבע על הדופק עם המקום הזה</t>
  </si>
  <si>
    <t xml:space="preserve">קפה יאפא</t>
  </si>
  <si>
    <t xml:space="preserve">http://www.yafabook.co.il/</t>
  </si>
  <si>
    <t xml:space="preserve">http://www.facebook.com/YafaCafe?ref=ts</t>
  </si>
  <si>
    <t xml:space="preserve">יהודה מרגוזה 33 יפו</t>
  </si>
  <si>
    <t xml:space="preserve">עמרי ועינת היו במקום 7/3/13- בעל המקום מישל, סופר נחמד. צריכים להוסיף ארוחת בוקר וכריך. אמר שהוא ישמח להוסיף . צריך רק להיות עם האצבע על הדופק ולראות שבאמת שם</t>
  </si>
  <si>
    <t xml:space="preserve">6/4/13 מישל מיאפא התקשר אליי ואמר שעשה את השינויים.... צריך רק לסגור את הפינה ולהעלות אותו לאתר</t>
  </si>
  <si>
    <t xml:space="preserve">מישל- 0527335650Yafabook1@013net.net</t>
  </si>
  <si>
    <t xml:space="preserve">fiteatbar- רשת בר בריאות במועדוני כושר</t>
  </si>
  <si>
    <t xml:space="preserve">אין. יש פייסבוק עם 5 לייקים. </t>
  </si>
  <si>
    <t xml:space="preserve">גו אקטיב- וייצמן, בת ים וקרית אונו. הולמס פלייס- דיזנגוף (בקרוב נפתח) וירקון. גל (הבעלים)-054-2222286</t>
  </si>
  <si>
    <t xml:space="preserve">נפגשתי עם גל הבעלים לשיחת יעוץ. הוא יכניס מנות טבעוניות חדשות וידפיס תפריט חדש עם סימון. כרגע אני שולחת לו מתכונים והוא יעבוד על השינוי של התפריט. יקח בערך חודש מהיום (4/12/12) </t>
  </si>
  <si>
    <t xml:space="preserve">16/1/13 עמרי וערבה דיברו עם גל- הכניס רק 3 מנות טבעוניות מתוך 25.... עדיין חסרות לו עוד 2-3 מנות בשביל להיות ויגן פרנדלי. הוא אמר שהוא עובד על זה. הוא כבר הוסיף 3 מנות טבעוניות וצריך להוסיף עוד 2. אמר שיעדכן ברגע שיוסיף את המנות האלה. </t>
  </si>
  <si>
    <t xml:space="preserve">פסטה פיורי</t>
  </si>
  <si>
    <t xml:space="preserve">http://www.fiori.co.il/</t>
  </si>
  <si>
    <t xml:space="preserve">האנגר 12 נמל תל אביב 054-4683777</t>
  </si>
  <si>
    <t xml:space="preserve">המלצת גולשת- כל הפסטות היבשות שלהם ללא ביצים, ובנוסף ישנם סלטים מדהימים (לדוגמה- סלט סלק, קטניות ונבטים ברוטב חמאת בוטנים מעלף) השף המוכשר - אורן גולדווסר מציין כי בכל יום ישנן מנות המתאימות לטבעונים והוא מוכן גם ללכת לקראתם במנות נוספות.</t>
  </si>
  <si>
    <t xml:space="preserve">ליצור עם הבעלים קשר לבדוק. לדעתי התפריט אינו משקף לחלוטין את המנות בשטח. לפי שתפריט באינטרנט חסר כריך וקינוח.                 רותם- גם לדעתי לא משקף, צריך לשאול. יש כמה פסטות שיכולות להיות טבעוניות אם אכן הבצק ללא ביצים. </t>
  </si>
  <si>
    <t xml:space="preserve">19/1/13 שרותם תקפוץ לשם</t>
  </si>
  <si>
    <t xml:space="preserve">ברלוסקוני</t>
  </si>
  <si>
    <t xml:space="preserve">העצמאות 65 פתח תקווה א,ב,ג,ד,ה 21:30 - 09:30ו 15:00 - 09:00ש 23:00 - 18:30 -  טלפון 1700-500145</t>
  </si>
  <si>
    <t xml:space="preserve">ש להם מגוון גדול של גלידות טבעוניות על בסיס שמנת צמחית אבל ניתו לקנות רק בקילוגרמים. הסברתי שאם יכניסו למקרר לקהל הרחב לקנייה שוטפת בכדורים יוכלו לקבל את התו,יחשבו על זה</t>
  </si>
  <si>
    <t xml:space="preserve">י</t>
  </si>
  <si>
    <t xml:space="preserve">מקום בלב</t>
  </si>
  <si>
    <t xml:space="preserve">29/12/14 שיחה טובה עם חיים שאמור להעביר את התפריט בשביל שנייעץ לו מ ה להוסיף ושיהיה ויגן פרנדלי 
4/1/15 שאילתה מה קורה- נאמר שישלחו לנו ממש עכשיו תפריט.
11/1/15 התפריט נשלח. 
17/1/15 דרישות לשינוי נשלחו 
2.3.15 - התקשרתי לחיים הבעלים, נתן לי את אודי המנהל, אמר שעוד לא עשו שינוי במייל באופן משמעותי וישמחו, כתבתי לו מייל שיעביר לי את התפריט הנוכחי ואשלח לו עוד עצות (תכותב גם איילת הבת של הבעלים). יודע גם על התשלום ואמר שזו ממש לא בעיה ובכיף
4.3 - שלח תפריט בוקר, כתבתי לו שלנו חשוב שיהיה היצע בכל הקטגוריות ולא רק בבוקר
5.3 - כתב שחשוב לו להדגיש את הבוקר, הסברתי לו את המשמעות של התו ואם הוא רוצה להתקדם לשם, כי כרגע הוא לא ויגן פרנדלי...
10.3.15 - נשלחה לאודי חפירה במייל על כל השינויים שצריך לעשות, זה המון, מקווה שהם יוכלו ליישם את כל זה</t>
  </si>
  <si>
    <t xml:space="preserve">udi.moody@gmail.com
"חיים שסטל- 0506891398
להיות בקשר עם אודי במייל ולא עם חיים"</t>
  </si>
  <si>
    <t xml:space="preserve">הבית</t>
  </si>
  <si>
    <t xml:space="preserve">רשפון- הכפר 5</t>
  </si>
  <si>
    <t xml:space="preserve">:-א-ה' : </t>
  </si>
  <si>
    <t xml:space="preserve">חסרות שתי עיקריות ושני קינוחים</t>
  </si>
  <si>
    <t xml:space="preserve">קפה מגדה </t>
  </si>
  <si>
    <t xml:space="preserve">הוד השרון השחר 13</t>
  </si>
  <si>
    <t xml:space="preserve">השף פתוח לשינויים... תדבר איתם  :)</t>
  </si>
  <si>
    <t xml:space="preserve">סיפרתי היום לבית קפה מקומי בהוד השרון (קפה מגדה) על היוזמה החדשה שלכם, התלהבו, והכינו עוגה טבעונית </t>
  </si>
  <si>
    <t xml:space="preserve">טבח: 077-5100415</t>
  </si>
  <si>
    <t xml:space="preserve">אוליב רעננה</t>
  </si>
  <si>
    <t xml:space="preserve">http://www.oliveisrael.co.il/menu?branch=487#0</t>
  </si>
  <si>
    <t xml:space="preserve">. סיגל- sigalfrank@gmail.com    052-3669055</t>
  </si>
  <si>
    <t xml:space="preserve">העברתי לה דוג' לתפריטים. אמורה לעבוד בימים אלה על תפריט חדש, אבל רוצה שניתן לה את המדבקות כבר עכשיו. </t>
  </si>
  <si>
    <t xml:space="preserve">במיפוי</t>
  </si>
  <si>
    <t xml:space="preserve">קפה שלונסקי </t>
  </si>
  <si>
    <t xml:space="preserve">https://www.facebook.com/CafeShlonsky?fref=ts</t>
  </si>
  <si>
    <t xml:space="preserve">הנשיאים 47 רעננה</t>
  </si>
  <si>
    <t xml:space="preserve">צריך לעשות המון המון שינויים</t>
  </si>
  <si>
    <t xml:space="preserve">דיברתי עם הבעלים והוא אמר שהוא מוכן לעשות שינויים . צריך לעשות מיפוי מסודר של המקום ולהגידל ו מה לשנות</t>
  </si>
  <si>
    <t xml:space="preserve">מסעדות באזור ירושלים והסביבה</t>
  </si>
  <si>
    <t xml:space="preserve">קפה נחלא</t>
  </si>
  <si>
    <t xml:space="preserve">אהרוני כהן.
0542349919</t>
  </si>
  <si>
    <t xml:space="preserve">11/6/13- עמרי היה במקום. אמרו שהתפריט החדש צריך לצאת ושהוא יהיה מאוד טבעוני</t>
  </si>
  <si>
    <t xml:space="preserve">ליאה, 28.10.13 - ליצור עם אהרוני קשר ביום ראשון הבא והוא ידע יותר פרטים על התפריט</t>
  </si>
  <si>
    <t xml:space="preserve">צריך לשלוח לי את התפריט שלו</t>
  </si>
  <si>
    <t xml:space="preserve">קרוסולה</t>
  </si>
  <si>
    <t xml:space="preserve">יונתן-0507997755</t>
  </si>
  <si>
    <t xml:space="preserve">אמרו שצריכים להוציא בזמן הקרוב תפריט </t>
  </si>
  <si>
    <t xml:space="preserve">ליאה, 28.10.13- אמר שישלח לי את התפריט למייל.</t>
  </si>
  <si>
    <t xml:space="preserve">בדקתי את האופציות הטבעוניות בתפריט, נדרשת הוספת מנות נוספות. שלחתי לו מייל עם כל מה שצריך ואמור לעבור על זה ולהחזיר לי תשובה.</t>
  </si>
  <si>
    <t xml:space="preserve">אמא</t>
  </si>
  <si>
    <t xml:space="preserve">http://www.rest.co.il/sites/default.asp?txtrestid=1426</t>
  </si>
  <si>
    <t xml:space="preserve">שמואל ברוך 55 ירושלים- 02-6246860, 054-6866080</t>
  </si>
  <si>
    <t xml:space="preserve">הרבה מנות פתיחה, מרקים ותוספות . הממולאים ברובם גם טבעונים. </t>
  </si>
  <si>
    <t xml:space="preserve">חסרה לו רק מנה עיקרית אחת וסימונים בתפריט. עמרי דיבר עם הבעלים- יורם. הבעלים אמר שיעשה את השינוי בתפריט. אמר שיוסיף המבורגר טבעוני. מצד שני זו מסעדת בשר אז יש פה דילמה.
ליאה, 28.10.13- דיברתי עם הבעלים, הוא אמר שהוא לא יוסיף המבורגר טבעוני אלא מנה אחרת (מן קובה כזאת, לא זוכרת מה השם של המנה). יש להם הרבה אופציות טבעוניות אבל אין להם תפריט נפרד והמנות הטבעוניות לא מסומנות. הוא אמר שיוציא תפריט טבעוני רק בעוד כשלושה שבועות. ביקשתי שיוסיף קינוח ואמר שיוסיף. לבקש מיורם שישלח לנו את התפריט הטבעוני שהוא הולך להוציא ולהשוות אל מול התפריט הקיים בשביל לראות אם ויגן פרנדלי. </t>
  </si>
  <si>
    <t xml:space="preserve">מחכה לתפריט הטבעוני שהוא אמור לשלוח לי. כרגע התפריט הרגיל נראה מאוד ויגן פרנדלי, חוץ מהמנות העיקריות (שכולן בשר ואין משהו טבעוני)</t>
  </si>
  <si>
    <t xml:space="preserve">18.11.13 ליאה: יורם הוציא תפריט טבעוני. הוא ממש טוב. בטעות הכניס קינוח עם דבש לתפריט הטבעוני אבל הערתי לו על זה. אפשר לתת תו תקן.</t>
  </si>
  <si>
    <t xml:space="preserve">קפה סמדר</t>
  </si>
  <si>
    <t xml:space="preserve">http://www.rol.co.il/sites/smadar/</t>
  </si>
  <si>
    <t xml:space="preserve">
ארוחת בוקר-0 מתוך 7
מנות ראשונות-1 מתוך 13 
סלטים- 2 מתוך 8 
פסטות- 2 מתוך 7
ריזוטו- 3 מתוך 3</t>
  </si>
  <si>
    <t xml:space="preserve">חיפה והצפון</t>
  </si>
  <si>
    <t xml:space="preserve">בית קפה בחורפיש</t>
  </si>
  <si>
    <t xml:space="preserve">פנה כדי לקבל הכוונה לגבי הכנסת מנות טבעוניות + קבלת התו
6.4 - קיבל הסבר על כל הדברים, כרגע הוא לא ויגן פרנדלי אבל יעביר תפריט ונתחיל להתקדם ולהפנות לספקים. קיבל גם מייל - ישלח לי תפריט ופרטים במייל
12.5 - לא חזר אלי וכלום, שלחתי לו עוד מייל+סמס שאני מצפה ממנו לתפריט. ענה שתפריט נבנה והוא שולח לי בימים הקרובים</t>
  </si>
  <si>
    <t xml:space="preserve">תימור בדר 0506260536
timorbader@yahoo.com</t>
  </si>
  <si>
    <t xml:space="preserve">ישראלה</t>
  </si>
  <si>
    <t xml:space="preserve">https://www.facebook.com/IsraelaTaamAmiti</t>
  </si>
  <si>
    <t xml:space="preserve">moshe131175@gmail.com</t>
  </si>
  <si>
    <t xml:space="preserve">מושיק
054-3320540</t>
  </si>
  <si>
    <t xml:space="preserve">אומנות בקפה </t>
  </si>
  <si>
    <t xml:space="preserve">שדרות קק''ל 99 (השדרה החדשה), כרמיאל.</t>
  </si>
  <si>
    <t xml:space="preserve">יום א' - יום ו' 24:00 - 10:00 שבת 24:00 - 18:00</t>
  </si>
  <si>
    <t xml:space="preserve">http://www.2eat.co.il/artcoffee/</t>
  </si>
  <si>
    <t xml:space="preserve">053-8094967</t>
  </si>
  <si>
    <t xml:space="preserve">פתוחים בתשעה באב דיברתי עם ענבר</t>
  </si>
  <si>
    <t xml:space="preserve">מסעדת שלה</t>
  </si>
  <si>
    <t xml:space="preserve">26/4/13</t>
  </si>
  <si>
    <t xml:space="preserve">http://www.facebook.com/chalet.rest?fref=ts</t>
  </si>
  <si>
    <t xml:space="preserve">        04-8711411</t>
  </si>
  <si>
    <t xml:space="preserve">אינסייד אאוט סושי</t>
  </si>
  <si>
    <t xml:space="preserve">http://www.rest.co.il/site/Default.asp?txtRestID=12219</t>
  </si>
  <si>
    <t xml:space="preserve">מסדה 19 חיפה, 9345553–057  פתוחים מ12 בצהריים ועד 2 בלילה</t>
  </si>
  <si>
    <t xml:space="preserve">יש גם מנות טבעוניות</t>
  </si>
  <si>
    <t xml:space="preserve">לא יודעת... אשמח אם מישהו נוסף יעבור על זה. </t>
  </si>
  <si>
    <t xml:space="preserve">19/1/13 שרותם תמפה את התפריט</t>
  </si>
  <si>
    <t xml:space="preserve">המזווה של ג'ייקוב</t>
  </si>
  <si>
    <t xml:space="preserve">מושב אביאל- 6181839 - 04</t>
  </si>
  <si>
    <t xml:space="preserve">יש גם מנות צמחוניות וטבעוניות.</t>
  </si>
  <si>
    <t xml:space="preserve">פתוח רק בסופשים!!!                  צריך לבדוק אם החמין, ההמבורגר ועוד מנות עיקריות שיש לו שם הן טבעוניות, וכן אם יש לו קינוחים טבעוניים. אם המנות העיקריות הנ”ל וכן מס’ קינוחים הם טבעוניים, אפשר לתת לו תו תקן.</t>
  </si>
  <si>
    <t xml:space="preserve">מה קורה עם זה?????</t>
  </si>
  <si>
    <t xml:space="preserve">סטפס</t>
  </si>
  <si>
    <t xml:space="preserve">http://www.nayadim.co.il/zimcity.php?zid=763</t>
  </si>
  <si>
    <t xml:space="preserve">מושב אמירים- 04-6980380</t>
  </si>
  <si>
    <t xml:space="preserve">מסעדה צמחונית עם כמה מנות טבעוניות- צריך להתקשר כדי לבדוק אם ההמבורגרים שלהם טבעוניים. גבוליים מידי. לא בטוח שאפשר לתת להם. ראה מיפוי מסעדות, בית עסק מס' 11</t>
  </si>
  <si>
    <t xml:space="preserve">טבע לו כרכור</t>
  </si>
  <si>
    <t xml:space="preserve">פנה אלינו הבעלים של המקום- אבי- וביקש להצטרף- ביקשתי שישלח תפריט, כי בדף לא ניתן למצוא תפריט</t>
  </si>
  <si>
    <t xml:space="preserve">בית קפה צמחוני</t>
  </si>
  <si>
    <t xml:space="preserve">ראה מיפוי מסעדות, בית עסק מס' 9. לא מספיק בשביל לקבל תו. דרושים שינויים משמעותיים</t>
  </si>
  <si>
    <t xml:space="preserve">באר שבע והדרום</t>
  </si>
  <si>
    <t xml:space="preserve">בפריסה ארצית </t>
  </si>
  <si>
    <t xml:space="preserve">סי-קפה</t>
  </si>
  <si>
    <t xml:space="preserve">כבר נפגש עם דורית, מחכה לשמוע ממנו. נשלחה הודעה ב19/10</t>
  </si>
  <si>
    <t xml:space="preserve">נדודים</t>
  </si>
  <si>
    <t xml:space="preserve">חנות במטולה 054-3377715- נטע</t>
  </si>
  <si>
    <t xml:space="preserve">נטע מוכרת תיקים עבודת יד שלה, יחד עם מישהי נוספת שמכינה בגדים. שתיהם באותה חנות נדודים. נטע מחוייבת להכנה ללא עור וצמר, אך שותפתה לא. היא רוצה לדבר איתה ולראות אם היא מוכנה להתחייב במטרה שנוכל לפרסם אותן. יש לה את הטלפון שלי, תעדכן אותי לגבי החלטתן.</t>
  </si>
  <si>
    <t xml:space="preserve">מפיצות גם בארץ במקומות שונים.</t>
  </si>
  <si>
    <t xml:space="preserve">מסעדות שאינן מקבלות תו תקן</t>
  </si>
  <si>
    <t xml:space="preserve">טקסט אדום- עדכונים של עמרי טקסט כחול- ערבה                 טקסט סגול- עדכונים של רותם</t>
  </si>
  <si>
    <t xml:space="preserve">תאריך שבו התקבלה ההמלצה</t>
  </si>
  <si>
    <t xml:space="preserve">מצב בית העסק</t>
  </si>
  <si>
    <t xml:space="preserve">ציטוט המלצת האוהד</t>
  </si>
  <si>
    <t xml:space="preserve">החומוסיה של אסי</t>
  </si>
  <si>
    <t xml:space="preserve">יולי 16</t>
  </si>
  <si>
    <t xml:space="preserve">אחוזה 126
"076-8108734
נתי- 0544960258" emanuel1288@gmail.com</t>
  </si>
  <si>
    <t xml:space="preserve">אין הרבה אופציות, בעיקר חומוס ואינג'ירה- אין עוד תבשילים טבעונים וקינוח- ורד קפצה ובדקה ב-1.8</t>
  </si>
  <si>
    <t xml:space="preserve">מזללה</t>
  </si>
  <si>
    <t xml:space="preserve">http://www.mizlala.co.il/he</t>
  </si>
  <si>
    <t xml:space="preserve">https://www.facebook.com/Mizlala-260975487257554/</t>
  </si>
  <si>
    <t xml:space="preserve">נחלת בנימין 57</t>
  </si>
  <si>
    <t xml:space="preserve">אין מספיק מנות טבעוניות</t>
  </si>
  <si>
    <t xml:space="preserve">03-5665505</t>
  </si>
  <si>
    <t xml:space="preserve">ג'ראלד</t>
  </si>
  <si>
    <t xml:space="preserve">http://gerald.co.il/</t>
  </si>
  <si>
    <t xml:space="preserve">https://www.facebook.com/Gerald.Patisserie/photos</t>
  </si>
  <si>
    <t xml:space="preserve">אבן גבירול 36</t>
  </si>
  <si>
    <t xml:space="preserve">בית קפה סטנדרטי מעט אופציות טבעוניות</t>
  </si>
  <si>
    <t xml:space="preserve">07:30-21:00</t>
  </si>
  <si>
    <t xml:space="preserve">03-5063135</t>
  </si>
  <si>
    <t xml:space="preserve">אודים</t>
  </si>
  <si>
    <r>
      <rPr>
        <b val="true"/>
        <sz val="14"/>
        <rFont val="Cambria"/>
        <family val="1"/>
        <charset val="1"/>
      </rPr>
      <t xml:space="preserve">מוסקט </t>
    </r>
    <r>
      <rPr>
        <sz val="12"/>
        <rFont val="Cambria"/>
        <family val="1"/>
        <charset val="1"/>
      </rPr>
      <t xml:space="preserve">במושב אודים</t>
    </r>
  </si>
  <si>
    <t xml:space="preserve">http://muskat.rest.co.il/</t>
  </si>
  <si>
    <t xml:space="preserve">חגית עובד 09-7737200
054-4452805</t>
  </si>
  <si>
    <t xml:space="preserve">עמרי היה והתרשם - קרובים ל VF</t>
  </si>
  <si>
    <t xml:space="preserve">26-01-16- דיברתי עם חגית מנהלת המסעדה. בעלה אילן (דגש בסוף!)השף. עובדים על תפריט חדש עם הוספת מנות ט. - דרישה מהקהל. תשלח לי תפריט ונמשיך משם.
04-02-16 - חגית שלחה תפריט כד שאעבור עליו.
06-02-16- שלחתי לה הערות והמלצות לטבעון התפריט.
14-02-16 - ווידאתי שקיבלה את המייל. עוד לא הגיעו לזה.
05-05-16 - החליטו לא להוסיף עוד מנות ט.</t>
  </si>
  <si>
    <t xml:space="preserve">אלתרנטיב</t>
  </si>
  <si>
    <t xml:space="preserve">דובונוב 10 תל אביב </t>
  </si>
  <si>
    <t xml:space="preserve">ו   08:00 - 15:00</t>
  </si>
  <si>
    <t xml:space="preserve">mich-ron@zahav.net.il</t>
  </si>
  <si>
    <t xml:space="preserve">רונן להב- 0525345464</t>
  </si>
  <si>
    <t xml:space="preserve">14/1/16</t>
  </si>
  <si>
    <t xml:space="preserve">דיבר עם עמרי, רוצה לעשות שינויים כדי לקבל את התו. </t>
  </si>
  <si>
    <t xml:space="preserve">17-01-16 - סיכמתי עם רונן שאעבור על התפריט ואכתוב לו המלצות לשינוי.                                                                                       18-01-16 -שלחתי לו המלצות במייל. קיבל הודה, יעביר לשף ויעדכן.
29-02-16 - שלחתי SMS איך הם מתקדמים?
14-03-16 - רונן אומר שהכניס עכשיו שף חדש כדי לעשות שינוי המתבקש מהמצב (לא קשור לט.). אם השף יחליט על צמצום דרסטי בכמות המנות לא יוכלו להכניס מנות ט. יהיה בקשר ויעדכן. לשף יש ידע מקצועי איך לטבען מנות.
</t>
  </si>
  <si>
    <r>
      <rPr>
        <b val="true"/>
        <sz val="14"/>
        <rFont val="Cambria"/>
        <family val="1"/>
        <charset val="1"/>
      </rPr>
      <t xml:space="preserve">קרנף </t>
    </r>
    <r>
      <rPr>
        <sz val="12"/>
        <rFont val="Cambria"/>
        <family val="1"/>
        <charset val="1"/>
      </rPr>
      <t xml:space="preserve">- המסעדה בבינתחומי</t>
    </r>
  </si>
  <si>
    <t xml:space="preserve">נמרוד דאהן dahannimrod@gmail.com  נעם לב :noamlev55@hotmail.com </t>
  </si>
  <si>
    <t xml:space="preserve">נעם לב 0547673348</t>
  </si>
  <si>
    <t xml:space="preserve">14-01-16</t>
  </si>
  <si>
    <t xml:space="preserve">שלום עומרי, שמי נעם לב אני סטודנט שנה ג' לקיימות וכלכלה ורכז התא הטבעוני במרכז הבינתחומי, הופנתי אליך ע"י אופק בנוגע לבניית תפריט חדש לקרנף שבקמפוס שלנו, הייתי מעוניין לדעת אם יהיה ניתן לקבוע איתך או עם מישהו מטעמכם פגישה לשבוע הבא בכדי שנוכל כבר בפתיחת הסמסטר הבא לבוא עם תפריט נגיש יותר לסטודנטים הטבעוניים בקמפוס שלנו.</t>
  </si>
  <si>
    <t xml:space="preserve">נפגשנו. כ"כ קישרתי אותו עם אמיר שפירא מהתא הטבעוני בבר אילן. גם שם יש קרנף שהוא VF. אם בסוף התהליך יתאפשר ירצו גם לקבל תו. עד יוני רוצים להכין מסמך כולל שמדבר גם על התפריט במזנון. זה חשוב להם.  
17-02-16 - עודכנתי ע"י נמרוד לפני כשבועיים שהם מתקדמים עם המסמך ויצרו קשר עם רקנף בבר אילן.</t>
  </si>
  <si>
    <t xml:space="preserve">בריסטה-פיצה</t>
  </si>
  <si>
    <t xml:space="preserve">https://www.facebook.com/bristapizza/</t>
  </si>
  <si>
    <t xml:space="preserve">שארית ישראל יפו</t>
  </si>
  <si>
    <t xml:space="preserve">baristapizza4@gmail.com</t>
  </si>
  <si>
    <t xml:space="preserve">דורון בן-דוד 052-4561825</t>
  </si>
  <si>
    <t xml:space="preserve">שלום רב! קודם כל תרשו לי לברך את הצעדים שאתם עושים למען הטבעונות. לי יש בית קפה פיצרייה ביפו ואנו מציעים מנות טבעוניות כולל פיצות טבעוניות ללא גבינה ועם גבינה טבעונית על בסיס שמן קוקוס. נשמח אם תצרו עמי קשר בקרוב להמשך תהליך. תודה</t>
  </si>
  <si>
    <t xml:space="preserve">10-03-16 - ביקשתי טלפון כדי לדבר.
13-03-16 - כריכים, סלטים, מאפים, עוגיות ופיצות.  אין להם תפריט מודפס במקום. בית קפה פיצריה 18 מקומות ישיבה, אין משלוחים. סיפרתי עלינו + ה.ה.+ הו"ק + ישלח לי תפריט במייל. שלחתי להתרשמות ה.ה.
18-03-16- דורון שלח לי תפריט. 
19-03-16- עניתי לו שיש חוסרים, בעיקר אין מענה במאפים וזה מוגדר גם כבית קפה שזה חלק מהותי בתפריט.
12-04-16 - דורון אומר שכרגע לא מעוניינים להוסיף לתפריט. יהיו בקשר בעתיד אם יקרה.</t>
  </si>
  <si>
    <t xml:space="preserve">קפיטרי (Cafetery)
קפיטריות גורמה
תל אביב</t>
  </si>
  <si>
    <t xml:space="preserve">Www.cafetety.co.il</t>
  </si>
  <si>
    <t xml:space="preserve">Caffe7namal@gmail.com</t>
  </si>
  <si>
    <t xml:space="preserve">אלון פנחס 0506456237 </t>
  </si>
  <si>
    <t xml:space="preserve">פניה לעמרי:היי דיברנו בעבר יש לי בית קפה בנמל תל אביב ויש לי המון מוצרים טבעונים איך אוכל לקבל את המדבקה שלכם</t>
  </si>
  <si>
    <t xml:space="preserve">04-04-16- היה בקשר לפני שנה אבל לא היה לו זמן להמשיך. הסברתי לאלון עלינו, על 25% מהמנות+ הו"ק + ה.ה.   שלחתי לו מייל והסברתי שיש יש קטגוריות חשובות שאין בהן מנות ט. בכלל. (במידה וזה האתר http://www.cafetery.biz/) אז יש חוסרים ב-3 קטגוריות - אחת מהן מרכזית עם 13 מנות ואף לא אחת ט. הסבתי והצעתי עזרה והכוונה.
הערה: היה נדמה לי בשיחה שנרתע מהתשלום למרות שלא אמר.
12-04-16 - אלון אומר שהחליטו לא להמשיך בתהליך קבלת התו.</t>
  </si>
  <si>
    <r>
      <rPr>
        <b val="true"/>
        <sz val="14"/>
        <color rgb="FF000000"/>
        <rFont val="Arial"/>
        <family val="2"/>
        <charset val="1"/>
      </rPr>
      <t xml:space="preserve">ויוינו </t>
    </r>
    <r>
      <rPr>
        <sz val="11"/>
        <rFont val="Cambria"/>
        <family val="1"/>
        <charset val="1"/>
      </rPr>
      <t xml:space="preserve">(בחיפה)</t>
    </r>
  </si>
  <si>
    <t xml:space="preserve">http://www.vivino.co.il/</t>
  </si>
  <si>
    <t xml:space="preserve">https://www.facebook.com/VIVINOHAIFA/info/?tab=overview</t>
  </si>
  <si>
    <t xml:space="preserve">כיכר אליזבת 1 חיפה</t>
  </si>
  <si>
    <t xml:space="preserve">odedstrauss@hotmail.com</t>
  </si>
  <si>
    <t xml:space="preserve">עודד 052-6317638</t>
  </si>
  <si>
    <t xml:space="preserve">13/3/2016</t>
  </si>
  <si>
    <t xml:space="preserve">עודד יצר קשר לגבי התפריט הטבעוני שיש לו</t>
  </si>
  <si>
    <t xml:space="preserve">13-03-16 שלחתי לו מייל שמסביר על העמותה ועל הקריטריונים לתו התקן. 
הסברתי לו שכרגע התפריט לא מספיק עשיר ומגוון והצעתי לו ליצור איתי קשר כדי 
לראות איך מתקדמים. (יואב)
27-03-16- השארתי הודעה עם אורי מנהל המשמרת שעודד יחזור אלי. עודד הוא הבעלים (ורד).הערה שלי : לפי הפריט שלהם באתר הוא ממש לא ויגן פרנדלי, אלא אם התפריט שם לא מעודכן). 
07-04-16- התחלתי לדבר עם עודד שחושב שהתפריט מספק, אבל ביקש שאתקשר ביום א' בכל שעה. 
10-04-16 - הסברתי לעודד מדוע התפריט כרגע לא VF ואמרתי שבמידה וישנו  - אנחנו כאן. הודה.</t>
  </si>
  <si>
    <t xml:space="preserve">קפאין בית קפה</t>
  </si>
  <si>
    <t xml:space="preserve">שירלי קפאין 054-6239240</t>
  </si>
  <si>
    <t xml:space="preserve">15-02-16</t>
  </si>
  <si>
    <t xml:space="preserve">דרך שי ארז  שדיבר איתה. טבעונית שיש לה בתי קפה בחדרי כושר.</t>
  </si>
  <si>
    <t xml:space="preserve">16-02-16- לשירלי יש בית קפה אחד (בהולמס פלייס רננים?). לא קשורה לאחרים. רק פתחה, עדיין בהתארגנות. מאוד עסוקה התחלנו לדבר וביקשה שאסמש לה את הטלפון לי ובעוד זמן כשתתארגן תחזור אלי. עוד לא הספקתי למסור מידע.סימסתי. נשמעה לא מעוניינת. שאלתי את שי לגביה - לא ענה... בינתיים שיחה עם עמרי - אין עניין לתת תו למסעדות שבתוך חדרי כשר.</t>
  </si>
  <si>
    <t xml:space="preserve">ג'רוזלם קייק דיזיין
Jerusalem Cake Design  </t>
  </si>
  <si>
    <t xml:space="preserve">אפיה</t>
  </si>
  <si>
    <t xml:space="preserve">tammy@jerusalemcakedesign.com</t>
  </si>
  <si>
    <t xml:space="preserve">תמי יונגרווד 
Tammy Youngerwood   
054-944-5434</t>
  </si>
  <si>
    <t xml:space="preserve">Hi- I run a cake business in Jerusalem where I bake and decorate wedding cakes, bar/bat mitzvah cakes and all occasion treats as well. I have recently done two vegan wedding cakes. How can I get recognition as a vegan-friendly business? I would love to be able to attract more business from the vegan community. They are always to happy that there is an option for a vegan kosher wedding cake. Thanks Tammy</t>
  </si>
  <si>
    <r>
      <rPr>
        <sz val="11"/>
        <color rgb="FF434343"/>
        <rFont val="Arial"/>
        <family val="2"/>
        <charset val="1"/>
      </rPr>
      <t xml:space="preserve">10-03-16 - דיברנו סיפרתי עלינו + ה.ה. + הו"ק. הופתעה, </t>
    </r>
    <r>
      <rPr>
        <b val="true"/>
        <sz val="12"/>
        <rFont val="Cambria"/>
        <family val="1"/>
        <charset val="1"/>
      </rPr>
      <t xml:space="preserve">צריכה לחשוב על התשלום.</t>
    </r>
    <r>
      <rPr>
        <sz val="11"/>
        <color rgb="FF434343"/>
        <rFont val="Arial"/>
        <family val="2"/>
        <charset val="1"/>
      </rPr>
      <t xml:space="preserve"> עובדת מהבית עסק של שנתיים. יש לה תפריט אותו שולחת ללקוחות שמתעניינים וכן עושה עוגות לפי  הזמנה. הסברתי שאם נתקשר תצטרך להוסיף את העוגות הטבעוניות לתפריט וכן להוסיף לאתר שלה את האופציות הט. והלוגו שלנו. בינתיים היא תשלח לי את התפריט להתרשמות. שלחה וכתבה לי שמוכנה לשלם רק 200 ש"ח לשנה... עניתי שלא נמשיך בתהליך. (לציין שעוד לא הגעתי לברור טיב העסק וההתכנות לתו וגם כתבתי לה על זה בתשובה לשאלתה).</t>
    </r>
  </si>
  <si>
    <t xml:space="preserve">לחם שחר
קיבוץ משמר השרון</t>
  </si>
  <si>
    <t xml:space="preserve">מאפיה</t>
  </si>
  <si>
    <t xml:space="preserve">http://www.lehem-shahar.com/#!about1/cgse</t>
  </si>
  <si>
    <t xml:space="preserve">mayaagam@hotmail.com</t>
  </si>
  <si>
    <t xml:space="preserve">מיה מנהלת המקום
052-5420850</t>
  </si>
  <si>
    <t xml:space="preserve">פניה במייל: אני רוצה להמליץ על בית עסק שמרחיב את מגוון המוצרים הטבעונים לצד הלחמים שלהם. הם מחזיקים את הממרחים של עללחם, התחילו להכין עוגת סולת מופלאה והיום הוציאו אזני המן נהדרות, יש בכוונתם להמשיך לעוד ועוד מוצרים , לשמחתי הביקוש הולך וגדל.מה עושים כדי לקבל מדבקה שלכם על דלתם?
לחם שחר קיבוץ משמר השרון. זהו המקום היחידי באזור שאפשר ליהנות משוקו סויה, סנדוויץ טבעוני מדהים ומאפים.
תודה  שני נוימן0548170311
</t>
  </si>
  <si>
    <t xml:space="preserve"> 09-03-16 דיברתי עם מיה. סיפרתי עלינו +ה.ה. + הו"ק. כרגע אין עוד מספיק מוצרים ט. 2 סנדביצים מתוך 5 ועוגה אחת מתוך כ-18. לפורים עושה אזני המן ט. הלחמים כולם מלבד 1 ט (אבל זה כמעט תמיד). היא מתכוונת בהדרגה להרחיב את מבחר העוגות, אבל תוהה לגבי הביקוש באזור עמק חפר לכן לא רוצה לעשת מהלך דרמטי. בינתיים אשלח לה חומרים עלינו ובמידה ויגיעו למינימום מסויים, תפנה שוב. שלחתי חומרים עלינו.</t>
  </si>
  <si>
    <t xml:space="preserve">לילי 24 ביסטרו צרפתי
תל אביב</t>
  </si>
  <si>
    <t xml:space="preserve">http://www.lili24.co.il/</t>
  </si>
  <si>
    <t xml:space="preserve">אלודי 055-9681850</t>
  </si>
  <si>
    <t xml:space="preserve">I would like To know how To get tout sticker. I have a restaurant with a few vegan meals Thx Elodie
http://www.lili24.co.il/</t>
  </si>
  <si>
    <t xml:space="preserve">09-03-16 - התפריט שלהם הכי ארדקור קרסינטי עם מנות כמו כבד אווז וצלעות טלה. הסברתי שלא נוכל לתת תו עם מנות כאלו וגם אם לא היו יש את עניין ה-25% מנות טבעוניות מכל קטגוריה. יש לציין שכרגע יש להם רק 3 סלטים טבעונים בתפריט.</t>
  </si>
  <si>
    <t xml:space="preserve">השכן ביסטרו שכונתי
תל אביב</t>
  </si>
  <si>
    <t xml:space="preserve">https://www.facebook.com/hashachen/info/?tab=overview</t>
  </si>
  <si>
    <t xml:space="preserve">אבן גבירול 8 ת"א</t>
  </si>
  <si>
    <t xml:space="preserve">074-702-4068</t>
  </si>
  <si>
    <t xml:space="preserve">michal.kovner@gmail.com מיכל מנהלת המקום
גדעון הוא הבעלים.</t>
  </si>
  <si>
    <t xml:space="preserve">הוזכר ב ט.א.ב. בדף הפייס התפריט על פניו נראה VF</t>
  </si>
  <si>
    <t xml:space="preserve">16-02-16 - דיברתי עם מיכל ספרתי לה עלינו, ה.ה. והו"ק. תשלח לי תפריט במייל ומשם נמשיך.
29-02-16 - שלחתי מייל תזכורת.
08-03-16 - לא מעוניינים בתו.</t>
  </si>
  <si>
    <t xml:space="preserve">       צ'וקה
כל הארץ </t>
  </si>
  <si>
    <t xml:space="preserve">                                </t>
  </si>
  <si>
    <t xml:space="preserve">http://www.mychooka.co.il/index.html</t>
  </si>
  <si>
    <t xml:space="preserve">https://www.facebook.com/mychooka?fref=ts</t>
  </si>
  <si>
    <t xml:space="preserve">מספר סניפים </t>
  </si>
  <si>
    <t xml:space="preserve">mychooka@gmail.com</t>
  </si>
  <si>
    <t xml:space="preserve">קובי איש שווק הרשת 0544401306
(זה טלפון של העבודה - כל פעם עונה מישהו אחר)</t>
  </si>
  <si>
    <t xml:space="preserve">14/6/15</t>
  </si>
  <si>
    <t xml:space="preserve">14/6/15 עמרי דיבר עם הצ'וקה הבכיר וסיכמנו שבעוד שבועיים הם יבנו תפריט טבעוני שיאפשר להם לקבל את התו
21/7/15 עמרי סימס לקובי שלא ענה
23/7/15 קובי אמר שיעבדו על התפריט הטבעוני רק כנראה בעוד חודש
28/10/15 שיחה טובה עם קובי. נקבע שהעמותה תבנה להם תפריט טבעוני חדש.... נשלח מייל תזכורת בשביל לקבוע פגישה לייעוץ קולינרי 
21-12-15 - דיברתי עם איריס (ענתה לטלפון של קובי).כרגע הם עובדים על התפריט הטבעוני החדש שיכנס בעוד כשבועיים. ביקשה שאדבר עם קובי עוד חודש כאשר כבר התפריט כבר ירוץ.
27-01-16 - השארתי הודעה עם אורטל שקובי יחזור אלי.</t>
  </si>
  <si>
    <t xml:space="preserve"> sms ?10-01-16 </t>
  </si>
  <si>
    <t xml:space="preserve">שותף: גיא 052-3451121</t>
  </si>
  <si>
    <t xml:space="preserve">ט.א.ב.: רוצה להמליץ על קפה גן סיפור בפארק הרצליה. פינת חמד עם המון אופציות טבעוניות:-) איזה אושר היה לגלות את זה. 
(בתפריט באתר על פניו לא ממש VF)</t>
  </si>
  <si>
    <t xml:space="preserve">17-02-16 - גיא אומר שיש להם כרגע כ-10% מנות טבעוניות. לא מראה רצון כרגע לשנות זאת. יש לו כ-10-15% לקוחות טבעוניים והוא חושב שמה שיש בהחלט מספק אותם.</t>
  </si>
  <si>
    <r>
      <rPr>
        <b val="true"/>
        <sz val="14"/>
        <color rgb="FF000000"/>
        <rFont val="Cambria"/>
        <family val="1"/>
        <charset val="1"/>
      </rPr>
      <t xml:space="preserve">מיכל קפה ליד הבית
</t>
    </r>
    <r>
      <rPr>
        <sz val="9"/>
        <rFont val="Cambria"/>
        <family val="1"/>
        <charset val="1"/>
      </rPr>
      <t xml:space="preserve">רמת אביב</t>
    </r>
  </si>
  <si>
    <t xml:space="preserve">
</t>
  </si>
  <si>
    <t xml:space="preserve">ברודצקי 15 
רמת אביב</t>
  </si>
  <si>
    <t xml:space="preserve">מיכל 0522424015</t>
  </si>
  <si>
    <t xml:space="preserve">אני ובן זוגי יושבים כרגע בבית קפה נחמד שנקרא "מיכל, קפה ליד הבית" בברודצקי 15 רמת אביב. התפריט אינו מוכוון לקהל הטבעוני אך בעלת המקום נחמדה מאד ומיד התאימה לנו מנות -מרק ירקות, כריך מעולה, סלט קינואה וחציל קלוי , בטחינה. הכל טעים מאד. שוחחנו איתה קצת על האפשרות להוציא תפריט נפרד לטבעונים ולהוסיף מנות והיא הביעה התעניינות. נשמח אם נציג מטעמכם יוכל ליצור איתה קשר ולהסביר לה איך מקבלים תו תקן של ויגן פרנדלי.</t>
  </si>
  <si>
    <t xml:space="preserve">
09-02-16 - היות והתפריט דורש שינוי גדול מבחינתה (כדוגמא אין לה בכלל קינוחים
 ומנות עיקריות ט.) והיא בתקופה אישית לחוצה, לא תעשה שינויים בתפריט כרגע. 
בכל מקרה כשמגיעים  טבעונים מארגנת להם מנות ט. סיפרתי עלינו על ה.ה. ועל הו"ק.</t>
  </si>
  <si>
    <r>
      <rPr>
        <b val="true"/>
        <sz val="14"/>
        <color rgb="FF000000"/>
        <rFont val="Cambria"/>
        <family val="1"/>
        <charset val="1"/>
      </rPr>
      <t xml:space="preserve">מסעדה נחלה בטבע 
</t>
    </r>
    <r>
      <rPr>
        <sz val="9"/>
        <rFont val="Cambria"/>
        <family val="1"/>
        <charset val="1"/>
      </rPr>
      <t xml:space="preserve">אירוח דרוזי
צפון</t>
    </r>
  </si>
  <si>
    <t xml:space="preserve">http://www.shshet.com/%D7%A0%D7%97%D7%9C%D7%94-%D7%91%D7%98%D7%91%D7%A2-%D7%90%D7%99%D7%A8%D7%95%D7%97-   %D7%93%D7%A8%D7%95%D7%96%D7%99</t>
  </si>
  <si>
    <t xml:space="preserve">http://www.mapa.co.il/%D7%9E%D7%A4%D7%94/%D7%9E%D7%A1%D7%A2%D7%93%D7%95%D7%AA/104767</t>
  </si>
  <si>
    <t xml:space="preserve">kassem-ib@hotmail.com</t>
  </si>
  <si>
    <t xml:space="preserve">פניה אלינו לקבלת תו</t>
  </si>
  <si>
    <t xml:space="preserve">10-01-16 -שלחתי מייל שאשמח לשמוע לגבי האוכל, כי באתרים הוא לא מוצג כטבעוני. (האתרים שרשתי כאן הם מה שמצאתי ברשת). לא ענו. אין טלפון.</t>
  </si>
  <si>
    <r>
      <rPr>
        <b val="true"/>
        <sz val="14"/>
        <color rgb="FF000000"/>
        <rFont val="Cambria"/>
        <family val="1"/>
        <charset val="1"/>
      </rPr>
      <t xml:space="preserve">פיאצה מסעדה איטלקית
</t>
    </r>
  </si>
  <si>
    <t xml:space="preserve">דיזינגוף 99</t>
  </si>
  <si>
    <t xml:space="preserve">איתי שפירא 0546415190.</t>
  </si>
  <si>
    <t xml:space="preserve">אני עובדת במסעדת פיאצה תל אביב,שמציעה תפריט טבעוני רחב ומגוון.
רציתי לברר כיצד אפשר להגדיל את החשיפה ללקוחות טבעוניים ולקבל תו vegan-friendly
אשמח אם תצרו קשר עם איתי שפירא בטל' 0546415190.
</t>
  </si>
  <si>
    <t xml:space="preserve">09-02-16 - דיברתי עם איתי. הוא לא מעוניין להכניס גבינות ט. או קינוחים ואת המנות העיקריות ממש קשה לטבען. יש לו לקוחות טבעונים שהוא פשוט מגיש להם את הפיצות ושאר המנות בלי הגבינות ובהחסרת מרכיבים.  </t>
  </si>
  <si>
    <t xml:space="preserve">טרנזיט (רחובות)</t>
  </si>
  <si>
    <t xml:space="preserve">בליק בייקרי רעננה</t>
  </si>
  <si>
    <t xml:space="preserve">פנתה אלינו ב 25-01-16</t>
  </si>
  <si>
    <t xml:space="preserve">http://bleeckerbakery.co.il/%D7%AA%D7%A4%D7%A8%D7%99%D7%98-%D7%A8%D7%A2%D7%A0%D7%A0%D7%94</t>
  </si>
  <si>
    <t xml:space="preserve">daniel_karni4@walla.co.il</t>
  </si>
  <si>
    <t xml:space="preserve">דניאל קרני מנהלת הסניף</t>
  </si>
  <si>
    <t xml:space="preserve">25-01-16</t>
  </si>
  <si>
    <t xml:space="preserve"> לפני כחצי שנה יצאנו עם תפריט חדש, בתפריט אנחנו משלבים מנות טבעוניות בכל הקטגוריות, אצלי בסניף יש גם קינוח טבעוני. קראתי את הקריטריונים ל"ויגן פרנדלי" לא ממש רשום כמה מכל קטגוריה צריך להיות מנות טבעוניות אשמח אם מישהו יכול לעזור לי או אפילו להעיף מבט בתפריט שלנו באינטרנט. בליקר בייקרי סניף רעננה. חשוב לי לציין שיש מנות שמסומנות כטבעוניות וחוץ מהן יש הרבה מנות שאנחנו הרבה פעמים משנים לטובת אורחים טבעוניים שנהנים מאוד, האם זה נחשב?! תודה רבה,</t>
  </si>
  <si>
    <r>
      <rPr>
        <sz val="11"/>
        <color rgb="FF000000"/>
        <rFont val="Arial"/>
        <family val="2"/>
        <charset val="1"/>
      </rPr>
      <t xml:space="preserve">25-01-16 - כרגע הם לא עומדים בקריטריון. הוסבר לה על 25% מכל קטגוריה + לתת מקבילות מהצומח.</t>
    </r>
    <r>
      <rPr>
        <sz val="11"/>
        <color rgb="FFFF0000"/>
        <rFont val="Cambria"/>
        <family val="1"/>
        <charset val="1"/>
      </rPr>
      <t xml:space="preserve"> </t>
    </r>
    <r>
      <rPr>
        <sz val="11"/>
        <color rgb="FF000000"/>
        <rFont val="Arial"/>
        <family val="2"/>
        <charset val="1"/>
      </rPr>
      <t xml:space="preserve">הוסבר על תרומה. דניאל תנסה לקדם את העניין. הצעתי שיוכלו להתייעץ.</t>
    </r>
  </si>
  <si>
    <t xml:space="preserve">26-01-16</t>
  </si>
  <si>
    <t xml:space="preserve">אוונגרד</t>
  </si>
  <si>
    <t xml:space="preserve">פנתה אלינו ב 22-01-16</t>
  </si>
  <si>
    <r>
      <rPr>
        <b val="true"/>
        <sz val="14"/>
        <color rgb="FF000000"/>
        <rFont val="Cambria"/>
        <family val="1"/>
        <charset val="1"/>
      </rPr>
      <t xml:space="preserve">אוונגרד
</t>
    </r>
    <r>
      <rPr>
        <sz val="9"/>
        <rFont val="Cambria"/>
        <family val="1"/>
        <charset val="1"/>
      </rPr>
      <t xml:space="preserve">רמת החיל</t>
    </r>
  </si>
  <si>
    <t xml:space="preserve">http://www.2eat.co.il/avantgrade/</t>
  </si>
  <si>
    <t xml:space="preserve">אשת הקשר: דניאלה מנהלת המסעדה 050-8807761</t>
  </si>
  <si>
    <t xml:space="preserve">22-01-16 - פניה באתר: אני מנהלת את מסעדת האוונגרד ברמת החייל , קיבלתי את הכרטיס ביקור שלכם מלקוחה שישבה אצלי במסעדה , אנחנו מעוניינים להרחיב את התפריט הטבעוני שלנו ולפנות יותר לקהילה הטבעונית, הייתי שמחה לקבל חוות דעת משלכם.
 דניאלה
</t>
  </si>
  <si>
    <t xml:space="preserve">24-01-16- בסוף החודש עוברים למקום חדש באותו אזור ובונים תפריט עם מנות ט. כי יש דרישה. הסברתי לדניאלה את ה-25% מכל קטגוריה וכן שלא נוכל לאשר מסעדה שמגדירה עצמה מסעדת בשרים.  סיכמנו שכשיערכו את השינוי היא תיצור שוב קשר ונבדוק אם אפשר לתת תו. היא תתקשר אלי מחר כדי שאספר לה איך בעקרון זה עובד (תשלום וכן'). פעמיים טלפנתי אמרה שתחזור ולא חזרה.</t>
  </si>
  <si>
    <r>
      <rPr>
        <b val="true"/>
        <sz val="14"/>
        <color rgb="FF000000"/>
        <rFont val="Cambria"/>
        <family val="1"/>
        <charset val="1"/>
      </rPr>
      <t xml:space="preserve">עדו גרגרים </t>
    </r>
    <r>
      <rPr>
        <sz val="12"/>
        <rFont val="Cambria"/>
        <family val="1"/>
        <charset val="1"/>
      </rPr>
      <t xml:space="preserve">חומוסיה</t>
    </r>
    <r>
      <rPr>
        <b val="true"/>
        <sz val="14"/>
        <color rgb="FF000000"/>
        <rFont val="Cambria"/>
        <family val="1"/>
        <charset val="1"/>
      </rPr>
      <t xml:space="preserve"> </t>
    </r>
  </si>
  <si>
    <t xml:space="preserve">רבניצקי 4 תל אביב (זה אזור תעשיה של שכונת מונטיפיורי)</t>
  </si>
  <si>
    <t xml:space="preserve">1000-1600 א-ה , שישי-שבת סגור</t>
  </si>
  <si>
    <t xml:space="preserve">idogargirim@gmail.com</t>
  </si>
  <si>
    <t xml:space="preserve">054-7401340 משה שטובי</t>
  </si>
  <si>
    <t xml:space="preserve">30-12-15</t>
  </si>
  <si>
    <t xml:space="preserve">אפשר לפנות אליו מספר הטלפון שלו: 054-7770032</t>
  </si>
  <si>
    <t xml:space="preserve">30-12-15 - ביקשתי טלפון כדי לדבר ולברר אם יש תפריט מעבר לחומוס. דיברנו יחזור אלי. 12-01-16- משה דיבר איתי בטלפון. יש להם חומוס עם כמה תוספות (גרגרים, פול, פטריות וכו), סלט ירקות עם גרגרי חומוס, שקשוקה רגילה שכרגע לא טבעונית, אבל יכול לטענתו להפוך לטבעונית (עם טופו למשל). בעתיד מתכוון לעשות גם שווארמה טבעונית. אין בכלל מנות אחרות בחומוסיה.  משה מאוד מעוניין בתו. המקום באזור התעשיה של שכ' מונטיפיורי ולטענתו אין מענה לטבעונים בנושא זה באזור. סיפרתי על דרך ההתקשרות ותשלום חודשי.  
בגלל התעקשותו - לשאול את עומרי אם עובר. עומרי לא מאשר - אחרי שיוסיף את החומוס עם השווארמה סייטן נאשר. שלחתי לו על כך מייל.</t>
  </si>
  <si>
    <t xml:space="preserve">היה בטיפול ורד</t>
  </si>
  <si>
    <t xml:space="preserve">רמת השרון</t>
  </si>
  <si>
    <t xml:space="preserve"> קפה פזית</t>
  </si>
  <si>
    <t xml:space="preserve">http://www.rol.co.il/sites/cafe-pazit/</t>
  </si>
  <si>
    <t xml:space="preserve">https://www.facebook.com/%D7%A7%D7%A4%D7%94-%D7%A4%D7%96%D7%99%D7%AA-%D7%A8%D7%9E%D7%94%D7%A9-1075395192494464/    077-7057060</t>
  </si>
  <si>
    <t xml:space="preserve">חנן פינטו  054-7770032</t>
  </si>
  <si>
    <t xml:space="preserve">הי עומרי, אני פונה אליכם לגבי בית הקפה "פזית" שנפתח לפני חודשיים ברחוב אוסישקין 27 ברמת-השרון.
אשמח אם תיצרו איתם קשר ותבדקו את האפשרות  לסמן את בית הקפה כ'ויגן-פרנדלי' הבעלים הוא חנן פינטו, הוא בן-דוד שלי והוא ישמח לדבר אתכם, יידעתי אותו במה זה כרוך. בברכה, מיכל ביאל.</t>
  </si>
  <si>
    <t xml:space="preserve">17-01-16 - דיברתי עם חנן. עסק צעיר מידי פתוחים כחודש. אין לו דרישה טבעונית כרגע ולא בשל להכנסת מנות טבעוניות מעבר למנות הבודדות שממילא מטיבן הן טבעוניות. דיברנו על "הביצה והתרנגולת"... סיפרתי על מינימום 25% מהתפריט ועל התרומה. סיכמנו שיחכה קצת, ימשש את הדופק ויפנה שוב בעתיד במידה ויראו ששווה להם להכניס מנות ט.</t>
  </si>
  <si>
    <t xml:space="preserve">קונדטוריה</t>
  </si>
  <si>
    <r>
      <rPr>
        <b val="true"/>
        <sz val="11"/>
        <rFont val="Cambria"/>
        <family val="1"/>
        <charset val="1"/>
      </rPr>
      <t xml:space="preserve">גוטלה, </t>
    </r>
    <r>
      <rPr>
        <sz val="11"/>
        <color rgb="FF000000"/>
        <rFont val="Cambria"/>
        <family val="1"/>
        <charset val="1"/>
      </rPr>
      <t xml:space="preserve">קונדטוריה, מאפיה. בית קפה</t>
    </r>
  </si>
  <si>
    <t xml:space="preserve">http://gutale.rest.co.il/</t>
  </si>
  <si>
    <t xml:space="preserve">אבן יהודה</t>
  </si>
  <si>
    <t xml:space="preserve">28-12-15- דיברתי עם מנהלת המקום. כרגע לא ישנו תפריט למרות שאולי יכניסו קינוח טבעוני. השארתי טלפון ותחזור אלינו במידה וישנו דעתם.</t>
  </si>
  <si>
    <t xml:space="preserve">המרכז פ"ת, ת"א, הדר יוסף</t>
  </si>
  <si>
    <t xml:space="preserve">קונדטורית גלית</t>
  </si>
  <si>
    <t xml:space="preserve">galit-k@014.net.il</t>
  </si>
  <si>
    <t xml:space="preserve">25-12-15 - המלצה למבחר קרואסונים ובורקסים טבעוניים ב. ט.א.ב. בסניף סניף הדר יוסף: רחוב הדר יוסף 16.
טלפון: 03-6479520. לברר עם מי מדברים (אולי פ"ת זה הסניף הראשי).</t>
  </si>
  <si>
    <t xml:space="preserve">ביג בן בר סלטים</t>
  </si>
  <si>
    <t xml:space="preserve">יצחק שדה 34 תל אביב</t>
  </si>
  <si>
    <t xml:space="preserve">058-726-7676</t>
  </si>
  <si>
    <t xml:space="preserve">העלו פוסט בדף שיש להם סלטים, בורגר טבעוני וגם סייטן (בהחלט שווה לקפוץ ולבדוק)</t>
  </si>
  <si>
    <t xml:space="preserve">22-12-15- דברתי עם אמה בעלת המקום. אין לה עניין וטרקה לי את הטלפון.</t>
  </si>
  <si>
    <r>
      <rPr>
        <sz val="11"/>
        <rFont val="Cambria"/>
        <family val="1"/>
        <charset val="1"/>
      </rPr>
      <t xml:space="preserve">(פיצה בר קפה 179 )</t>
    </r>
    <r>
      <rPr>
        <b val="true"/>
        <sz val="14"/>
        <color rgb="FF6FA8DC"/>
        <rFont val="Cambria"/>
        <family val="1"/>
        <charset val="1"/>
      </rPr>
      <t xml:space="preserve"> כבר לא קיים.</t>
    </r>
  </si>
  <si>
    <t xml:space="preserve">elimechani@yahoo.com</t>
  </si>
  <si>
    <t xml:space="preserve">
היי, אני בעל בית קפה משולב עם פיצרייה, לפני שלושה חודשים השקנו תפריט חדש ובו מנות טבעוניות וכמובן פיצות טבעוניות עם גבינה טבעונית אמיתית ומדהימה (יעידו על כך הלקוחות) אני מבקש להצטרף אליכם ולקבל את התו שלכם, אשמח אם תצרו קשר עימי 0528580621 אני נמצא ברמת גן ושם העסק הוא ״179 פיצה בר קפה״        </t>
  </si>
  <si>
    <t xml:space="preserve">22-12-15- המקום נסגר. אלי הבעלים עובד עכשיו על הקמת רשת פיצות. שוקלים להכניס פיצה טבעונית. שלחתי רשימת ספקי גבינות. סוכם שכאשר יגמור להקים יצור קשר שוב כדי לשקול מתן תו. סיפרתי על התרומה.</t>
  </si>
  <si>
    <t xml:space="preserve">ביתא קפה</t>
  </si>
  <si>
    <t xml:space="preserve">http://betacaffeherzliya.rest.co.il/%D7%AA%D7%A4%D7%A8%D7%99%D7%98?menuId=806021</t>
  </si>
  <si>
    <t xml:space="preserve">https://www.facebook.com/pages/%D7%91%D7%99%D7%AA%D7%90-%D7%A7%D7%A4%D7%94-Beta-Caffe/1639345359620693</t>
  </si>
  <si>
    <t xml:space="preserve">רמת אביב: ברודצקי 17 תל אביב
 צהלה: צה"ל 71 תל אביב
צמרות: צמרות 2, הרצליה</t>
  </si>
  <si>
    <t xml:space="preserve">053-7105272
1700-700937</t>
  </si>
  <si>
    <t xml:space="preserve">1.6.15</t>
  </si>
  <si>
    <t xml:space="preserve">רק להגיד שקפה ביתא הוציאו לאחרונה תפריט טבעוני, ממה שידוע לי בסניף בהרצליה אבל אולי גם בסניפים אחרים :) שווה לבדוק!</t>
  </si>
  <si>
    <t xml:space="preserve">כדאי לפנות ולדבר מלבד התו גם על הוספת קינוח טבעוני שאינו סורבה</t>
  </si>
  <si>
    <t xml:space="preserve">אונו UNO</t>
  </si>
  <si>
    <t xml:space="preserve">רח' ויצמן 2, תל אביב</t>
  </si>
  <si>
    <t xml:space="preserve">ימים א'-ה': 11:30 עד הלקוח האחרון, שישי: 10:30 עד שעתיים לכניסת השבת, שבת: שעה לאחר צאת שבת - 00:00</t>
  </si>
  <si>
    <t xml:space="preserve">053-8094944</t>
  </si>
  <si>
    <t xml:space="preserve">פיצה בוטיק</t>
  </si>
  <si>
    <t xml:space="preserve">אלנבי 58 ליד הכרמל-</t>
  </si>
  <si>
    <t xml:space="preserve">053-6130788</t>
  </si>
  <si>
    <t xml:space="preserve">נכתב ב ט.א.ב.: פיצה בוטיק באלנבי 58 ליד הכרמל- מגש טעים ממש ב50 ש"ח ותוספת ב10 ש"ח. מהיר לאללה וטעים לאללה. משום מה אומר שקונים אצלו רק פעם-פעמיים בשבוע וחבל...
 חוץ מזה גם יש בירה מהחבית!</t>
  </si>
  <si>
    <t xml:space="preserve">הטלפון שיש מתנתק כל הזמן. יש עוד מקום באלנבי 113 אבל כנראה זה מקום אחר.</t>
  </si>
  <si>
    <t xml:space="preserve">אלברט</t>
  </si>
  <si>
    <t xml:space="preserve">בת עמי 6 מתחם נגה ת"א-יפו</t>
  </si>
  <si>
    <t xml:space="preserve">03-6007076</t>
  </si>
  <si>
    <t xml:space="preserve">sivan70@gmail.com</t>
  </si>
  <si>
    <t xml:space="preserve">סיוון</t>
  </si>
  <si>
    <t xml:space="preserve">פנתה במייל: "
בהמשך להתכתבות שלי איתכם בפייסבוק, מצרפת פה תמונות של התפריט עם התנצלות - שותפה שלנו נמצאת עכשיו בהודו ואצלה נמצאים כל הקבצים המסודרים, אז שלחתי לכם צילומים של התפריט. כמו כן הוספנו לאחרונה סופר-פוד אותו ניתן להוסיף לשייקים או למוזלי בוקר וזה עדיין לא נכנס לתפריט אלא כתוב על שלט במקום. וכן מדי יום יש תבשיל/מרק טבעוני.  אני באופן אישי חיה חיים טבעוניים ולכן החשיבות שאנחנו נותנים לאיכות הירקות והפירות שלנו, ללחם שלנו וליצירת מנות חמות יומיות טבעוניות - גבוהה. כל הזמן מנסים ללמוד ולהכניס מנות ושייקים חדשים מתוך אמונה אישית מלאה בחיים טבעיים ומאוזנים יותר. 
עם זאת כדי לאפשר לאנשי השכונה וללקוחות, לחיות בהרמוניה וביחד עם משפחתם/חבריהם שאינם טבעונים או צמחונים, החלטנו כן להציע מספר מנות בשריות בודדות וכן ביצים וגבינות. ---&gt; עד שהמסר יעבור לכולם, שכולם יוכלו לשבת לאכול ביחד!
""</t>
  </si>
  <si>
    <t xml:space="preserve">09-12-15 - שוחחתי עם סיוון. הסברתי לה שלפי צילומי התפריט ששלחה הוא אינו מספק לקבלת התו. התווכחה והתאכזבה מאוד. הבהרתי שאם יעשו שינוי קל ויכניסו לפחות עוד כריך טבעוני ועוד מנה לארוחת הבוקר (כרגע יש רק מוזלי לטבעונים), נוכל לבחון שוב.</t>
  </si>
  <si>
    <t xml:space="preserve">פאבים/מסעדות</t>
  </si>
  <si>
    <t xml:space="preserve">המעוז</t>
  </si>
  <si>
    <t xml:space="preserve">המלך ג'ורג' 32</t>
  </si>
  <si>
    <t xml:space="preserve">03-6209458</t>
  </si>
  <si>
    <t xml:space="preserve">ilansery@gmail.com</t>
  </si>
  <si>
    <t xml:space="preserve">אילן סרי</t>
  </si>
  <si>
    <t xml:space="preserve">היי שבת שלום אני בעלים של המעוז - בר קפה יש לנו תפריט אוכל מגוון עם מבחר מנות טבעוניות מאוד טעימות העסק תיפקד בעבר כבר והיום כבר קפה עם אוכל שף אשמח להשתלב באתר... תודה רבה אילן.</t>
  </si>
  <si>
    <t xml:space="preserve">9.6 - קיבלו מייל עם הסבר על הכל+תשלום ובקשה להעביר תפריט
17.6 - מייל נוסף שאילתא לאילן אם קיבל את המייל ומה דעתו
24.6 - טלפון עם אילן (למספר של המקום), אמר שקיבל את המייל אבל עוד לא התקדם כי הם בדיוק מחדשים תפריט ורוצה להעביר לנו את התפריט החדש כבר למבחן. יחזור אלינו כשירצה להתקדם (אבל כדאי גם לבדוק איתו שוב)
23/7/15 סיון שלחה הצעות לייעול התפריט </t>
  </si>
  <si>
    <t xml:space="preserve">בורק</t>
  </si>
  <si>
    <t xml:space="preserve">מונטיפיורי 15</t>
  </si>
  <si>
    <t xml:space="preserve">ligald88@gmail.com</t>
  </si>
  <si>
    <t xml:space="preserve">13/1/15</t>
  </si>
  <si>
    <t xml:space="preserve">אי אפשר לקבוע רק לפי התפריט ששלחו.... צריך להגיע פיזית למקום</t>
  </si>
  <si>
    <t xml:space="preserve">מסעדת שף ובית לאירועים בקונספט בלקני - סנטיאגו</t>
  </si>
  <si>
    <t xml:space="preserve">prvtchef.isr@gmail.com</t>
  </si>
  <si>
    <t xml:space="preserve">ארז מדינה</t>
  </si>
  <si>
    <t xml:space="preserve"> שמי ארז אני שף של מסעדת שף ובית קטן לאירועים בקונספט בלקני. אנחנו נותנים מגוון של מנות טבעוניות וצמחוניות, מלאות יצירתיות. נשמח לתרום ולהופיע אצלכם באתר ולהחשף לקהילה הטבעונית. שבוע טוב</t>
  </si>
  <si>
    <t xml:space="preserve">8.3 - קיבל מייל עם בקשה להעביר תפריט ויידוע על התשלום
9.3 - ענה שאין בעיה ויעביר הכל כשחוזר מחופשה
28.4 - קיבל מייל עם נדנוד על למה הוא לא מעביר תפריט. קיבל גם הסכם התקשרות ליון
21.6 - עוד מייל נדנוד
24.6.15 - טלפון מארז, רוצה להעביר תפריט למסעדה דגים ופירות ים. אמרתי לו שיעביר אבל הכנתי אותו מראש שככל הנראה לא נתן את התו ולא נפרסם מקום כזה.</t>
  </si>
  <si>
    <t xml:space="preserve">לא לרדוף אם לא שולח. אם שולח - להבין מה קורה וכנראה לכתוב לו שאי אפשר.</t>
  </si>
  <si>
    <t xml:space="preserve">יבולים</t>
  </si>
  <si>
    <t xml:space="preserve">רמת החיל</t>
  </si>
  <si>
    <t xml:space="preserve">chef.tamir@gmail.com</t>
  </si>
  <si>
    <t xml:space="preserve">תמיר - 054-998-6404.
עודד - 053-7445577</t>
  </si>
  <si>
    <t xml:space="preserve">תפריט צמחוני לצד תפריט בשרי,
כשרוב התפריט הצמחוני הוא למעשה טבעוני (ישנן מנות משתנות מיום ליום ותמיד 90% מהן טבעוניות).</t>
  </si>
  <si>
    <t xml:space="preserve">16.3 - שוחחנו בטלפון, היה סבבה עם הכל, קיבל מייל עם הסכם, פרטים ובקשה שיעביר תפריט
28.4 - שיחה טלפונית, עוד שוקל אם להתקדם אבל עוד לא דיבר על זה עם השותף שלו. שלחתי שוב מייל עם בקשה להעביר תפריט וכל השאר
21.6 - שיחה עם תמיר, הוא לא ממש יכול לטפל בנושא כי הוא לא מעורב בתחום האינטרנט כ"כ. דיבר על זה עם השותף שלו אבל אין לו זמן לטפל בזה ממש כרגע. נתן טלפון של עודד וביקש לפנות אליו</t>
  </si>
  <si>
    <t xml:space="preserve">כדאי לפנות לעודד (הבעלים השני) לגבי התו ולהסביר לו מהתחלה</t>
  </si>
  <si>
    <t xml:space="preserve">מסעדה בשוק הכרמל</t>
  </si>
  <si>
    <t xml:space="preserve">nicolebarkai@gmail.com</t>
  </si>
  <si>
    <t xml:space="preserve">ניקול</t>
  </si>
  <si>
    <t xml:space="preserve">29.3 - פנתה לגבי קבלת התו למסעדה/דוכן בשוק הכרמל</t>
  </si>
  <si>
    <t xml:space="preserve">30.3 - קיבלה בקשה להעביר תפריט ולעדכן בדיוק מה אופי המקום (דוכן?) וידוע על התשלום
24.6 - קיבלה מייל מה קורה</t>
  </si>
  <si>
    <t xml:space="preserve">אם לא משיבה להאדים</t>
  </si>
  <si>
    <t xml:space="preserve">פסטה פיורי </t>
  </si>
  <si>
    <t xml:space="preserve"> שחר: -054-5689987</t>
  </si>
  <si>
    <t xml:space="preserve">23/5/15</t>
  </si>
  <si>
    <t xml:space="preserve">
היי, אחי פותח סניף של פסטה פיורי - בר של פסטה ביתית בשרונה מרקט בתל אביב ויהיו הרבה אופציות טבעוניות. הסברתי לו את חשיבות התו. איך הולכת הפרוצדורה? הטלפון שלי: מעין 050-8825705 הטלפון שלו - שחר: -054-5689987 תודה :)         </t>
  </si>
  <si>
    <t xml:space="preserve">17.6 - טלפון עם שחר, הוא סניף אחד שעוד לא נפתח מתוך רשת שעכשיו מתעסקת בהוספה של מנות טבעוניות.
אמר שכבר דיברו איתו בנושא (אולי עמרי?) ושהוא יפנה ברגע שזה יהיה רלוונטי.</t>
  </si>
  <si>
    <t xml:space="preserve">15.7 - כדאי לבדוק אולי אם הסניף נפתח ואם יש שם מנות טבעוניות?</t>
  </si>
  <si>
    <t xml:space="preserve">קוקיצה</t>
  </si>
  <si>
    <t xml:space="preserve">https://www.facebook.com/pages/%D7%A7%D7%95%D7%A7%D7%99%D7%A6%D7%94-Home-made-Israeli-food/184239126151</t>
  </si>
  <si>
    <t xml:space="preserve">03-5169136</t>
  </si>
  <si>
    <t xml:space="preserve">shaikuku@gmail.com</t>
  </si>
  <si>
    <t xml:space="preserve">"25.2.15 - שיחה טובה ממש עם שי, הועבר למייל סיכום שיחה ובקשה להעביר תפריט (כרגע עוד בלי הסכם וכו')
16.4.15 - עוד שיחה עם שי, היה שוב די נלהב, נראה שהם ויגן פרנדלי, יש להם גם קינוח אחד. ביקשתי בכ""ז שיעביר תפריט והעברתי שוב תהסכם
28.4.15 - קיבל מייל תזכורת להעברת תפריט
21.6 - התקשרתי למקום, שי לא היה אבל דיברתי עם ליאור שהיה חמוד ואמר שיבקש משי לחזור אלי ולראות את המייל. שלחתי עוד מייל מנדנד"
13/7/15 מייל לשי שהמקום ויגן פרנדלי + שלושת השלבים
20/7/15 נשלח מייל- מה הטלפון שלך ? אם לא טורח לחזור לעזוב אותו הוא סתם נאחס</t>
  </si>
  <si>
    <t xml:space="preserve">20/7/15 לפנות אם לא מחזיר כלום</t>
  </si>
  <si>
    <t xml:space="preserve">קפליקס</t>
  </si>
  <si>
    <t xml:space="preserve"> - יוחנן הסנדלר 23 / פינת העבודה תל אביב- יפו
- שלמה המלך 12 / פינת זמנהוף
</t>
  </si>
  <si>
    <t xml:space="preserve">דיל ברייקר- להוריד שקל על החלב סויה מ2 ל1. החליטו לא להוריד</t>
  </si>
  <si>
    <t xml:space="preserve">ranuu11@me.com</t>
  </si>
  <si>
    <t xml:space="preserve">רן- 0542063600</t>
  </si>
  <si>
    <t xml:space="preserve">16/6/15</t>
  </si>
  <si>
    <t xml:space="preserve">21/6 עדכנתי את רן שרק שבוע הבא נקפוץ למקום</t>
  </si>
  <si>
    <t xml:space="preserve">לקפוץ לשם</t>
  </si>
  <si>
    <t xml:space="preserve">מסעדה אסייתית</t>
  </si>
  <si>
    <t xml:space="preserve">מסעדה אסייתית כלשהי</t>
  </si>
  <si>
    <t xml:space="preserve">dozodeli@gmail.com</t>
  </si>
  <si>
    <t xml:space="preserve">ארז</t>
  </si>
  <si>
    <t xml:space="preserve">שלום פתחנו מסעדה חדשה אסיאתית שנותנת אפשרות מלאה לטבעונים/צמחונים להינות אצלינו. אנו מתאימים את המנה ע״פ בקשת הלקוח בגלל מגוון האפשרויות שלנו כמסעדה אסיאתית לבנות את המנות על המקום. נשמח להופיעה אצלכם</t>
  </si>
  <si>
    <t xml:space="preserve">19.3 - קיבל בקשה לשלוח את התפריט ועדכון על התשלום
21.6 - קיבל מייל מה קורה</t>
  </si>
  <si>
    <t xml:space="preserve">25.6 - להאדים אם לא ענה</t>
  </si>
  <si>
    <t xml:space="preserve">נחת סלון קפה</t>
  </si>
  <si>
    <t xml:space="preserve">danurieli@gmail.com         </t>
  </si>
  <si>
    <t xml:space="preserve">21/6/15</t>
  </si>
  <si>
    <t xml:space="preserve">
שלום חברים, אני הבעלים של 'נחת' - בית קפה חדש יחסית (5 חודשים) השוכן בריינס 1, ממש על כיכר דיזנגוף. חברי הטוב, אלי טראב מהשוקולטרי קרדינל, הסב את תשומת לבי שיש אצלנו כמה וכמה הצעות טבעוניות אבל שאנחנו לא יצרנו איתכם קשר. אז הנה... :) אשמח להיות בקשר איתכם. שבוע טוב ומבורך, דן         </t>
  </si>
  <si>
    <t xml:space="preserve">21/6/15 דן פנה אלינו . עמרי ביקש ממנו שישלח לנו את התפריט המלא שלו תוך כדי ציון המנות הטבעוניות
עמרי עבר על התפריט וענה לבית העסק שאין מספיק היצע.... </t>
  </si>
  <si>
    <t xml:space="preserve">קפה זוריק</t>
  </si>
  <si>
    <t xml:space="preserve">http://cafezorik.co.il/</t>
  </si>
  <si>
    <t xml:space="preserve">https://www.facebook.com/zorikcafe.co.il</t>
  </si>
  <si>
    <t xml:space="preserve">‫bsharabi@hotmail.com‬</t>
  </si>
  <si>
    <t xml:space="preserve">שווה להוסיף לרשימה...</t>
  </si>
  <si>
    <t xml:space="preserve">23.5 - קיבלו מייל עם בקשה להעביר תפריט
17.6 - שלחתי אסמס אם קיבלו את המייל ושבבקשה יהיו איתנו בקשר שנוכל להתקדם...</t>
  </si>
  <si>
    <t xml:space="preserve">אם לא עונים עד 25.6 להאדים</t>
  </si>
  <si>
    <t xml:space="preserve">חומוסיות</t>
  </si>
  <si>
    <t xml:space="preserve">חומוס אבו איברהים</t>
  </si>
  <si>
    <t xml:space="preserve">מקווה ישראל 4</t>
  </si>
  <si>
    <t xml:space="preserve">03-685-3239</t>
  </si>
  <si>
    <t xml:space="preserve">itay@blat-lapidot.com</t>
  </si>
  <si>
    <t xml:space="preserve">ישראל</t>
  </si>
  <si>
    <t xml:space="preserve">
עמרי והצוות שלום , שמי ישראל ובבעלותי חומוסיית 'אבו אברהים' ברחוב מקווה ישראל 4 בתל-אביב. לקוח קבוע שלי בשם איתי בן דוד (טבעוני כמובן) סיפר לי עליכם. הייתי מעוניין להזמינכם להכיר את התפריט במסעדה , לשבת לאכול ולהיווכח כי התפריט המוגש הוא על טהרת הטבעונות. אהיה גאה מאוד אם לאחר ביקורכם יתנוסס גם אצלי תו ה-Vegan Friendly. מחכה ליצירת הקשר , המשך שבוע טוב, ישראל אלבז חומוסיית אבו איברהים 054-429-9630 03-685-3239         </t>
  </si>
  <si>
    <t xml:space="preserve">9.6 - התקשרתי לטלפונים אך הנייד שגוי ובקווי לא עונים, כתבתי מייל שלצערי לא נוכל להגיע כרגע אך נשמח לראות את התפריט ולהתקדם ככה.
בכל אופן נראה לי שהמייל הוא לאיתי (הלקוח שהמליץ) אז צריך לראות איך זה זז ומי עונה</t>
  </si>
  <si>
    <t xml:space="preserve">אין מה לשאול שוב כי הוא חומוסיה וכך או כך כנראה לי יתאים לקבל את התו - אם רואים שעד סוף יוני 15 לא עונה אפשר להעביר ל"בתי עסק לא ויגן פרנדלי"</t>
  </si>
  <si>
    <t xml:space="preserve">Thai food</t>
  </si>
  <si>
    <t xml:space="preserve">http://www.rol.co.il/sites/thai-food/menu.html</t>
  </si>
  <si>
    <t xml:space="preserve">אבן גבירול</t>
  </si>
  <si>
    <t xml:space="preserve">אילן 054-5635056</t>
  </si>
  <si>
    <t xml:space="preserve">26.5.15</t>
  </si>
  <si>
    <t xml:space="preserve">. אני אוכל שם באופן קבוע וכמעט כל המנות שלהם ניתנות להתאמה לטיבעוניים. היום ביקרתי שם ושאלתי אותם למה הם לא מצטרפים לוויגאן פרינדלי. הם לא ידעו מה זה אבל הסברתי להם בקצרה והם ישמחו לשמוע פרטים על הצטרפות.</t>
  </si>
  <si>
    <t xml:space="preserve">עברתי על התפריט - הם לא ויגן פרנדלי, ויש להם הרבה בשר ועוף. אם יוסיפו עוד מנות טבעוניות וחומרי גלם יותר מעניינים יוכלו להיות, אבל זה שינוי בשבילם (התפריט מופיע בלינק לאתר)</t>
  </si>
  <si>
    <t xml:space="preserve">לפנות אם אתה רוצה שהם יוסיפו מנות..</t>
  </si>
  <si>
    <t xml:space="preserve">בליק בייקרי</t>
  </si>
  <si>
    <t xml:space="preserve">mor@bleeckerbakery.co.il</t>
  </si>
  <si>
    <t xml:space="preserve">
פרטים
צהריים טובים, הוצאנו (בשעה טובה!) תפריט חדש שכולל מנות טבעוניות מעולות, אשמח לשלוח לכם. מור         </t>
  </si>
  <si>
    <t xml:space="preserve">17/6/15 עמרי עבר על התפריט והיה רחוק מלהיות ויגן פרנדלי </t>
  </si>
  <si>
    <t xml:space="preserve">iucovici@yahoo.com</t>
  </si>
  <si>
    <t xml:space="preserve">יוקוביץ' סטפן 0543385052</t>
  </si>
  <si>
    <t xml:space="preserve">היי.אני הבעלים של מסעדת "אורבנו" בשוק הפשפשים ביפו ומעוניין לברר איך ניתן לקדם את עניין תו התקן שלכם לטבעונים.יש כאן מספר מנות טבעוניות מצויינות והייתי שמח לתת להן במה ולעודד טבעונים לבקר אותנו...תודה.</t>
  </si>
  <si>
    <t xml:space="preserve">16/6/15 עמרי ביקש מהבחור לשלוח תפריט מלא עם ציון המנות הטבעוניות </t>
  </si>
  <si>
    <t xml:space="preserve">21/6/15 לפנות שוב אם לא עונים</t>
  </si>
  <si>
    <t xml:space="preserve">אורבן קיטשן</t>
  </si>
  <si>
    <t xml:space="preserve">http://www.urbankitchen.co.il/</t>
  </si>
  <si>
    <t xml:space="preserve">ויצמן 45 גבעתיים</t>
  </si>
  <si>
    <t xml:space="preserve">עמרי עבר על התפריט, לא ויגן פרנדלי</t>
  </si>
  <si>
    <t xml:space="preserve">urbankitchenil@gmail.com
אורן סמרה</t>
  </si>
  <si>
    <t xml:space="preserve">חומוס משוושה</t>
  </si>
  <si>
    <t xml:space="preserve">חומוסיה</t>
  </si>
  <si>
    <t xml:space="preserve">http://80005360.rest.co.il/</t>
  </si>
  <si>
    <t xml:space="preserve">חומוסיה בלבד ולכן לא רלוונטי</t>
  </si>
  <si>
    <t xml:space="preserve">המקום צמחוני כי יש לבנה וביצה אבל מעבר לזה הכל טבעוני</t>
  </si>
  <si>
    <t xml:space="preserve">סאלוף ובניו</t>
  </si>
  <si>
    <t xml:space="preserve">כפ"ס, 03-5221344</t>
  </si>
  <si>
    <t xml:space="preserve">פנו לקבל את התו</t>
  </si>
  <si>
    <t xml:space="preserve">פיצה אנטוניו</t>
  </si>
  <si>
    <t xml:space="preserve">https://www.facebook.com/pages/Antonio-Pizza-%D7%90%D7%A0%D7%98%D7%95%D7%A0%D7%99%D7%95-%D7%A4%D7%99%D7%A6%D7%94/370096356429598</t>
  </si>
  <si>
    <t xml:space="preserve">08-6440050</t>
  </si>
  <si>
    <t xml:space="preserve">פנתה לקוחה מרוצה, יש להם גבינה טבעונית, כדאי לבדוק מה הולך שם</t>
  </si>
  <si>
    <t xml:space="preserve">דיברתי עם מישהי קצת טיפשה והסברתי לה, השארתי תטלפון לבעלים.
3.3 - עוד טלפון, הבעלים עדיין לא נמצא, השארתי שוב הודעה. לא להתקשר שוב אם לא חוזר...</t>
  </si>
  <si>
    <t xml:space="preserve">מכירת בקבוקי כלורופיל</t>
  </si>
  <si>
    <t xml:space="preserve">‫michal228@gmail.com</t>
  </si>
  <si>
    <t xml:space="preserve">מיכל</t>
  </si>
  <si>
    <t xml:space="preserve">רוצה למכור בקבוקי כלורופיל באתרכם</t>
  </si>
  <si>
    <t xml:space="preserve">5.3 - הוצע לה סימון מוצרים והשתתפות באירועים במייל
5.3 - לא רוצה לסמן או כלום, רוצה שנפרסם אותה למכירה. לא רלוונטי. הפנתי אותה לקבוצות</t>
  </si>
  <si>
    <t xml:space="preserve">מסעדה חלבית בירושלים</t>
  </si>
  <si>
    <t xml:space="preserve">golan7654@gmail.com</t>
  </si>
  <si>
    <t xml:space="preserve">גולן אליאס</t>
  </si>
  <si>
    <t xml:space="preserve">היי אני בעל מסעדה חלבית במרכז העיר ירושלים במקום ארוחות על פי תפריט וכן הרכבה עצמית של מנה. למעלה מ20 סוגי סלטים במקום. ישנם המון לקוחות טבעוניים אשמח שתצרו עימי קשר         </t>
  </si>
  <si>
    <t xml:space="preserve">1.3 - קיבל מייל עם בקשה להעביר תפריט ויידוע על התשלום</t>
  </si>
  <si>
    <t xml:space="preserve">פיצריית בוטיק בירושלים</t>
  </si>
  <si>
    <t xml:space="preserve">bardakpizzabar@gmail.com</t>
  </si>
  <si>
    <t xml:space="preserve">רון עמדי</t>
  </si>
  <si>
    <t xml:space="preserve">שמי רון עמדי ואני מנהל פצריית בוטיק צעירה בירושלים לאחרונה החלטנו להרחיב את האפשריות הטבעויות שלנו ע"י מתן אפשרות להחלפת הגבינה בגבינה טבעונית בפיצות המאפשרות זאת (80% מהתפריט) נשמח לקבל את התו על מנת לקדם את המהלך הטבעוני שלנו</t>
  </si>
  <si>
    <t xml:space="preserve">בר סלטי שף</t>
  </si>
  <si>
    <t xml:space="preserve">יהודה הלוי תל אביב</t>
  </si>
  <si>
    <t xml:space="preserve">amirdanielgm@gmail.com</t>
  </si>
  <si>
    <t xml:space="preserve">אמיר - 0508443508</t>
  </si>
  <si>
    <t xml:space="preserve">אני הבעלים של "בר סלטי שף" ביהודה הלוי בת"א. יש לנו קהל טבעוני רחב ואוכל בתפריט שמותאם גם לטבעונים. לאחרונה עשינו מספר שינויים בתפריט על מנת להתחשב אפילו יותר בקהל הטבעוני. אשמח אם תכלילו אותנו ברשימת המסעדות באתר.</t>
  </si>
  <si>
    <t xml:space="preserve">1.3 - קיבל מייל עם בקשה להעביר תפריט ויידוע על התשלום
3.3 - ענה שעל אף שזו לא עלות גבוהה הוא לא יכול להעמיס עלויות על העסק ולשלם. יצור איתנו קשר בהמשך אם ירצה</t>
  </si>
  <si>
    <t xml:space="preserve">https://www.facebook.com/thesafsal</t>
  </si>
  <si>
    <t xml:space="preserve">ניקול העבירה לי את השם, יש לחפש אותם ולבדוק</t>
  </si>
  <si>
    <t xml:space="preserve">מצאנו רק עמוד פייסבוק עם אסאדו וסטייקים... יהיה בסדר.</t>
  </si>
  <si>
    <t xml:space="preserve">מנואלה</t>
  </si>
  <si>
    <t xml:space="preserve">http://80164232.rest.co.il/%D7%AA%D7%A4%D7%A8%D7%99%D7%98?menuId=495240</t>
  </si>
  <si>
    <t xml:space="preserve">יש להם אופציות טבעוניות כמו תפריט רגיל של כל מסעדה. כמה סלטים ופסטות שכולן מוגשות ברגיל עם גבינה שאפשר להוריד, לא משהו מיוחד</t>
  </si>
  <si>
    <t xml:space="preserve">קיבלנו פניה מגולשת - אין תפריט טבעוני אך יש המון אופציות. לדעתי אין קינוח. אפשר לבדוק</t>
  </si>
  <si>
    <t xml:space="preserve">בארים תל אביב</t>
  </si>
  <si>
    <t xml:space="preserve">מולי בלומס</t>
  </si>
  <si>
    <t xml:space="preserve">https://www.facebook.com/Mollybloomssarona</t>
  </si>
  <si>
    <t xml:space="preserve">אורי שביט בנתה להם תפריט טבעוני די דל. לא ויגן פרנדלי בכלל - מעט מנות ויש להם הרבה בשר</t>
  </si>
  <si>
    <t xml:space="preserve">https://www.facebook.com/vegansontop/photos/a.166754650086370.35515.165174500244385/759928080769021/?type=1&amp;theater</t>
  </si>
  <si>
    <t xml:space="preserve">פביוס פיצה</t>
  </si>
  <si>
    <t xml:space="preserve">http://www.pizzafabios.co.il/</t>
  </si>
  <si>
    <t xml:space="preserve">https://www.facebook.com/pages/Fabios-pizza-%D7%94%D7%A2%D7%9E%D7%95%D7%93-%D7%94%D7%A8%D7%99%D7%A9%D7%9E%D7%99/238078946251347</t>
  </si>
  <si>
    <t xml:space="preserve">שדרות דואני 20 יבנה, 81551‏, סניף נוסף ב ויצמן 186 כ"ס, וסניף נוסף ברננים סנטר מודיעין.
08-942-0960 , 09-3001079</t>
  </si>
  <si>
    <t xml:space="preserve">pizzafabios@gmail.com</t>
  </si>
  <si>
    <t xml:space="preserve">אין בכלל פיצה עם גבינה טבעונית...</t>
  </si>
  <si>
    <t xml:space="preserve">אין להם גבינה טבעונית בכלל, לא יודעת מה הקטע</t>
  </si>
  <si>
    <t xml:space="preserve">בן גוריון - באר שבע</t>
  </si>
  <si>
    <t xml:space="preserve">פופאי שייק</t>
  </si>
  <si>
    <t xml:space="preserve">kahlonomri@gmail.com</t>
  </si>
  <si>
    <t xml:space="preserve">עומרי כחלון 0524882328</t>
  </si>
  <si>
    <t xml:space="preserve">19.2.15 - פנה במייל ושוחח עם עמרי, שייקיה שלא מוכרת חלב בכלל אלא רק שיקיים על בסיס פירות וחלב סויה, בהמשך יכניס גם קוקוס ושקדים... הדבר החלבי היחיד זה אבקת חלבון, יש לו גם אלטרנטיבה טבעונית לזה. הוא מאד אידיאולוג
23.2.15 - שיחה טלפונית עם תמרה לוודא דברים, קצת מוזר מה שקורה איתו אבל בסדר.. עמרי צריך להרים טלפון אליו
24.2.15 - דיברו על זה שהוא לא יקבל תו ונפרדו כידידים</t>
  </si>
  <si>
    <t xml:space="preserve">אלה פטיסרי</t>
  </si>
  <si>
    <t xml:space="preserve">https://mail.google.com/mail/u/0/?shva=1#inbox</t>
  </si>
  <si>
    <t xml:space="preserve">מישה פנתה אלינו להמליץ עליה, עברתי על התפריט  ואין כמעט כלום טבעוני..</t>
  </si>
  <si>
    <t xml:space="preserve">גלידה אניטה</t>
  </si>
  <si>
    <t xml:space="preserve">http://anitaglida.co.il/about.html</t>
  </si>
  <si>
    <t xml:space="preserve">https://www.facebook.com/pages/%D7%92%D7%9C%D7%99%D7%93%D7%AA-%D7%90%D7%A0%D7%99%D7%98%D7%94-%D7%A4%D7%9C%D7%95%D7%A8%D7%A0%D7%98%D7%99%D7%9F/307536559258965?fref=ts</t>
  </si>
  <si>
    <t xml:space="preserve">3 סניפים בשבזי ת"א ובפלורנטין 3</t>
  </si>
  <si>
    <t xml:space="preserve">http://anitaglida.co.il/sono.html</t>
  </si>
  <si>
    <t xml:space="preserve">03-6838730</t>
  </si>
  <si>
    <t xml:space="preserve">אין עלות נוספת לחלב סויה</t>
  </si>
  <si>
    <t xml:space="preserve">עדי איבטל: 050-6839929</t>
  </si>
  <si>
    <t xml:space="preserve">פשוט לקפוץ
- להתקשר לעדי איבטל ולהניע תהליך</t>
  </si>
  <si>
    <t xml:space="preserve">לבקש ממנו פרטים, לקפוץ</t>
  </si>
  <si>
    <t xml:space="preserve">אוליברי</t>
  </si>
  <si>
    <t xml:space="preserve">שלום שמי ניתאי זהבי אנחנו :מסעדת אוליברי באבן גבירול רוצים להכנס למאגר המסעדות של וויגן פרינדלי מה אנחנו צריכים לעשות בשביל זה</t>
  </si>
  <si>
    <t xml:space="preserve">10.2.15 - קיבל מייל שיעביר את התפריט ועדכון בנושא התשלום
15.2.15 - שלח תפריט, ארבע מנות טבעוניות (אמנם נראות טוב אך מעטות)</t>
  </si>
  <si>
    <t xml:space="preserve">איש קשה - ניתאי
</t>
  </si>
  <si>
    <t xml:space="preserve">zehavi.nitay@gmail.com</t>
  </si>
  <si>
    <t xml:space="preserve">labortario di pasta</t>
  </si>
  <si>
    <t xml:space="preserve">https://laboratorio.mishloha.co.il/online.php?rest_id=3683</t>
  </si>
  <si>
    <t xml:space="preserve">https://www.facebook.com/Laboratorio.di.Pasta/info</t>
  </si>
  <si>
    <t xml:space="preserve">סניפינו: החשמונאים 91, תל אביב; תובל 20, רמת גן</t>
  </si>
  <si>
    <t xml:space="preserve">פתוחים בכל ימות השבוע.. הסניף בתל אביב - חשמונאים 11.30 עד חצות. רמת גן- תובל 11.30 עד 20.00</t>
  </si>
  <si>
    <t xml:space="preserve">  מנכ"לית חופית- 0529535352</t>
  </si>
  <si>
    <t xml:space="preserve">22.10.13 צריכה לחזור אלי -ניקול</t>
  </si>
  <si>
    <t xml:space="preserve">להתקשר מחר</t>
  </si>
  <si>
    <t xml:space="preserve">בית קלייה</t>
  </si>
  <si>
    <t xml:space="preserve">אופיר בן הרוש- 0549729729</t>
  </si>
  <si>
    <t xml:space="preserve">אני בעלים עם עוד שלושה שותפים של בית קלייה ארטיזני לקפה,המקום הינו אספרסו בר שמגיש משקאות קפה גורמה מתוך המפעל עצמו בשכנת נגה ביפו,כתובת:סגולה 15 תל אביב,המקום השני שלנו נמצא במרכז תא ברחוב שלמה המלך 12 תא,אנחנו כשרים ולא פתוחים בשבת,הקונספט שלנו הוא חנות קפה ואספרסו בר שמגיש את הקפה בצורה הכי מקצועית שניתן לקבל כיום בישראל.בנוסף אנו מוכרים תערובת קפה לשימוש ביתי.אנו קונים מידי יום כריכים ומאפים מ לבון פטיסרי ביפו,ישנם המון לקוחות שרוצים כריכים טבעוניים ולכן החלטתי לפנות אליכם.
</t>
  </si>
  <si>
    <t xml:space="preserve">נחלת בנימין 53,תל אביב</t>
  </si>
  <si>
    <t xml:space="preserve">טלפון: 52-8460550</t>
  </si>
  <si>
    <t xml:space="preserve">יש שם המון מנות של אווז.....למרות שלצד מנות האווז יש המון מנות טבעוניות </t>
  </si>
  <si>
    <t xml:space="preserve">צחי מימון 0547398173</t>
  </si>
  <si>
    <t xml:space="preserve">אמור לצאת עם תפריט חדש שבו יהיו אפילו יותר מנות טבעוניות וגם מסומנות. לחכות לזה....</t>
  </si>
  <si>
    <t xml:space="preserve">מאמא רחל</t>
  </si>
  <si>
    <t xml:space="preserve">http://www.rol.co.il/sites/mama-rachel/menu.html</t>
  </si>
  <si>
    <t xml:space="preserve">https://www.facebook.com/MmaRahel</t>
  </si>
  <si>
    <t xml:space="preserve">ממש לא ויגן פרנדלי.</t>
  </si>
  <si>
    <t xml:space="preserve">תפריט של מ-ל-א- שקשוקות. חומוס וקוסקוס בקטנה. ממש לא ויגן פרנדלי.</t>
  </si>
  <si>
    <t xml:space="preserve">מסעדת פקין </t>
  </si>
  <si>
    <t xml:space="preserve">משה סנה 54, Tel Aviv-Jaffa, Israel 69350</t>
  </si>
  <si>
    <t xml:space="preserve">פתוח כל השבוע (כולל שבת) 11:30-23:30 שימו לב: מדי יום, בין השעות 16:30-17:00 המטבח סגור</t>
  </si>
  <si>
    <t xml:space="preserve">http://www.pekin.co.il/</t>
  </si>
  <si>
    <t xml:space="preserve">https://www.facebook.com/PekinTsahala</t>
  </si>
  <si>
    <t xml:space="preserve">info@pekin.co.il</t>
  </si>
  <si>
    <t xml:space="preserve">03-649-0737</t>
  </si>
  <si>
    <t xml:space="preserve">21.10.13 אמורים לחזור אלי -ניקול</t>
  </si>
  <si>
    <t xml:space="preserve">בתור טבעונים ותיקים, מפעם לפעם אנחנו אוכלים במסעדת פקין בצהלה. אמנם אין תפריט טבעוני, אך יש מספר מנות עם טופו. המנות מוכנות בדרך כלל על בסיס ציר עוף - אך אפשר לבקש שיוכנו על בסיס מים(כולל מרקים). כמעט בכל המנות הבשריות אפשר להחליף את הבשר בטופו. יש גם קינוחים טבעוניים.... מאד טעים, שרות מעולה ומחירים סבירים.</t>
  </si>
  <si>
    <t xml:space="preserve">צריכים לחזור אלי -ניקול</t>
  </si>
  <si>
    <t xml:space="preserve">ראשונות 9 מתוך 18. מרקים 9 מתוך 15. עקריות טופו-8 מתוך 8. נודלס 3 מתוך 10. אורז 4 מתוך 8.</t>
  </si>
  <si>
    <t xml:space="preserve">גלבי </t>
  </si>
  <si>
    <t xml:space="preserve">הכרמל 23 </t>
  </si>
  <si>
    <t xml:space="preserve">Mon - Thu: 9:00 am - 7:00 pm Fri: 9:00 am - 6:00 pm</t>
  </si>
  <si>
    <t xml:space="preserve">https://www.facebook.com/anat.galbi?ref=hl</t>
  </si>
  <si>
    <t xml:space="preserve">anatgalbi@gmail.com</t>
  </si>
  <si>
    <t xml:space="preserve">052-409-7455</t>
  </si>
  <si>
    <t xml:space="preserve">21.10.13 אינם ויגן פרנדלי -ניקול</t>
  </si>
  <si>
    <t xml:space="preserve">הייתי רוצה להמליץ על מקום - מסעדה ידידותית לצמחונים וטיבעונים, למקום קוראים: גלבי - המטבח של ענת, בסמטת הכרמל 23, ת"א
מצ"ב לינק לעמוד הפייסבוק
https://www.facebook.com/anat.galbi?ref=hl
יש מנות צמחוניות כגון: קציצות כרישה, טבעוניות: קישואים ממולאים בסייטן, עגבניות ממולאות באורז, חומוס חצילים מהמשובחים שנטעמו, קובה סלק טבעוני ממולא בסייטן וכו'... מומלץ בחום</t>
  </si>
  <si>
    <t xml:space="preserve">לא ויגן פרנדלי</t>
  </si>
  <si>
    <t xml:space="preserve">רשת פרש</t>
  </si>
  <si>
    <t xml:space="preserve">הרבה סניפים</t>
  </si>
  <si>
    <t xml:space="preserve">תלוי בסניף</t>
  </si>
  <si>
    <t xml:space="preserve">http://www.freshkitchen.co.il/html/</t>
  </si>
  <si>
    <t xml:space="preserve">https://www.facebook.com/Fresh.kitchen.tlv</t>
  </si>
  <si>
    <t xml:space="preserve">לעשות מיפוי- הוסיפו מנות טבעוניות לתפריט- נמצא באתר פשופט צריך לבדוק</t>
  </si>
  <si>
    <t xml:space="preserve">אונמי </t>
  </si>
  <si>
    <t xml:space="preserve">הארבעה 18, תל אביב.</t>
  </si>
  <si>
    <t xml:space="preserve">http://www.onami.co.il/he/home/default.aspx</t>
  </si>
  <si>
    <t xml:space="preserve">03-5621172</t>
  </si>
  <si>
    <t xml:space="preserve">מנסה להשיג את בעל העסק, מקווה שאשיג אותו היום בערב.</t>
  </si>
  <si>
    <t xml:space="preserve">גו נודלס </t>
  </si>
  <si>
    <t xml:space="preserve">24/2/13</t>
  </si>
  <si>
    <t xml:space="preserve">אבן גבירול 54 ת"א- 03-696-4040</t>
  </si>
  <si>
    <t xml:space="preserve">יש כמה מנות טבעוניות (חוץ מהאטריות- אם גם האטריות ללא ביצים, אז יש המון מנות טבעוניות) ובסה"כ ידידותי לטבעונים.</t>
  </si>
  <si>
    <t xml:space="preserve">אוהד גו נודלס- 0547999234. דיברנו עם אוהד והוא היה מאוד פתוח לעשות שינויים והוספות. gonoodles@gmail.com</t>
  </si>
  <si>
    <t xml:space="preserve">צריך לפנות לבעלים ולבקש את הנל. עמרי פנה אל הבעלים ב24/2/13</t>
  </si>
  <si>
    <t xml:space="preserve">קפה אדלייד</t>
  </si>
  <si>
    <t xml:space="preserve">http://www.facebook.com/home.php?ref=logo#!/Adelaidecafe1</t>
  </si>
  <si>
    <t xml:space="preserve">בן יהודה 146 תל אביב </t>
  </si>
  <si>
    <t xml:space="preserve"> התפריט נשלח אלי במייל. הוא לא VF במצבו הנוכחי. יש מעט מאוד מנות טבעוניות, ואמנם הממליצה אמרה שאפשר להחליף את כל מנות העוף בטופו, זה היה אולי משביע רצון אם זה היה כתוב בתפריט.</t>
  </si>
  <si>
    <t xml:space="preserve">עמרי היה שם וכתב על התפריט שהוא עומד להוציא מה חסר לו. כרגע תומר הזה לא עונה לערבה בכלל. </t>
  </si>
  <si>
    <t xml:space="preserve">טאי זו</t>
  </si>
  <si>
    <t xml:space="preserve">מנחם בגין 23</t>
  </si>
  <si>
    <t xml:space="preserve">
מדי יום בין השעות 19:00 - חצות
צהריים - 12:30 עד 15:30
שישי בצהריים - סגור</t>
  </si>
  <si>
    <t xml:space="preserve">http://www.taizu.co.il/Content.aspx?id=75</t>
  </si>
  <si>
    <t xml:space="preserve">הבעלים פנה אלינו ואמר שלדעתו הוא וויגן פרנדלי </t>
  </si>
  <si>
    <t xml:space="preserve">christophers cafe</t>
  </si>
  <si>
    <t xml:space="preserve">בית אשל 13 יפו</t>
  </si>
  <si>
    <t xml:space="preserve">         christophers.cafe.jaffa@gmail.com</t>
  </si>
  <si>
    <t xml:space="preserve">כריס-  054-911-5255</t>
  </si>
  <si>
    <t xml:space="preserve">ג'וני קריספי</t>
  </si>
  <si>
    <t xml:space="preserve">קינג ג'ורג' 79 תל אביב</t>
  </si>
  <si>
    <t xml:space="preserve">יש שם סנדויצים עם פרוסות סייטן</t>
  </si>
  <si>
    <t xml:space="preserve">קפה לנון</t>
  </si>
  <si>
    <t xml:space="preserve">בן גוריון 19 תל אביב</t>
  </si>
  <si>
    <t xml:space="preserve">ערבה מיפתה את התפריט ודיברה עם לימור ישירות. צריך לעקוב אם לימור תעשה את השינויים הנדרשים. </t>
  </si>
  <si>
    <t xml:space="preserve">חסר: 1 בייגל טוסט/כריך נוסף. 1 סלט/סימון של הסלט מישל בסימון אופציונאלי לטבעוני. 1 ברוסקטה. 1 ארוחת בוקר (יש כבר שקשוקה טבעונית, רק צריך לאפשר ארוחת בוקר טבעונית). כל השאר בסדר. </t>
  </si>
  <si>
    <t xml:space="preserve">לא מוצא את המקום בשום מקום</t>
  </si>
  <si>
    <t xml:space="preserve">האוגדנה</t>
  </si>
  <si>
    <t xml:space="preserve">http://www.facebook.com/Uganda.Tel.Aviv</t>
  </si>
  <si>
    <t xml:space="preserve">המלצה מגולשת-ימי שלישי ערב טבעוני- נמצא בין בסמטת בית הבד (דרום תל אביב)</t>
  </si>
  <si>
    <t xml:space="preserve">זה בר, לא מסעדה. אין תפריט. כדאי להתקשר לבדוק אם יש מנות טבעוניות</t>
  </si>
  <si>
    <t xml:space="preserve">יובל- במהלך השבוע יש להם מנה אחת בלבד- בורקס טבעוני! במילויים שונים, כולם טבעוניים, מוגש עם ירקות, טחינה ופסטו. מגישים גם קפה, בלי חלב. הבעלים טבעוני ומאוד בעניין. בימי שלישי הם עושים באמת ארוחה טבעונית, כל פעם מגישים אוכל אחר. הלכתי למקום, הפסיקו עם הארוחה הטבעונית, צריך לדבר עם איתמר שאחראי על התפריט, יהיו בורקסים וחומוס וזהו כנראה.</t>
  </si>
  <si>
    <t xml:space="preserve">מאה צ'קוס</t>
  </si>
  <si>
    <t xml:space="preserve">25/2/13</t>
  </si>
  <si>
    <t xml:space="preserve">https://www.food.co.il/100chicos-ibn</t>
  </si>
  <si>
    <t xml:space="preserve">אבן גבירול 20 תל אביב</t>
  </si>
  <si>
    <t xml:space="preserve">צריך להוסיף כמה מנות על מנת שיקבל את תו התקן. סנדוויצים: צריכים להוסיף 2. קינוח: לפחות אחד שלא סורבה. תוספות: אם ההום פרייז או טבעות טבעונים לא צריך אם לא אז צריך להוסיף אחד. </t>
  </si>
  <si>
    <t xml:space="preserve">צריך לפנות לאיל ולהגיד לו :0543453410</t>
  </si>
  <si>
    <t xml:space="preserve">אייל - 0543453410</t>
  </si>
  <si>
    <t xml:space="preserve">יין בר</t>
  </si>
  <si>
    <t xml:space="preserve">http://www.rest.co.il/sites/Default.asp?txtRestID=9866</t>
  </si>
  <si>
    <t xml:space="preserve">http://www.wineboutique.co.il/</t>
  </si>
  <si>
    <t xml:space="preserve">קינג ג'ורג' 83 תל אביב טלפון: 03-5259911</t>
  </si>
  <si>
    <t xml:space="preserve">24/2/13 עמרי ויובל היו במקום. אמור להיות שם בופה שחצי ממנו טבעוני וגם שליש מהמנות טבעוניות.</t>
  </si>
  <si>
    <t xml:space="preserve">מחכים רק ישים את הסימונים. עמרי צריך לשלוח לו את הסימונים. עמרי שלח לו את הסימונים במייל ב24/2/13</t>
  </si>
  <si>
    <t xml:space="preserve">תומר- 05475445541</t>
  </si>
  <si>
    <t xml:space="preserve">צריך לחזור אליו עוד שבועיים</t>
  </si>
  <si>
    <t xml:space="preserve">שאפה בר</t>
  </si>
  <si>
    <t xml:space="preserve">נחמן 2,תל אביב</t>
  </si>
  <si>
    <t xml:space="preserve">א'-ו' 9:00-לקוח אחרון שבת 10:00-לקוח אחרון</t>
  </si>
  <si>
    <t xml:space="preserve">03-6811205</t>
  </si>
  <si>
    <t xml:space="preserve">פנו גם ביוני 2015</t>
  </si>
  <si>
    <t xml:space="preserve">קפה סגל</t>
  </si>
  <si>
    <t xml:space="preserve">ברזילי 5 תל אביב</t>
  </si>
  <si>
    <t xml:space="preserve">רחוק מלהיות ויגן פרנדלי אבל דיברתי עם בעל המקום ומוכן לעשות שינויים</t>
  </si>
  <si>
    <t xml:space="preserve">17/1/13 חסר- עיקרית, כריך, קינוח פלוס סימון. שלחתי לו בדף את מה שחסר לו למקרה שירצה להוסיף</t>
  </si>
  <si>
    <t xml:space="preserve">פלפל גבאי </t>
  </si>
  <si>
    <t xml:space="preserve">28/6/13</t>
  </si>
  <si>
    <t xml:space="preserve">שלחתי להם בהודעה אילו שינויים הם צריכים לעשות. לא קיבלתי תשובה מהם....</t>
  </si>
  <si>
    <t xml:space="preserve">חומוס בהדונס</t>
  </si>
  <si>
    <t xml:space="preserve">ראשון לציון רוטשליד 119</t>
  </si>
  <si>
    <t xml:space="preserve">לבעל המקום קוראים יעקב והדבר היחיד שהוא לא טבעוני שם זה ביצה.</t>
  </si>
  <si>
    <t xml:space="preserve">מזקל </t>
  </si>
  <si>
    <t xml:space="preserve">ויטל 2</t>
  </si>
  <si>
    <t xml:space="preserve">20:00-02:00</t>
  </si>
  <si>
    <t xml:space="preserve">http://www.rest.co.il/sites/default.asp?txtRestID=9382</t>
  </si>
  <si>
    <t xml:space="preserve">https://www.facebook.com/MezcalTelAviv</t>
  </si>
  <si>
    <t xml:space="preserve"> 03-5187925</t>
  </si>
  <si>
    <t xml:space="preserve">המקום סופר דל במנות טבועניות. אמנם הבעלים פנו אלינו בהצמלצה אלום אין קשר בין המציאות לתו תהקן ויגן פרנדלי </t>
  </si>
  <si>
    <t xml:space="preserve">קפה בן עמי</t>
  </si>
  <si>
    <t xml:space="preserve">גבעתיים רמבם 30 </t>
  </si>
  <si>
    <t xml:space="preserve">07:00- 24:00</t>
  </si>
  <si>
    <t xml:space="preserve">http://www.benami.co.il/</t>
  </si>
  <si>
    <t xml:space="preserve"> מעוניין ללטבען מנות אבל אין לו מושג</t>
  </si>
  <si>
    <t xml:space="preserve">הנרייטה</t>
  </si>
  <si>
    <t xml:space="preserve">ארלוזורוב 186 תל אביב</t>
  </si>
  <si>
    <t xml:space="preserve">א'-ו'': 07:00-23:00</t>
  </si>
  <si>
    <t xml:space="preserve">http://www.rest.co.il/sites/Default.asp?txtRestID=5134</t>
  </si>
  <si>
    <t xml:space="preserve"> טל יפה- מנהלת בית הקפה0545420424</t>
  </si>
  <si>
    <t xml:space="preserve">הלילה</t>
  </si>
  <si>
    <t xml:space="preserve">יואב- 0528193888</t>
  </si>
  <si>
    <t xml:space="preserve">אנחנו מגישים תפריט צחוני גדול ובתוכו גם הרבה אופציות לטבעוניים.</t>
  </si>
  <si>
    <t xml:space="preserve">12/6- עמרי עבר על התפריט ואין שם שום דבר טבעוני. מחכה לתשובה מיואב שיסביר אם אין עוד איזה תפריט או משהו בסגנון.....</t>
  </si>
  <si>
    <t xml:space="preserve">פיקולה פסטה</t>
  </si>
  <si>
    <t xml:space="preserve">http://www.mouse.co.il/CM.food_item_place,382,213,4147,.aspx</t>
  </si>
  <si>
    <t xml:space="preserve">בן יהודה 53 תל אביב</t>
  </si>
  <si>
    <t xml:space="preserve">24/2/13 עמרי ויובל היו במקום ו\דיברו עם הבעלים: ביקשנו ממנו שיוסיף תפריט לטבעונים  או שיוסיף סימון. לא מוכן לעשות את זה....</t>
  </si>
  <si>
    <t xml:space="preserve">אינדירה מסעדה הודית</t>
  </si>
  <si>
    <t xml:space="preserve">http://www.rest.co.il/sites/default.asp?txtRestID=20&amp;txtNavID=3&amp;txtItemID=126</t>
  </si>
  <si>
    <t xml:space="preserve">שאול המלך</t>
  </si>
  <si>
    <t xml:space="preserve">24/2/13 עמרי ויובל היו במקום ויפוי את התפריט- החלטנו שיש יותר מידי בשר ושעדיף להשאיר את זה למאוחר יותר.</t>
  </si>
  <si>
    <t xml:space="preserve">המלצת גולשת</t>
  </si>
  <si>
    <t xml:space="preserve">מעדניית גולדשטיין</t>
  </si>
  <si>
    <t xml:space="preserve">צומת סביון </t>
  </si>
  <si>
    <t xml:space="preserve">03-5330304</t>
  </si>
  <si>
    <t xml:space="preserve">במעדניית גולדשטיין בצומת סביון יש המון מנות טבעוניות ומאוד מאוד טעימות. שוה לכם לבדוק 03-5330304 , קניתי שם בשישי כ שישה סוגי מאכלים ונהננו עד היום.</t>
  </si>
  <si>
    <t xml:space="preserve">דובונוב 10 תל אביב</t>
  </si>
  <si>
    <t xml:space="preserve">http://www.rest.co.il/sites/Default.asp?txtRestID=5375</t>
  </si>
  <si>
    <t xml:space="preserve">http://www.facebook.com/alternative.rest</t>
  </si>
  <si>
    <t xml:space="preserve">03-695-0567</t>
  </si>
  <si>
    <t xml:space="preserve">ינואר....</t>
  </si>
  <si>
    <t xml:space="preserve">רונן להב
0525345464</t>
  </si>
  <si>
    <t xml:space="preserve">צריך ליצור קשר עם הבחור.... לעשות מיפוי ולהחליט.....</t>
  </si>
  <si>
    <t xml:space="preserve">קפה זוהרית</t>
  </si>
  <si>
    <t xml:space="preserve">גרונימן 8 רמת אביב</t>
  </si>
  <si>
    <t xml:space="preserve">אפשר למצוא בקלות מנות טבעונייוות ואפשר להחליף את העוף בטופו בכל המנות.....</t>
  </si>
  <si>
    <t xml:space="preserve">טוקו</t>
  </si>
  <si>
    <t xml:space="preserve">http://www.mishlohim.co.il/Menu.aspx?businessId=3300</t>
  </si>
  <si>
    <t xml:space="preserve">0507402008 מייקל</t>
  </si>
  <si>
    <t xml:space="preserve">רותם צריכה למפות</t>
  </si>
  <si>
    <t xml:space="preserve">קפה הרובע</t>
  </si>
  <si>
    <t xml:space="preserve">24/3/13</t>
  </si>
  <si>
    <t xml:space="preserve">http://www.quarter-cafe.co.il/hebrew/quarter-cafe-menus.php</t>
  </si>
  <si>
    <t xml:space="preserve">נראה  לא ויגן פרנדלי.
יש כמה סלטים שנראים טבעונים
אך אין שום מנה אמיתית שנראת טבעונית
יש חביתות קישים וגבינות.
שלחתי מייל לברור</t>
  </si>
  <si>
    <t xml:space="preserve">קיבלתי תשובה
אין להם שום מנה טבעונית ולא נראה שהם ששים להוסיף כאלה
לא ויגן פרנדלי בכלל!</t>
  </si>
  <si>
    <t xml:space="preserve">סושי בר</t>
  </si>
  <si>
    <t xml:space="preserve">ברזיל 17 רמת אביב</t>
  </si>
  <si>
    <t xml:space="preserve">אישר קשר- רונן   052-3948-435      
</t>
  </si>
  <si>
    <t xml:space="preserve">המסעדה כמובן מגישה דגים אבל יש לה אופציה צמחונית לסושי.מעבר לכך היא מגישה קרוב ל 8 מנות נודלס שבכולן ניתן לבחור טופו.המקום מאוד גמיש אם הסועדים: את כל המנות הם משנים ללא בעיה - כלומר: מוציאים ביצה מהנודלס, לא משתמשים ברוטב על בסיס דגים, מחליפים אטריות ביצים באורז וכ"ו - הכל ללא שום בעיה ובחיוך</t>
  </si>
  <si>
    <t xml:space="preserve">רותם</t>
  </si>
  <si>
    <t xml:space="preserve">לא מספיק מנות. אין עיקריות ובמיוחדים כלום, וכל הסושי זה הרכבה עצמית אז זו לא חכמה. יכול להיות שהם מאוד גימשים לשינויים, אבל אין תפריט בסיסי מספק לקבלת תו.</t>
  </si>
  <si>
    <t xml:space="preserve">פועה </t>
  </si>
  <si>
    <t xml:space="preserve">http://www.rol.co.il/sites/puaa/map.html</t>
  </si>
  <si>
    <t xml:space="preserve">רבי יוחנן 8, יפו (שוק הפשפשים)- 03-6823821, 03-6811140 </t>
  </si>
  <si>
    <t xml:space="preserve">צריך לבדוק</t>
  </si>
  <si>
    <t xml:space="preserve">פועה-צריך למפות שוב את המקום- ואז לראות מה בדיוק חסר- וליצור קשר עם
הבעלים ולהגיד מה הם צריכים לעשות. 
</t>
  </si>
  <si>
    <t xml:space="preserve">tranquilla</t>
  </si>
  <si>
    <t xml:space="preserve">http://tranquilla.co.il/index.asp?id=2</t>
  </si>
  <si>
    <t xml:space="preserve">מקווה ישראל 1 תל אביב</t>
  </si>
  <si>
    <t xml:space="preserve">ראה מיפוי של מוריהובדיקה שלי. יש להוסיף א. בוקר, קינוח ופיצה. ולעבות עוד מנות בקטגוריות</t>
  </si>
  <si>
    <t xml:space="preserve">גולש ממליץ, אוכל מעולה. לדעתי יש לטבען הרבה הרבה מנות ויש עבודה סביבם. נפנה אליהם בסיבוב השני-שלישי. ענבל</t>
  </si>
  <si>
    <t xml:space="preserve">איפה המיפוי של המסעדה?</t>
  </si>
  <si>
    <t xml:space="preserve">התחתית</t>
  </si>
  <si>
    <t xml:space="preserve">http://www.mouse.co.il/CM.food_item_place,383,213,6561,.aspx</t>
  </si>
  <si>
    <t xml:space="preserve">לינקולן 9 תל אביב</t>
  </si>
  <si>
    <t xml:space="preserve">עמרי היה שם ב20/2/13 ודיבר עם האחראית שבעצמה טבעונית. אמרתי לה מה היא עוד צריכה לעשות בשביל שיקבלו את תו התקן. המנהלת אמרה שהיא תעביר הלאה אבל קשה לה להאמין שיוסיפו עוד הרבה</t>
  </si>
  <si>
    <t xml:space="preserve">התפריט עם סימון טבעוני. 
התפריט הולך לעבור גלגול נוסף בו יוסיפו פסטה טבענית. 
ארוחות בוקר:שתהיה לפחות ארוחת בוקר אחת שווה טבעונית.  
סלטים- 3 מתוך 8- בסדר
כריכים:צריך להוסיף כריך אחד. 
מנות קטנות:חסרה מנה אחת
מרקים: יש
קינוחים 0 מתוך 10חסרים שני קינוחים. 
ארוחות עיקריות
2 מתוך 16 אבל ארוחות שוות. כנראה שיוסיפו גם פסטה בשבועות הקרובים. 
חסרה עיקרית אחת. 
</t>
  </si>
  <si>
    <t xml:space="preserve">24/2/13 עמרי קיבל סימוס מטליה- הבעלים לא מוכנים לעשות שינויים נוספים</t>
  </si>
  <si>
    <t xml:space="preserve">לחמנינה</t>
  </si>
  <si>
    <t xml:space="preserve">http://www.lachmanina.co.il/</t>
  </si>
  <si>
    <t xml:space="preserve">רחוב קרמיניצקי 14 תל אביב</t>
  </si>
  <si>
    <t xml:space="preserve">לא ניתן להדעת מהתפריט מה טבעוני ומה לא. צריך להתקשר לבדוק</t>
  </si>
  <si>
    <t xml:space="preserve">ראה מיפוי מסעדות בית עסק מס' 14</t>
  </si>
  <si>
    <t xml:space="preserve">לאחר מעבר על מיפוי בדוקס נראה לי שהם רחוקים מלהיותויגן פרנדלי.כמו כן, כולה מדובר בלחם שגם הוא לא טבעוני ברובו....</t>
  </si>
  <si>
    <t xml:space="preserve">שולחן</t>
  </si>
  <si>
    <t xml:space="preserve">25.12.12</t>
  </si>
  <si>
    <t xml:space="preserve">http://www.rest.co.il/sites/Default.asp?txtRestID=12610&amp;txtNavID=3&amp;txtItemID=634506</t>
  </si>
  <si>
    <t xml:space="preserve">רוטשילד 73 תל אביב</t>
  </si>
  <si>
    <t xml:space="preserve">יש תפריט, למפות</t>
  </si>
  <si>
    <t xml:space="preserve">19/1/13 גלית למפות</t>
  </si>
  <si>
    <t xml:space="preserve">צפרה</t>
  </si>
  <si>
    <t xml:space="preserve">http://zepra.pionetsv.co.il/</t>
  </si>
  <si>
    <t xml:space="preserve">יגאל אלון 96, ת"א- 03-6240044</t>
  </si>
  <si>
    <t xml:space="preserve">מסעדה אסייתית- יש מנות טבעוניות. </t>
  </si>
  <si>
    <t xml:space="preserve">צריך סימון בתפריט וקינוח. יש הרבה יותר מידי מנות מהחי. לפנות אליהם עוד הרבה זמן.  עמרי לא רוצה בכלל לראות אותם כויגן פריינדלי</t>
  </si>
  <si>
    <t xml:space="preserve">פרש קיטשן</t>
  </si>
  <si>
    <t xml:space="preserve">ת"א- 03-6099595</t>
  </si>
  <si>
    <t xml:space="preserve">הרצליה, שנקר 13- 09-7730618; אבן גבירול 30 ת"א- 6099595 03; בן יהודה 77 ת"א- ט"ל – 5292687 03; דיזינגוף 149- ט"ל – 5239933 03.</t>
  </si>
  <si>
    <t xml:space="preserve">קהתקיימה פגישה ביום 11.10.12- ובעל המקום אדיוט! ולא מוכנן לעשות שינוייים בכלל. בינתיים לא מקבל תו תקן.</t>
  </si>
  <si>
    <t xml:space="preserve">אונאמי</t>
  </si>
  <si>
    <t xml:space="preserve">הארבעה 18 תל אביב- 03-5621172</t>
  </si>
  <si>
    <t xml:space="preserve">מסעדה יפאנית- הרבה מנות טבעוניות- VF. </t>
  </si>
  <si>
    <t xml:space="preserve">דיברתי עם הבעלים והוא אמר שהוא לא רוצה שנשים מדבקה על החלון.... לאחר מכן רותם בדקה את התפריט של המקום-ואמרה שהמקום לא ויגן פריינדלי נכון לעכשיו. ראה מיפוי בית עסק מס' 6</t>
  </si>
  <si>
    <t xml:space="preserve">יודלה</t>
  </si>
  <si>
    <t xml:space="preserve">נבדק, ומאוד רחוק מלהיות ויגן פריינדלי</t>
  </si>
  <si>
    <t xml:space="preserve">קפה אתנחתא</t>
  </si>
  <si>
    <t xml:space="preserve">התפריט נבדק. המקום כרגע לא ויגן פריינדלי בכלל. רעות בקשר עם הבעלים לטבען את המקום</t>
  </si>
  <si>
    <t xml:space="preserve">הספריה</t>
  </si>
  <si>
    <t xml:space="preserve">נבדק על ידי עמרי. ממש לא ידידותי לטבעונים</t>
  </si>
  <si>
    <t xml:space="preserve">תפוז</t>
  </si>
  <si>
    <t xml:space="preserve">עמרי בדק ויש להם רק מנות צמחוניות אבל לא טבעוניות (חוץ מסלטים)</t>
  </si>
  <si>
    <t xml:space="preserve">קפה בשדה</t>
  </si>
  <si>
    <t xml:space="preserve">אין כמעט מנות טבעוניות</t>
  </si>
  <si>
    <t xml:space="preserve">קארדו-בר יין</t>
  </si>
  <si>
    <t xml:space="preserve">חבר/שותף של הבעלים פנה אלינו ואמר שהבעלים מאוד פתוח לשינויים בתפריט ושנדבר איתו. זה עבר לרותם, אבל בתכלס’ הוא לא השאיר טלפון של הבעלים.</t>
  </si>
  <si>
    <t xml:space="preserve">המקום סופר לא ויגן פריינדלי</t>
  </si>
  <si>
    <t xml:space="preserve">ערבה עברה על התפריט- התפריט סופר לא ידידותי לטבעונים- לפי הפירוט הבא: א.בוקר-0. מאפים-0. כריכים-0. סלטים- 3. ארוחות-0</t>
  </si>
  <si>
    <t xml:space="preserve">http://www.bargiyora.co.il/bar-giyora-menu</t>
  </si>
  <si>
    <t xml:space="preserve">תל אביב, ליד הסנטר</t>
  </si>
  <si>
    <t xml:space="preserve">יש להם שני סלטים, צ'יפס ואדממה. זהו!! כל השאר בשרי/חלבי</t>
  </si>
  <si>
    <t xml:space="preserve">ראה מיפוי מסעדות. בית עסק מספר 17. </t>
  </si>
  <si>
    <t xml:space="preserve">http://www.lachmanina.co.il/index.html</t>
  </si>
  <si>
    <t xml:space="preserve">תל אביב, קרמניסקי</t>
  </si>
  <si>
    <t xml:space="preserve">ראה מיפוי מסעדות- בתי עסק מספר 14</t>
  </si>
  <si>
    <t xml:space="preserve">ארומה</t>
  </si>
  <si>
    <t xml:space="preserve">3 סלטים מתוך ים סלטים שונים. כריך אחד מתוך ים כריכים. קינוח אחד מתוך ים קינוחים. 3 מרקים מתוך 4. </t>
  </si>
  <si>
    <t xml:space="preserve">אי אפשר לתת להם תו תקן- כמה חסר להם?</t>
  </si>
  <si>
    <t xml:space="preserve">המסעדה של פרידה הכט</t>
  </si>
  <si>
    <t xml:space="preserve">https://www.mishloha.co.il/rest_new_page.asp?rest_id=528</t>
  </si>
  <si>
    <t xml:space="preserve">אוכל מזרחי</t>
  </si>
  <si>
    <t xml:space="preserve">מנות עיקריות הכל בשרי. אבל בקטגורית “פרידה תוספות” יש מגוון רחב של שעועית, קוסקוס, קינואה   ועוד. הגולשת ממש נלהבת מהם, אומרת שהיחס שלהם לטבעונים מעולה!!! ענבל.. ערבה: אני גם עברתי על התפריט ולדעתי הוא לא יכול לקבל תו תקן כי אין שום מנה עיקרית טבעונית בכלל. זה בדיוק כמו כל מסעדת בשרים שכל התוספות והסלטים הם טבעוניים מטעמי כשרות- ערבה</t>
  </si>
  <si>
    <t xml:space="preserve">גוז' ודניאל</t>
  </si>
  <si>
    <t xml:space="preserve">http://www.rest.co.il/sites/Default.asp?txtRestID=12018&amp;txtNavID=3&amp;txtItemID=564114</t>
  </si>
  <si>
    <t xml:space="preserve">בני ציון</t>
  </si>
  <si>
    <t xml:space="preserve">המלצת גולשת כי הם באים לקראת. אין מספיק מנות טבעוניות</t>
  </si>
  <si>
    <t xml:space="preserve">pappas</t>
  </si>
  <si>
    <t xml:space="preserve">https://www.food.co.il/pappas</t>
  </si>
  <si>
    <t xml:space="preserve">הלל הזקן 12 תל אביב 035107373</t>
  </si>
  <si>
    <t xml:space="preserve">לפי מה שהבנתי יש לו תפריט טבעוני נפרד. שווה לבדוק</t>
  </si>
  <si>
    <t xml:space="preserve">עמרי מעביר לטיפול של רותם מה קורה עם זה? רותם- 23.12- לא ויגן פרינדלי בעליל!!</t>
  </si>
  <si>
    <t xml:space="preserve">צאקרה קפה</t>
  </si>
  <si>
    <t xml:space="preserve">ראה מיפוי של מוריה</t>
  </si>
  <si>
    <t xml:space="preserve">לולו</t>
  </si>
  <si>
    <t xml:space="preserve">הנריקו איגלסיאס ביקש להפגש</t>
  </si>
  <si>
    <t xml:space="preserve">צריך להפגש עם הבחור</t>
  </si>
  <si>
    <t xml:space="preserve">בזילי. קום פיצה</t>
  </si>
  <si>
    <t xml:space="preserve">http://takeaway.bazzili.com/</t>
  </si>
  <si>
    <t xml:space="preserve">שני סניפים, באברבנל 45 ושדרות חן 52</t>
  </si>
  <si>
    <t xml:space="preserve">אני לא רואה פיצה ללא גבינה באתר. אם הם מתחשבים זה יפה,  אבל עד שזה לא מעוגן בכתב...</t>
  </si>
  <si>
    <t xml:space="preserve">המלצת גולשת, אמרה שאפשר לבקש פיצה בלי גבינה</t>
  </si>
  <si>
    <t xml:space="preserve">payless</t>
  </si>
  <si>
    <t xml:space="preserve">http://www.payless.com/store/</t>
  </si>
  <si>
    <t xml:space="preserve">http://www.sakal-group.co.il/map_brand.php?id=69&amp;brand=Payless</t>
  </si>
  <si>
    <t xml:space="preserve">כרגע לא נותנים תו למקומות שהם לא רק טבעונים. רשת מחו"ל, יהיה בעייתי</t>
  </si>
  <si>
    <t xml:space="preserve">הגולשת אומרת שיש שם מחלקה שלמה של נעליים שלא עשויות מעור וכו'... צריך לבדוק את זה</t>
  </si>
  <si>
    <t xml:space="preserve">3. רשת רולדין, קניון עיר ימים. (בכלל בקניון עיר ימים יש מלא בתי קפה ובתי עסק). </t>
  </si>
  <si>
    <t xml:space="preserve">5. מאפה נאמן - תחנה מרכזית, נתניה.</t>
  </si>
  <si>
    <t xml:space="preserve">קייטרינג מאגו</t>
  </si>
  <si>
    <t xml:space="preserve">http://www.mago.co.il/</t>
  </si>
  <si>
    <t xml:space="preserve">http://www.facebook.com/veganfriendly.co.il?sk=messages_inbox&amp;action=read&amp;tid=id.321228434657371</t>
  </si>
  <si>
    <t xml:space="preserve">לא מקבל תו. מציע גם תפריט בשרי</t>
  </si>
  <si>
    <t xml:space="preserve">בית העמודים- בר קפ ג'אז</t>
  </si>
  <si>
    <t xml:space="preserve">http://www.facebook.com/BeitHaamudim/info</t>
  </si>
  <si>
    <t xml:space="preserve">אוהדת המליצה של שיש להם ספיישל טבעוני</t>
  </si>
  <si>
    <t xml:space="preserve">לא מקבל תו. יש להם מנה טבעונית אחת בעיקרית אך כל שאר התפריט ממש לא מספק.</t>
  </si>
  <si>
    <t xml:space="preserve">ארי-אל קוסמטיקס</t>
  </si>
  <si>
    <t xml:space="preserve">http://www.facebook.com/ariel.benbechor</t>
  </si>
  <si>
    <t xml:space="preserve">קוסמטיקאית שמשתמשת רק במוצרים טבעונים. תרצאה להצטרף אלינו. התכתבתי איתה בפייסבוק</t>
  </si>
  <si>
    <t xml:space="preserve">לקחתי ממנה את שמות החברות שהיא קונה מהם את המוצרים כדי לוודא שהם באמת טבעונים: קארט קוסמטיקה (שלחתי הודעה- חזרו אלי שהם טבעונים), הולילנד(שלחתי שאלה- לא נראה טבעוני), סומה הרבה (אין אתר- פשטו את הרגל), ד"ר קדיר (שלחתי- לא טבעונים). אני בודקת אותם ורק אחרי זה אצרף אותה. כרגע גם הולילנד וגם ד"ר קדיר לא טבעונים, לא מקבלת תו. אכתוב לה שהיא מוזמנת לפנות אלינו שוב במידה ותוריד את המוצרים האלו</t>
  </si>
  <si>
    <t xml:space="preserve">קייטרינג דואט- צמחוני חלבי- לבדוק כמה טבעוני יש להם</t>
  </si>
  <si>
    <t xml:space="preserve">http://www.duet-catering.com/?page_id=25</t>
  </si>
  <si>
    <t xml:space="preserve">08-9268613</t>
  </si>
  <si>
    <t xml:space="preserve">25.12- דיברתי עם סוניה. הקייטרינג הוא חלבי בהגדרתו, עשו גם אירועים טבעוניים. אך יש להם גם שתי מנות עם דגים כי זה חלבי. תשלח לי תפריט כולל של הקייטרינג כדי שנראה אם מתאים לנו. אמרתי לה שבגלל הדגים כנראה שלא.     קיבלתי תפריט. יש כמה מנות דגים, וה-מון ה-מון חלבי וגם דבש וביצים. הודעתי לה שלא מקבלת תו.</t>
  </si>
  <si>
    <t xml:space="preserve">גלידריה איטלקית</t>
  </si>
  <si>
    <t xml:space="preserve">בן יהודה 122 תל אביב. כשאני רושמת בגוגל את הכתובת- אני מקבלת מסעדה איטלקית</t>
  </si>
  <si>
    <t xml:space="preserve">רק צריך להתקשר לוודא ואפשר לתת תו תקן. אני לא מוצאת טלפון שלהם אפילו בדפי זהב. פשוט לנחות עליהם כדי לבדוק את העניין ולשאול עם מי אפשר לדבר. לא בטוחה שהם קיימים. בכתובת שלהם מופיע משהו אחר</t>
  </si>
  <si>
    <t xml:space="preserve">לפחות 4 טעמים של גלידת סויה ולעיתים יותר.. לא יודעים אם קיימים</t>
  </si>
  <si>
    <t xml:space="preserve">bravissimo-רשת גלידריות איטלקית</t>
  </si>
  <si>
    <t xml:space="preserve">רק סניף סינימטק תל אביב. רח’ הארבעה 4 ת”א. . הנהלת הרשת-03-9218762</t>
  </si>
  <si>
    <t xml:space="preserve">רק צריך להתקשר לוודא ואפשר לתת תו תקן. רותם- לא עונים בהנהלת הרשת, אני לא רואה באתר שלהם שיש להם סויה, ואני לא רואה שיש סניף ברחוב הארבעה.</t>
  </si>
  <si>
    <t xml:space="preserve">מגוון טעמים על בסיס סויה, ומגוון רב של סורבה. לא יודעים אם קיימים</t>
  </si>
  <si>
    <t xml:space="preserve">און בר קייט בכפר- צימרים באמירים</t>
  </si>
  <si>
    <t xml:space="preserve">http://amirim.com/manifest/he</t>
  </si>
  <si>
    <t xml:space="preserve">לא מקבלים תו. הם טבעונים- צמחונים, זה לא שונה מכל הצימרים באמירים.</t>
  </si>
  <si>
    <t xml:space="preserve">MAKER'S CAFE </t>
  </si>
  <si>
    <t xml:space="preserve">בן יהודה 202 0523886002 לדבר שם עם מוסא</t>
  </si>
  <si>
    <t xml:space="preserve">בן יהודה</t>
  </si>
  <si>
    <t xml:space="preserve">יובל- שלחתי לעמרי- כריכים 0/15, סלטים 1/7, בוקר 0/4</t>
  </si>
  <si>
    <t xml:space="preserve">מסעדת בובה</t>
  </si>
  <si>
    <t xml:space="preserve">רחוב עמינדב 14 תל אביב</t>
  </si>
  <si>
    <t xml:space="preserve">אין תפריט. כדאי להתקשר לברר</t>
  </si>
  <si>
    <t xml:space="preserve">יובל- התפריט לא כזה טבעוני: בכל הסלטים יש משהו לא טבעוני (0/11), גם בכל הכריכים (0/8) ובכל ארוחות הבוקר (0/5), פסטה 2/9, חומוס 6/7 וטוסטים 0/6. יש קוסקוס (טבעוני). יש להם 9 קינוחים, אחד מהם הוא צלחת פירות העונה והשני גלידה שאפשר סורבה פסיפלורה. מצד שני, לפי הפייסבוק שלהם הם מגישים מנה טבעונית מתחלפת כמו שכתוב בצד- קציצות סייטן, אורז עם עדשים וכאלה ויש להם בר סלטים ככה שאפשר להרכיב סלט טבעוני בקלות וגם את הסלטים הקיימים קל לטבען. הם מסעדה באג'נדה מאוד בריאותית (יש סלט נטורופתיה לדוגמה) אז נראה לי שאם נדבר איתם יהיה פשוט לעשות אותם יותר ידידותיים. </t>
  </si>
  <si>
    <t xml:space="preserve">שם המסעדה הגיעה על ידי אוהד הויגן פריינדלי שכתב: הם פתוחים רק בצהריים ומגישים כל יום מנה מיוחדת טבעונית וחמה. היום הם הכינו מנה של אורז מלא עם עדשים ירוקות סייטן וירקות. מדובר באי טבעוני באמצע השממה הקרנבורית של אזור הסינרמה.</t>
  </si>
  <si>
    <t xml:space="preserve">לודוויג’</t>
  </si>
  <si>
    <t xml:space="preserve">המלצת גולשת-לא מצאתי תפריט-צריך להתקשר ולבדוק מה בדיוק הולך שם.</t>
  </si>
  <si>
    <t xml:space="preserve">יובל- דיברתי איתם, הם אומרים שכבר פנו אליהם מVF והם לא מתאימים לקבל את תו התקן, אז כדאי לעדכן את הסטטוס שלהם.</t>
  </si>
  <si>
    <t xml:space="preserve">מייקס פלייס- בכל הארץ!!</t>
  </si>
  <si>
    <t xml:space="preserve">המקום מגיש חזיר וים שרצים- למרות שיש כמה מנות טבעוניות הוא בהחלט לא ויגן פריינדלי על כל סניפיו!!</t>
  </si>
  <si>
    <t xml:space="preserve">בארוד</t>
  </si>
  <si>
    <t xml:space="preserve">יובל- נבדק, לא ויגן פרינדלי (בעיקריות הכל בשרי, יש תפריט מנות צמחוניות עם שתי מנות, אחת עם גבינה אז אין הרבה טעם לברר לגבי השנייה שיכול להיות שעם ביצים ויכול להיות שלא)...</t>
  </si>
  <si>
    <t xml:space="preserve">בנדיקט בן יהודה</t>
  </si>
  <si>
    <t xml:space="preserve">http://benedict.co.il/he/ben-yehuda/home.aspx</t>
  </si>
  <si>
    <t xml:space="preserve">בן יהודה 171- 03-6868657</t>
  </si>
  <si>
    <t xml:space="preserve">גולש סיפר שיש להם תפריט טבעוני (שכתבו בכתב יד- בהחלט כדאי להגיע אליהם ולסניפים האחרים-כי הם כבר כן התאימו עצמם לטבעונים!</t>
  </si>
  <si>
    <t xml:space="preserve">צריך להתקשר ולראות האם באמת יש תפריט טבעוני. במידה שכן, שישלחו לנו, וצריך שהתפריט יהיה קבוע ולא על חתיכת נייר. אז אפשר לתת להם תו תקן.                       ערבה, זה לא הכרחי שהתפריט הטבעוני יהיה קבוע. גם אם הוא חתיכת נייר זה יכול להיות בסדר. הכל תלוי מה יש בתוך התפריט</t>
  </si>
  <si>
    <t xml:space="preserve">ג'פניקה</t>
  </si>
  <si>
    <t xml:space="preserve">http://www.japanika.net/HomePage.aspx</t>
  </si>
  <si>
    <t xml:space="preserve">מלא סניפים</t>
  </si>
  <si>
    <t xml:space="preserve">הרבה מנות טבעוניות או שאפשר לטבען.</t>
  </si>
  <si>
    <t xml:space="preserve">שמישהו נוסף יעבור על התפריט ויחליט</t>
  </si>
  <si>
    <t xml:space="preserve">מה קורה עם זה?</t>
  </si>
  <si>
    <t xml:space="preserve">אופק חדש, מוצרי בריאות</t>
  </si>
  <si>
    <t xml:space="preserve">מציעים סדנאות ומוצרים שונים. הרוב טבעוני</t>
  </si>
  <si>
    <t xml:space="preserve">צריך לעבור על כל האתר ולבדוק מה בדיוק טבעוני ועל מה ממליצים</t>
  </si>
  <si>
    <t xml:space="preserve">מוכרים בעיקר מוצרים, כלי בישול, מוצרים למטבח, כלי כושר ואביזרים שונים. פחות אוכל. יש להם קצת זרעים ושמנים. אז הכל טבעוני אבל אין שם באמת ממש, כי מה לא יכול להיות טבעוני. זה אחלה אתר, עם ערך מוסף, השאלה אם למכור טרמולינות וסוחט מיצים זה ויגן פרינדלי. לדעתי לא, אני משאירה את זה כאן כדי שתחוו דעה.</t>
  </si>
  <si>
    <t xml:space="preserve">גאזטה בר יין</t>
  </si>
  <si>
    <t xml:space="preserve">מרמורק 12 תל אביב- 03-6202077</t>
  </si>
  <si>
    <t xml:space="preserve">צריך להתקשר ולברר מה בדיוק התפריט</t>
  </si>
  <si>
    <t xml:space="preserve">עמרי בדק 15/1/13- ממש לא ויגן פרנדלי</t>
  </si>
  <si>
    <t xml:space="preserve">קפה קפית</t>
  </si>
  <si>
    <t xml:space="preserve">
“מתנור האבן"-קטגוריה של פיצות ולחמים למיניהן-הלחם לא טבעוני,גם
הפיצות לא.0 מתוך 4 
סלטים-0 מתוך 6 
מנות פתיחה- 2 מתוך 7 
מרקים-2 מתוך 5 
עיקריות- 0 מתוך 6 
פסטות- 2 מתוך 8 
תפריט ילדים- 1 מתוך 4 </t>
  </si>
  <si>
    <t xml:space="preserve">המקום לא ויגן פריינדלי</t>
  </si>
  <si>
    <t xml:space="preserve">http://www.gregcafe.co.il/%D7%9E%D7%9E%D7%99%D7%9C%D7%90_%D7%99%D7%A8%D7%95%D7%A9%D7%9C%D7%99%D7%9D</t>
  </si>
  <si>
    <t xml:space="preserve">המלצת גולש</t>
  </si>
  <si>
    <t xml:space="preserve">התפריט אינו קריא. קטן מאוד וכשמגדילים זה מטושטש. צריך שמישהו יהיה שם או שילחו לנו תפריט סרוק.</t>
  </si>
  <si>
    <t xml:space="preserve">גלית עברה על התפריט והוא לא ויגן פריינדלי</t>
  </si>
  <si>
    <t xml:space="preserve">בלייק בייקרי</t>
  </si>
  <si>
    <t xml:space="preserve">סקירה של יובל- כל 14 ארוחות הבוקר עם ביצים/מוצרי חלב (הכי קרוב זה סלט פירות עם קרם מסקרפונה). 0/10 בכריכים, 0/3 בטוסטים, 0/8 בסלטים, 3/10 בפסטות בהנחה שהן בלי ביצים (לא חושב ששווה להתקשר לברר אם זה ההיצע), 0/5 בפיצות, 1/8 במיוחדים, 0/4 בקישים. הרבה מהדברים במרחק גבינה אחת או ביצה מלהיות טבעוניים (קציצות קינואה, קציצות עדשים כתומות) אבל זה לא בית עסק שמראש מציע חיים קלים לטבעונים  </t>
  </si>
  <si>
    <t xml:space="preserve">פרונטו- ערבי שני</t>
  </si>
  <si>
    <t xml:space="preserve">הרצל 4 ת"א- 03-5660915‏</t>
  </si>
  <si>
    <t xml:space="preserve">רק ערבי שני טבעונים. יתר השבוע המסעדה אינה VF.</t>
  </si>
  <si>
    <t xml:space="preserve">פרונטו- ערבי שני טבעוני- בשום פנים ואופן לא נכנסים!!! התפריט שלהם מזעזע והם פשוט לא יכנסו לאינדקס!!</t>
  </si>
  <si>
    <t xml:space="preserve">אלפרדו פתח תקווה</t>
  </si>
  <si>
    <t xml:space="preserve">יובל- זו מסעדה איטלקית, חוץ מחלק מהראשונות והסלטים המנות לא טבעוניות ברובן (ביררתי איתם והפסטה מכילה ביצים והם מגישים פסטות, פיצות, טוסטים ודגים). שאלתי מה המוטיבציה שלהם לעשות שינוי בתפריט כדי להתאים לטבעונים והתבקשתי לשלוח פקס למנהל לראות אם הוא מתעניין.</t>
  </si>
  <si>
    <t xml:space="preserve">le moulin</t>
  </si>
  <si>
    <t xml:space="preserve">16/12/12</t>
  </si>
  <si>
    <t xml:space="preserve">http://www.2eat.co.il/LeMoulin/</t>
  </si>
  <si>
    <t xml:space="preserve">עמרי הוסיף כי היה תחת הרשימה של רסט למסעדה טבעונית</t>
  </si>
  <si>
    <t xml:space="preserve">22/2/13: עמרי היה במקום  ואין שם שום דבר טבעוני חוץ מלחם</t>
  </si>
  <si>
    <t xml:space="preserve">זוהו</t>
  </si>
  <si>
    <t xml:space="preserve">16.12.12</t>
  </si>
  <si>
    <t xml:space="preserve">http://cafexoho.wix.com/cafe-xoho#!menu/c1moz</t>
  </si>
  <si>
    <t xml:space="preserve">http://www.facebook.com/CafeXoho</t>
  </si>
  <si>
    <t xml:space="preserve">עמרי מה פשר הסימון הצהוב?</t>
  </si>
  <si>
    <t xml:space="preserve">המלצת גולש. אמר שיש להם תפריט טבעוני. אין כרגע תפריט באתר שלהם. אם רוצים לבדוק, צריך להתקשר.</t>
  </si>
  <si>
    <t xml:space="preserve">רוחל'ה</t>
  </si>
  <si>
    <t xml:space="preserve">בן יהודה 120 ת"א- 03-5291793</t>
  </si>
  <si>
    <t xml:space="preserve">לשינוי- צריך לברר לגבי הפסטות. צריך להוסיף לפחות עיקרית אחת. לפחות כריך אחד לפחות קינוח אחד וסימון נאות בתפריט</t>
  </si>
  <si>
    <t xml:space="preserve">לדבר עם שמעון-הבעלים-הוא כבר שמע עלינו מטבעונית אחת- 03-5291793 עמרי דיבר עם הבעלים (שמעון) אמרתי לו מה צריך לשנות בתפריט. צריך להוסיף שם לא מעט מנות... לדעתי חבל בכלל לבזבז את הזמן על המקום הזה. יש להם המון דברים להוסיף. </t>
  </si>
  <si>
    <t xml:space="preserve">יאמטויה</t>
  </si>
  <si>
    <t xml:space="preserve">http://www.rest.co.il/sites/default.asp?txtRestID=10600&amp;txtNavID=3&amp;txtItemID=355914</t>
  </si>
  <si>
    <t xml:space="preserve">בני ברית 6, הוד השרון- 09-7407554 </t>
  </si>
  <si>
    <t xml:space="preserve">יש כמה מנות פתיחה וכמה מנות עיקריות טבעוניות- גם שני טבעונים המליצו על המקום- אז שווה לקפוץ לשם. </t>
  </si>
  <si>
    <t xml:space="preserve">עשיתי מיפוי, בית עסק מס' 19, נראה כלא ויגן פרינדלי בעליל</t>
  </si>
  <si>
    <t xml:space="preserve">רשת מון סושי</t>
  </si>
  <si>
    <t xml:space="preserve">http://www.rest.co.il/sites/default.asp?txtrestid=195</t>
  </si>
  <si>
    <t xml:space="preserve">למנהל קוראים זוהר-0506716644</t>
  </si>
  <si>
    <t xml:space="preserve">ליה אופיר</t>
  </si>
  <si>
    <t xml:space="preserve">הרשת שינתה את הטמפורה שלהם לטבעונית מה שמאפשר טבעון של המון המון מנות... כמו כן יש עוד המון אופציות לטבעונים. והמקום בכלל באוןפ כללי מאוד ידידותי לטבעונים. שווה לבדוק!</t>
  </si>
  <si>
    <t xml:space="preserve">לא מקבלים את תו התקן. מכינים שם את האוכל כלומר חותכים דגים מול הפנים של הלקוחות. לא מוכן שיקבלו תו תקן לא משנה מה</t>
  </si>
  <si>
    <t xml:space="preserve">נייברס קפה</t>
  </si>
  <si>
    <t xml:space="preserve">http://www.facebook.com/pages/Neighbours-cafe-%D7%A0%D7%99%D7%99%D7%91%D7%A8%D7%A1-%D7%A7%D7%A4%D7%94/280677255300226#!/pages/Neighbours-cafe-%D7%A0%D7%99%D7%99%D7%91%D7%A8%D7%A1-%D7%A7%D7%A4%D7%94/280677255300226</t>
  </si>
  <si>
    <t xml:space="preserve">רח' אלוף דוד 2- רמת גן- 03-6039090</t>
  </si>
  <si>
    <t xml:space="preserve">הרבה מנות טבעוניות. </t>
  </si>
  <si>
    <t xml:space="preserve">יש הרבה מנות טבעוניות, אבל דרוש סימון כדי לוודא שזה טבעוני, וסימון למנות שאפשר לטבען. גם צריך להוסיף קינוחים טבעוניים.         ערבה, זה שאין סימון לא אומר שהמקום לא ויגן פריינדלי. אנחנו מציעים סימון אבל אם הם לא רוצים לא נפסול את המקום רק בגלל זה. יובל- הלכתי למקום ועברתי על התפריט עם מלצרית, התפריט במקום הוא אותו תפריט שיש באינטרנט, לא ויגן פרינדלי במיוחד.</t>
  </si>
  <si>
    <t xml:space="preserve">טוני ווספה (פיצה</t>
  </si>
  <si>
    <t xml:space="preserve">שלושה סניפים: רוטשילד, דיזינגוף, הרצליה</t>
  </si>
  <si>
    <t xml:space="preserve">שתי פיצות טבעוניות חדשות- אבל בלי גבינה.   צריך להוסיף גבינה לפחות בפיצה אחת כדי שיקבלו תו תקן</t>
  </si>
  <si>
    <t xml:space="preserve">עד שלא יוסיפו פיצה אחת עם גבינה טבעונית לא יקבלו את תו התקן. כמו כן, לשים לב שהרבה פעמים כאשר מגיעים למקום אין פיצה טבעונית. לא יודע אם זה בגלל שנגמר להם או מה.... </t>
  </si>
  <si>
    <t xml:space="preserve">בית קפה של רן בן ארי (זה עם האפליקציה והבראנצ')</t>
  </si>
  <si>
    <t xml:space="preserve">איזשהו חור במרכז - מושב כזה</t>
  </si>
  <si>
    <t xml:space="preserve">רן בן ארי - 050-6983399</t>
  </si>
  <si>
    <t xml:space="preserve">לפני איזה שנתיים עמרי אמר לו שיעבור לויגן פרנדלי</t>
  </si>
  <si>
    <t xml:space="preserve">20.5 - מייל על כך שעכשיו יש תשלום ובקשה להעביר פירוט של האוכל. ענה שאין בעיה עם התשלום ופירט את ההיצע אך קשה להבין מהמייל. שאלתי אם עמרי מה דעתו
21.5 - קיבל הסכם התקשרות. סוכם שצריך להגיע</t>
  </si>
  <si>
    <t xml:space="preserve">לא מובן - צריך לקבוע עם רן ולהגיע</t>
  </si>
  <si>
    <t xml:space="preserve">חולון </t>
  </si>
  <si>
    <t xml:space="preserve">מסעדות   </t>
  </si>
  <si>
    <t xml:space="preserve">המאפה של רוני </t>
  </si>
  <si>
    <t xml:space="preserve">29/5/15</t>
  </si>
  <si>
    <t xml:space="preserve"> (פורסם בקבוצת טבעונים) רציתי לספר לכם על עסק שהוסיף מוצרים טבעונים שווים smile emoticon
המאפה של רוני, הם יושבים במרכז סאדאב בחולון (רבינוביץ' 11) ולאחרונה הוסיפו עוגיות טבעוניות (תמרים ופיצפוצי שוקולד) ורולדות עם נוגט או שוקולד.
יש גם אפשרות להזמין בורקסים עם תפוא, תרד,או פטריות, ויכינו אותם ללא ביצים smile emoticon
03-6560002</t>
  </si>
  <si>
    <t xml:space="preserve">מדובר במאפיה - לכן כשפונים צריך להבין את כמות מתוך כלל ההיצע</t>
  </si>
  <si>
    <t xml:space="preserve">קינמון</t>
  </si>
  <si>
    <t xml:space="preserve">לוד המלאכה 5</t>
  </si>
  <si>
    <t xml:space="preserve">א'- ה': 08:00- 16:00... ו/: 08:00-13:00</t>
  </si>
  <si>
    <t xml:space="preserve">http://www.2eat.co.il/restaurant.aspx?restid=18632</t>
  </si>
  <si>
    <t xml:space="preserve">לעושת מיפוי</t>
  </si>
  <si>
    <t xml:space="preserve">כמעט ואין מנות טבעוניות חוץ מהסלטים.</t>
  </si>
  <si>
    <t xml:space="preserve">אמיליה</t>
  </si>
  <si>
    <t xml:space="preserve">הרצל 213 רחובות</t>
  </si>
  <si>
    <t xml:space="preserve">08-6221033</t>
  </si>
  <si>
    <t xml:space="preserve">לראות איפה עומד- לדחוף קדימה</t>
  </si>
  <si>
    <t xml:space="preserve">אף אחד מהאחראים לא היה נמצא כשהתקשרתי אבל אמרו לי שאין מנות טבעוניות מלבד סלטים</t>
  </si>
  <si>
    <t xml:space="preserve">דברתי עם האחראי סוכם שהאחראי השני יתקשר אלי ונקבע פגישה מסודרת להמשך פעולה. ציין שהם מתכוונים להכניס קינוחים טבעוניים. מחכה לטלפון שלו</t>
  </si>
  <si>
    <t xml:space="preserve">charly</t>
  </si>
  <si>
    <t xml:space="preserve">החורש 4 א יהוד</t>
  </si>
  <si>
    <t xml:space="preserve">12:00- עד הלקוח האחרון</t>
  </si>
  <si>
    <t xml:space="preserve">http://www.rol.co.il/sites/charly/menu.html</t>
  </si>
  <si>
    <t xml:space="preserve">https://www.facebook.com/CharlyChekpoint?sk=wall</t>
  </si>
  <si>
    <t xml:space="preserve">03-5368844 </t>
  </si>
  <si>
    <t xml:space="preserve">היי! אני מאוד אשמח אם תמליצו על המסעדה Charly ..מסעדה של אח של חברה שלי. יש לו לא מעט מנות טבעוניות משובחות ואני חושבת שכדאי שטבעונים יכירו אותה  לשיקולכם</t>
  </si>
  <si>
    <t xml:space="preserve">לעשות מיפוי</t>
  </si>
  <si>
    <t xml:space="preserve">התפריט הכי מורכב וארוך בעולם... סיפור מהתחת</t>
  </si>
  <si>
    <t xml:space="preserve">הטריולה</t>
  </si>
  <si>
    <t xml:space="preserve">פ"ת</t>
  </si>
  <si>
    <t xml:space="preserve">כדאי לכם לבדוק את מסעדת הטריולה בפ"ת, ראיתי שיש שם מנות שמסומנות כטבעוניות</t>
  </si>
  <si>
    <t xml:space="preserve">לפי התפריט שבאינטרנט אין כמעט מנות טבעוניות חוץ מפיצה טבעונית</t>
  </si>
  <si>
    <t xml:space="preserve">קפה ורדה</t>
  </si>
  <si>
    <t xml:space="preserve">http://cafevarda.com/</t>
  </si>
  <si>
    <t xml:space="preserve">https://www.facebook.com/cafevarda</t>
  </si>
  <si>
    <t xml:space="preserve"> ירון: 0542223569</t>
  </si>
  <si>
    <t xml:space="preserve">17/6/13</t>
  </si>
  <si>
    <t xml:space="preserve">לפי התפריט שבאינטרנט אין כמעט מנות טבעוניות</t>
  </si>
  <si>
    <t xml:space="preserve">כפרסבאלה</t>
  </si>
  <si>
    <t xml:space="preserve">https://www.facebook.com/KprSblh</t>
  </si>
  <si>
    <t xml:space="preserve">ירושלים 44 כפר סבא</t>
  </si>
  <si>
    <t xml:space="preserve">Mon - Thu:        
7:30 am - 10:00 pm
Fri:        
7:30 am - 4:00 pm
Sun:        
7:30 am - 10:00 pm
</t>
  </si>
  <si>
    <t xml:space="preserve">050-2444820</t>
  </si>
  <si>
    <t xml:space="preserve">יש להם תבשילים - לא חושבת שיש קינוח טבעוני וכו' וגם את כל המאפים נראה שעושים עם ביצים. צריך לשכנע אותם להוסיף...
10.3 - דיברתי איתו בטלפון, לא מספיק ויגן פרנדלי ולא היה מוכן כרגע לערוך יותר מדי שינויים, אבל היה אדם דיי חיובי בסהכ..</t>
  </si>
  <si>
    <t xml:space="preserve">עץ התות</t>
  </si>
  <si>
    <t xml:space="preserve">רחובות-  הרצל 194</t>
  </si>
  <si>
    <t xml:space="preserve">http://www.rest.co.il/sites/Default.asp?txtRestID=10722</t>
  </si>
  <si>
    <t xml:space="preserve">לא ידידותי, אין מנות טבעוניות</t>
  </si>
  <si>
    <t xml:space="preserve">להעביר ללא ויגן פ רנדלי </t>
  </si>
  <si>
    <t xml:space="preserve">לול</t>
  </si>
  <si>
    <t xml:space="preserve">הרצל 202, רחובות- 077-6630128</t>
  </si>
  <si>
    <t xml:space="preserve">מסעדה צמחונית טבעונית- לא מצאתי תפריט באינטרנט-צריך להתקשר. </t>
  </si>
  <si>
    <t xml:space="preserve">לא ויגן פריינדלי עמרי עבר על התפריט שלהם</t>
  </si>
  <si>
    <t xml:space="preserve">זנתי אספרסו בר</t>
  </si>
  <si>
    <t xml:space="preserve">רוטשילד 35 ראשון לציון  774502898</t>
  </si>
  <si>
    <t xml:space="preserve">כרגע לא ידידותי</t>
  </si>
  <si>
    <t xml:space="preserve">בעל העסק מאוד רוצה.  אבל עברתי על התפריט שלו והוא נראה ממש רחוק.....</t>
  </si>
  <si>
    <t xml:space="preserve">12.12.12</t>
  </si>
  <si>
    <t xml:space="preserve">פביאנה- במכללה למנהל ראשון לציון</t>
  </si>
  <si>
    <t xml:space="preserve">שתי המלצות בפוסטים שיש שם המון מנות טבעוניות</t>
  </si>
  <si>
    <t xml:space="preserve">ערבה</t>
  </si>
  <si>
    <t xml:space="preserve">tapaya מסעדת טפסים בראשון לציון</t>
  </si>
  <si>
    <t xml:space="preserve">http://www.rest.co.il/sites/Default.asp?txtRestID=9329</t>
  </si>
  <si>
    <t xml:space="preserve">יובל- ראשונות 5/7, סלטים 2/6, כריכים 0/6, פיצות 0/7, פוקאצ'ות 1/7 עם אופציה להרכיב תוספות בעצמך,  רטבי פסטות 5/20 (לזכור לברר אם הפסטות עם ביצים), רביולי 0/4, ניוקי- לברר אם עם ביצים, מיוחדים 0/5, קינוחים 0/9.  </t>
  </si>
  <si>
    <t xml:space="preserve">פקין</t>
  </si>
  <si>
    <t xml:space="preserve">22.1.13</t>
  </si>
  <si>
    <t xml:space="preserve">רותם וערבה עברו על המקום- לא מקבל תו תקן!</t>
  </si>
  <si>
    <t xml:space="preserve">יש אמנם סקשיין נפרד , אבל התפריט מפוצץ בבשר , וחוץ מתוספת אחת, אין בכלל תוספות טבעוניות. קיצר ממש לא ויגן פריינדלי</t>
  </si>
  <si>
    <t xml:space="preserve">סלטה</t>
  </si>
  <si>
    <t xml:space="preserve">ניקול- המקום לא ויגן פרנדלי אבל הכי מגניב ברעננה אז שווה לפנות אליו</t>
  </si>
  <si>
    <t xml:space="preserve">רמהש</t>
  </si>
  <si>
    <t xml:space="preserve">אוכל בהזמנה</t>
  </si>
  <si>
    <t xml:space="preserve">נשים מבשלות</t>
  </si>
  <si>
    <t xml:space="preserve">‫Alexboiko84@gmail.com‬</t>
  </si>
  <si>
    <t xml:space="preserve">אלכס</t>
  </si>
  <si>
    <t xml:space="preserve">שלח תפריט - נראה ויגן פרנדלי, העברתי לו כמה שאלות. לא מבינהאם זה מסעדה או קייטרינג</t>
  </si>
  <si>
    <t xml:space="preserve">12.3 - קיבל מייל עם שאלות וידוע על התשלום. אישר תתשלום, קיבל פרטי תשלום וכתב התקשרות אחרי שיחה טלפונית ארוכה
29.3 - החזיר טפסים חתומים, אמרתי לו שאחרי שיעביר תשלום אעביר תו ופרטים לאתר אבל שיברר בינתיים שגם כל התוספות טבעוניות</t>
  </si>
  <si>
    <t xml:space="preserve">העביר כתב התקשרות, אבל בפסח כל הפייסבוק שלו היה עוף ובשר, ומרגיש שהוא מאבד את ויגן-פרנדליותו. לכן כרגע לא אדבר איתו אלא אם כן הוא יפנה.</t>
  </si>
  <si>
    <t xml:space="preserve">תל מונד</t>
  </si>
  <si>
    <t xml:space="preserve">טאבון </t>
  </si>
  <si>
    <t xml:space="preserve">הטאבון הצועני </t>
  </si>
  <si>
    <t xml:space="preserve">nivabl@gmail.com</t>
  </si>
  <si>
    <t xml:space="preserve">ניבה בלומפלד- 0549470413</t>
  </si>
  <si>
    <t xml:space="preserve">10/12 שאילתה מתי אפשר לבקר (לא חזרו אליי)
19/12 עוד שאילתה</t>
  </si>
  <si>
    <t xml:space="preserve">אם לא עונים  למרקר באדום
20/12 אמרו שממש עסוקים ויחזרו אלינו עם מועד לתאום. מחפשים ספק חדש של עוגות .. לא רלוונטים בינתיים </t>
  </si>
  <si>
    <t xml:space="preserve">mi casa</t>
  </si>
  <si>
    <t xml:space="preserve">א - ש 16:30 - 08:00 </t>
  </si>
  <si>
    <t xml:space="preserve">שמי אוהד ואני מנהל של MI CASA קפה בחצר, בית קפה בקיבוץ גליל ים.</t>
  </si>
  <si>
    <t xml:space="preserve">זוזוברה</t>
  </si>
  <si>
    <t xml:space="preserve">הסניף בפכר סבא</t>
  </si>
  <si>
    <t xml:space="preserve">מסתבר שיש להם תפריט טבעוני (נראה לא רע דווקא)</t>
  </si>
  <si>
    <t xml:space="preserve">צריך לבדוק את המקום ולראות אם זה רשתי או רק מקומי</t>
  </si>
  <si>
    <t xml:space="preserve">מאפיית שער העיר</t>
  </si>
  <si>
    <t xml:space="preserve">רחוב בן גוריון 22, הרצליה</t>
  </si>
  <si>
    <t xml:space="preserve"> 09-8851086</t>
  </si>
  <si>
    <t xml:space="preserve">קפה 111</t>
  </si>
  <si>
    <t xml:space="preserve">בסוקולוב 111 רמת השרון</t>
  </si>
  <si>
    <t xml:space="preserve">http://www.rest.co.il/sites/Default.asp?txtRestID=9309</t>
  </si>
  <si>
    <t xml:space="preserve">עדי- 052-3920770.</t>
  </si>
  <si>
    <t xml:space="preserve">גליס</t>
  </si>
  <si>
    <t xml:space="preserve">http://www.galisbakery.co.il/</t>
  </si>
  <si>
    <t xml:space="preserve">;</t>
  </si>
  <si>
    <t xml:space="preserve">22/2/13: עמרי היה בבית הקפה ועשה מיפוי אמנם יש המון לשנות אבל בעל המקום הביע נכונות לעשות זאת. קוראים לו יובל. עדיין נדרש: כריכים : שיהיו לפחות 2. סלטים: לפחות אחד טבעוני ועוד סלט שניתן להפוך אותו לטבעוני מבלי שפוגע.
פסטות: לפחות שתי פסטות טבבעוניות בלי להסיר.מנות עיקריות (הקטגוריה הכי חשובה בשבילנו)לפחות 2 שתי מנות עיקריות טבעוניות. לא סגור עדיין אם מספיק אחד טבעוני ואחד שניתן להסיר.קינוחיםלפחות קינוח טבעוני אחד. </t>
  </si>
  <si>
    <t xml:space="preserve">עמרי עבר על התפריט, הוא לא ויגן פרנדלי</t>
  </si>
  <si>
    <t xml:space="preserve">קיוטו</t>
  </si>
  <si>
    <t xml:space="preserve">שלושה סניפים</t>
  </si>
  <si>
    <t xml:space="preserve">http://kyoto.co.il/</t>
  </si>
  <si>
    <t xml:space="preserve">מאיה- 0507793899</t>
  </si>
  <si>
    <t xml:space="preserve">סלטה ברעננה</t>
  </si>
  <si>
    <t xml:space="preserve">אתר אינטרנט</t>
  </si>
  <si>
    <t xml:space="preserve">ראה מיפוי מסעדות- בית עסק מס' 12</t>
  </si>
  <si>
    <t xml:space="preserve"> (הרצליה) זוזוברה</t>
  </si>
  <si>
    <t xml:space="preserve">הבנתי שאפשר להמיר שם את כל המבשר בטופו בכל המנות!!!</t>
  </si>
  <si>
    <t xml:space="preserve">יעל נאור</t>
  </si>
  <si>
    <t xml:space="preserve">בכפר סבא בריוב התעש 20 יש מסעדה בשם גוהר עם (בין היתר) תפריט צמחוני וטבעוני.. שווה לבדוק</t>
  </si>
  <si>
    <t xml:space="preserve">ראה מיפוי מסעדות- בית עסק מספר 16. צריך לברר על המקום מול איש צוות מהמסעדה.</t>
  </si>
  <si>
    <t xml:space="preserve">דרושים בירורים</t>
  </si>
  <si>
    <t xml:space="preserve">אסיה מוניקה</t>
  </si>
  <si>
    <t xml:space="preserve">http://www.rest.co.il/sites/Default.asp?txtRestID=10859</t>
  </si>
  <si>
    <t xml:space="preserve">קניון שרונים</t>
  </si>
  <si>
    <t xml:space="preserve">המלצת גולשת, כותבת שיש שם המון מנות טבעוניות כולל קינוח</t>
  </si>
  <si>
    <t xml:space="preserve">מיץ פטל</t>
  </si>
  <si>
    <t xml:space="preserve">דרך בית לחם 7 ירושלים </t>
  </si>
  <si>
    <t xml:space="preserve">bushbush87@gmail.com</t>
  </si>
  <si>
    <t xml:space="preserve">אורי- 0543334033</t>
  </si>
  <si>
    <t xml:space="preserve">על פניו נראה שויגן פרנדלי אבל צריך לקפוץ למקום בשביל לראות מי נגד מי</t>
  </si>
  <si>
    <t xml:space="preserve">3.3 - ביקשתי שעמרי ימצא תכתובת מייל איתם
10.3 - נשלח מייל עם בקשה שיעביר שוב תפריט ונתקדם דרך המייל, ידוע על התשלום
28.4 - טלפון עם אורי שהיה כזה "טוב שנזכרתם בנו", רוצה להתפרסם בחודש-חודשיים הראשונים בלי תשלום ולראות בהמשך אם ירצה לתרום. העברתי לעמרי שידבר איתו ואולי יקפוץ אליו
- לעמרי אין כח אליו</t>
  </si>
  <si>
    <t xml:space="preserve">ביקשתי מעמרי שיתקשר ויקפוץ אליו</t>
  </si>
  <si>
    <t xml:space="preserve">שקייריה</t>
  </si>
  <si>
    <t xml:space="preserve">נרקיס 6 בר בריאות</t>
  </si>
  <si>
    <t xml:space="preserve">https://www.facebook.com/narkishesh?fref=ts&amp;__mref=message_bubble</t>
  </si>
  <si>
    <t xml:space="preserve">אני חושבת שכתבתי לכם בעבר על "נרקיס שש" בירושלים, אבל אתמול הייתי שם שוב ובעל המקום שינה את דעתו ודווקא כן יאהב לקבל תו (וכך גם לקבל פרסום דרך האתר שלכם). זה מקום של בריאות. שייקים ירוקים עם כל מיני דברים מגניבים מהטבע, מרק חי, חומוס מונבט, מעדן כוסמת ועוד... הנה העמוד שלהם. הם ממש מגניבים ויש אווירה נעימה וביתית בזולה שהם יצרו smile emoticon
https://www.facebook.com/narkishesh?fref=ts
מרים</t>
  </si>
  <si>
    <t xml:space="preserve">2/7/15 עמרי שלח הודעה לפייסבוק (אין דרך אחרת להשיג טלפון)</t>
  </si>
  <si>
    <t xml:space="preserve">10/7/15 אם לא חוזרים אליי פשוט לסמן באדום</t>
  </si>
  <si>
    <t xml:space="preserve">https://www.facebook.com/yishai.shapira</t>
  </si>
  <si>
    <t xml:space="preserve">יויו</t>
  </si>
  <si>
    <t xml:space="preserve">קדוש</t>
  </si>
  <si>
    <t xml:space="preserve">עזורה</t>
  </si>
  <si>
    <t xml:space="preserve">קפה יהושוע</t>
  </si>
  <si>
    <t xml:space="preserve">עזה 17</t>
  </si>
  <si>
    <t xml:space="preserve">אין תפריט. לא מוכנים לשלוח תפריט או להקריא בטלפון. </t>
  </si>
  <si>
    <t xml:space="preserve">אל דנטה</t>
  </si>
  <si>
    <t xml:space="preserve">http://www.rest.co.il/sites/Default.asp?txtRestID=2190</t>
  </si>
  <si>
    <t xml:space="preserve">http://www.facebook.com/al.dente.796</t>
  </si>
  <si>
    <t xml:space="preserve">כלהפסטות עם ביצים. אין כמעט מנות טבעוניות בכל המקום</t>
  </si>
  <si>
    <t xml:space="preserve">סושי רחביה</t>
  </si>
  <si>
    <t xml:space="preserve">http://www.sushirehavia.co.il/</t>
  </si>
  <si>
    <t xml:space="preserve">ארבעה סניפים בירושלים            דרור- 052-7429999 מייל: dror202@zahav.net.il</t>
  </si>
  <si>
    <t xml:space="preserve">הרבה מנות צמחוניות וטבעוניות</t>
  </si>
  <si>
    <t xml:space="preserve">דרור- אחראי על הרשת               052-7429999     נתנו לו תו תקן אבל ביטלנו עקב הוספת ביצים לכל המנות עם הטמפורה, דבר שמשנה את כל המאזן. צריך לקחת מהם את המדבקות</t>
  </si>
  <si>
    <t xml:space="preserve">שרגא סנדויצים</t>
  </si>
  <si>
    <t xml:space="preserve">יש סנדויץ’ אחד טבעוני. לא מקבלים תו תקן (ראה מיפוי, בית עסק מס' 3)</t>
  </si>
  <si>
    <t xml:space="preserve">החצופריה</t>
  </si>
  <si>
    <t xml:space="preserve">מסעדה בירושלים</t>
  </si>
  <si>
    <t xml:space="preserve">המלצת גולש.</t>
  </si>
  <si>
    <t xml:space="preserve">לא מסעדה מסודרת. לא להתעקב פה.  דוכן בשוק.</t>
  </si>
  <si>
    <t xml:space="preserve">אדום</t>
  </si>
  <si>
    <t xml:space="preserve">מחניודה</t>
  </si>
  <si>
    <t xml:space="preserve">בולינט</t>
  </si>
  <si>
    <t xml:space="preserve">http://www.gojerusalem.co.il/item_646/%D7%91%D7%95%D7%9C%D7%99%D7%A0%D7%98</t>
  </si>
  <si>
    <t xml:space="preserve">nothing vegan but the water</t>
  </si>
  <si>
    <t xml:space="preserve">פוקצ'ב בר</t>
  </si>
  <si>
    <t xml:space="preserve">קפה בגינה</t>
  </si>
  <si>
    <t xml:space="preserve">הצפון</t>
  </si>
  <si>
    <t xml:space="preserve">יקנעם</t>
  </si>
  <si>
    <t xml:space="preserve">פיצה</t>
  </si>
  <si>
    <t xml:space="preserve">אמריקן פיצה</t>
  </si>
  <si>
    <t xml:space="preserve">https://www.facebook.com/pages/%D7%90%D7%9E%D7%A8%D7%99%D7%A7%D7%9F-%D7%A4%D7%99%D7%A6%D7%94-%D7%99%D7%A7%D7%A0%D7%A2%D7%9D/811562092262702?fref=ts</t>
  </si>
  <si>
    <t xml:space="preserve">שד' יצחק רבין 9 מתחם BIG יקנעם עילית</t>
  </si>
  <si>
    <t xml:space="preserve">א'-ה' 12:00-1:00 ו' סגור ש' מצאת השבת עד 1:00</t>
  </si>
  <si>
    <t xml:space="preserve">04-9593331
לנסות לדבר עם יובל</t>
  </si>
  <si>
    <t xml:space="preserve">של המקום - 04-9593331</t>
  </si>
  <si>
    <t xml:space="preserve">לא פנו - הכנסתי כי פרסמו שיש גבינה טבעונית 21.6.15</t>
  </si>
  <si>
    <t xml:space="preserve">לפנות ולעניין בתו</t>
  </si>
  <si>
    <t xml:space="preserve">קריות</t>
  </si>
  <si>
    <t xml:space="preserve">zozomama</t>
  </si>
  <si>
    <t xml:space="preserve">eyalek3@gmail.com</t>
  </si>
  <si>
    <t xml:space="preserve">אייל קרימר</t>
  </si>
  <si>
    <t xml:space="preserve">
שלום :) אני פונה בשמה של מסעדת "zozomama" vחדשה אשר הולכת להיפתח ב"חוצות המפרץ" שבקריות בשבוע הקרוב. המסעדה הינה מסעדה תאילנדית בעל הרבה אפשרויות למנות טבעוניות. אשמח לדעת איך לקדם את הנושא. תודה רבה רבה מראש,אתם עושים עבודת קודש. איל         </t>
  </si>
  <si>
    <t xml:space="preserve">28.4 - נשלחה בקשה להעביר תפריט ופירוט על נושא התשלום
17.6 - שאילתא אם קיבל את המייל
21.6 - ענה שקיבל את המייל, יפנה שוב לבעלים ויראה מה קורה עם ההתקדמות</t>
  </si>
  <si>
    <t xml:space="preserve">29.6 - מייל לאייל אם יש איזה חדש ברצון של הבעלים להתקדם</t>
  </si>
  <si>
    <t xml:space="preserve">כפר דרוזי בצפון</t>
  </si>
  <si>
    <t xml:space="preserve">שוורמיה בעספיא - הבחור טבעוני וההורים של אשתו הוסיפו מנות טבעוניות</t>
  </si>
  <si>
    <t xml:space="preserve">waseemgod@gmail.com</t>
  </si>
  <si>
    <t xml:space="preserve">אני וסים ,טבעוני גר בעספיא ליד חיפה כפר דרוזי 
להורים של אשתי ישנה שווארמיה ולאחרונה הם הכניסו תפריט צמחי מסייטן... 
רציתי לשאול מה התהליך שאתם עושים על מנת לצרף אותם לקטגוריה שלכם על התפריט הצמחי שלהם?</t>
  </si>
  <si>
    <t xml:space="preserve">13.5.15 - קיבל מייל עם בקשה להעביר תפריט והבהרה שלרוב שווארמיה לא תקבל את התו אבל אולי כאן זה יהיה מקרה חריג :)
14.5 - ענה תודה וישתדל להעביר בהקדם את כל הנדרש
17.6 - שאילתא שאנו מחכים להעברת תפריט מצדו</t>
  </si>
  <si>
    <t xml:space="preserve">30.6 - מייל אחרון לפני שמאדימים...</t>
  </si>
  <si>
    <t xml:space="preserve">פתפותים</t>
  </si>
  <si>
    <t xml:space="preserve">http://www.pitputimbakery.com/</t>
  </si>
  <si>
    <t xml:space="preserve">7/3/14: קוראים לי רוני, דיברנו בזמנו על מאפיית כוסמין שאני עובדת בה בראש פינה, שהתחילה להכניס יותר ויותר דברים טיבעוניים לתפריט שלה.
הרוב המוחלט של הלחמים שלנו טבעונים ויש גם מאפים, קרקרים ועוגיות.
לבקשתכם, אני מצרפת קישור לאתר שבו רשימת המוצרים המלאה, הטבעוניים והלא טבעוניים.
http://www.pitputimbakery.com/מוצרים/הקו-הטבעוני
</t>
  </si>
  <si>
    <t xml:space="preserve">נצאים במנטה מרקט כל שישי</t>
  </si>
  <si>
    <t xml:space="preserve">פיצה פורטלו</t>
  </si>
  <si>
    <t xml:space="preserve">https://www.facebook.com/pages/%D7%A4%D7%A8%D7%98%D7%9C%D7%95-%D7%9B%D7%A8%D7%9E%D7%99%D7%90%D7%9C/172782766203753</t>
  </si>
  <si>
    <t xml:space="preserve">fratelo@hotmail.co.il</t>
  </si>
  <si>
    <t xml:space="preserve">יש להם מלא בשר על הפיצה ולא מוכנים להוריד אותו </t>
  </si>
  <si>
    <t xml:space="preserve">בית הבד אבטליון</t>
  </si>
  <si>
    <t xml:space="preserve">אבטליון, מושב משגב (בין הקריות לכרמיאל)</t>
  </si>
  <si>
    <t xml:space="preserve">ימים א'-ה' מ 09:00 -16:00 ימי שישי מ 08:30 – 16:00</t>
  </si>
  <si>
    <t xml:space="preserve">http://www.avtalyonoil.co.il/%D7%9E%D7%A4%D7%92%D7%A9%D7%99%D7%9D/</t>
  </si>
  <si>
    <t xml:space="preserve">04-6789521       </t>
  </si>
  <si>
    <t xml:space="preserve">תבדקו גם את בית הבד באבטליון אוכל מקומי צמחוני אמנם עם מוצרי חלב צאן אבל בהחלט ידידותי לצמחונים טבעונים www.facbook. Avtalyonoil .co.il</t>
  </si>
  <si>
    <t xml:space="preserve">דיברתי איתם ממה שהבנתי אין כל כך מנות טבעוניות אלה אם כן מגיעים בקבוצה גדולה ואז אפשר להזמין אוכל במיוחד</t>
  </si>
  <si>
    <t xml:space="preserve">לשים לב שנסגר כבר ב3-4</t>
  </si>
  <si>
    <t xml:space="preserve">צריך להחזיר לי תשובה אם פתוחים בתשעה באב</t>
  </si>
  <si>
    <t xml:space="preserve">ריזינג סאן סושי</t>
  </si>
  <si>
    <t xml:space="preserve">דרך יצחק רבין 13 קרית אתא
</t>
  </si>
  <si>
    <t xml:space="preserve"> א' - ה' 12:00 - 23:30 ו' 12:00 - 15:00 ש' 19:00 - 24:00 </t>
  </si>
  <si>
    <t xml:space="preserve">https://www.facebook.com/pages/Rising-Sun-Sushi/545166082164479?ref=hl</t>
  </si>
  <si>
    <t xml:space="preserve">04-673-5458</t>
  </si>
  <si>
    <t xml:space="preserve">רסט ביקשו מאיתנו לבדוק את המקום</t>
  </si>
  <si>
    <t xml:space="preserve">הסינקופה</t>
  </si>
  <si>
    <t xml:space="preserve">כיאט 5, פינת נתנזון 1, חיפה.</t>
  </si>
  <si>
    <t xml:space="preserve">א'-שבת: 21:00 עד אחרון הלקוחות</t>
  </si>
  <si>
    <t xml:space="preserve">http://www.2eat.co.il/syncopa/</t>
  </si>
  <si>
    <t xml:space="preserve">054-6142643</t>
  </si>
  <si>
    <t xml:space="preserve">מהתפריט באתר נראה פאב רגיל לגמרי, בלי שום אופציות מיוחדות לטבעונים</t>
  </si>
  <si>
    <t xml:space="preserve">מסעדת פסיפיק </t>
  </si>
  <si>
    <t xml:space="preserve">קפה פלוס</t>
  </si>
  <si>
    <t xml:space="preserve">קריית טבעון</t>
  </si>
  <si>
    <t xml:space="preserve">הבעלים פנה אבל במקום יש כמות עצומה של מנות בשריות....</t>
  </si>
  <si>
    <t xml:space="preserve">כתבתי לו שיצטרך להוסיף לפחות 10 מנות טבעוניות....לא נראה לי שרלוונטי בכל מקרה..</t>
  </si>
  <si>
    <t xml:space="preserve">ג'ק והאפונים </t>
  </si>
  <si>
    <t xml:space="preserve">דרך יפו 44 העיר התחתית בחיפה</t>
  </si>
  <si>
    <t xml:space="preserve">א'-ה': 19:00 עד הסוף הטוב שישי-שבת: 20:30 עד אחרון הלקוחות</t>
  </si>
  <si>
    <t xml:space="preserve">http://facebook.com/jackafunim</t>
  </si>
  <si>
    <t xml:space="preserve">04-8535668</t>
  </si>
  <si>
    <t xml:space="preserve">דידי ורוז (נקרא פעם לואיז ורוז)</t>
  </si>
  <si>
    <t xml:space="preserve">ההגנה 5, אביחיל</t>
  </si>
  <si>
    <t xml:space="preserve">יום א' - יום ה' 09:00 - אחרון הסועדים</t>
  </si>
  <si>
    <t xml:space="preserve">077-7027023 </t>
  </si>
  <si>
    <t xml:space="preserve">התקשרנו אליהם . הם אמרו לנו שאין במקום ולו מנה טבעונית אחת אבל אפשר לטבען המון..</t>
  </si>
  <si>
    <t xml:space="preserve">המלצה של טל חייקין</t>
  </si>
  <si>
    <t xml:space="preserve">המייסדים 49 , זכרון יעקב</t>
  </si>
  <si>
    <t xml:space="preserve">א - ש 22:30 - 12:00</t>
  </si>
  <si>
    <t xml:space="preserve">http://www.rest.co.il/sites/Default.asp?txtRestID=11380</t>
  </si>
  <si>
    <t xml:space="preserve">057-9443793</t>
  </si>
  <si>
    <t xml:space="preserve">המקום לא מוכן לעשות כל שינוי למען הקהל הטבעוני</t>
  </si>
  <si>
    <t xml:space="preserve">חומוס זיו </t>
  </si>
  <si>
    <t xml:space="preserve">חיפה, טרומפלדור 54</t>
  </si>
  <si>
    <t xml:space="preserve">08:30-20:30</t>
  </si>
  <si>
    <t xml:space="preserve">050-737-9384</t>
  </si>
  <si>
    <t xml:space="preserve">מינה טומיי</t>
  </si>
  <si>
    <t xml:space="preserve">2.2.13</t>
  </si>
  <si>
    <t xml:space="preserve">http://minatomei.rest.co.il/he/pages/default.aspx?ContentID=6</t>
  </si>
  <si>
    <t xml:space="preserve">הממליץ אמר שיש שם הרבה מנות טבעוניות איכותיות. </t>
  </si>
  <si>
    <t xml:space="preserve">חומוס בנגלי</t>
  </si>
  <si>
    <t xml:space="preserve">http://www.facebook.com/veganfriendly.co.il?sk=messages_inbox&amp;action=read&amp;tid=id.249605618495662#!/bengahummus</t>
  </si>
  <si>
    <t xml:space="preserve">קיבוץ אפיקים בעמק הירדן</t>
  </si>
  <si>
    <t xml:space="preserve">חומוסיה עם הרבה מנות טבעוניות. כן שווה לפרסם כי הם ממוקמים בחור</t>
  </si>
  <si>
    <t xml:space="preserve">פנו אלינו לדף, והם רוצים תו תקן. לדבר עם הגר- 054-5884405+   מעשר בבוקר ועד 4 בצהריים אמרה לי להגיע ושהכל סבבה דיברנו איתם והם לא מוכרים כמעט כלום חוץ מחומוס... אפשר להוריד אותם מהרשימה. </t>
  </si>
  <si>
    <t xml:space="preserve">הסביח</t>
  </si>
  <si>
    <t xml:space="preserve">הדקלים 100 פרדס חנה- 0507658440</t>
  </si>
  <si>
    <t xml:space="preserve">המלצת גולשים</t>
  </si>
  <si>
    <t xml:space="preserve">אין שם מנות מלבד סביח. לא מתאים</t>
  </si>
  <si>
    <t xml:space="preserve">הנמל 24 חיפה</t>
  </si>
  <si>
    <t xml:space="preserve">יש מה לאכול אם מבקשים במיוחד</t>
  </si>
  <si>
    <t xml:space="preserve">הדרום </t>
  </si>
  <si>
    <t xml:space="preserve">מצפה רמון</t>
  </si>
  <si>
    <t xml:space="preserve">הדסער</t>
  </si>
  <si>
    <t xml:space="preserve">08-940-8473</t>
  </si>
  <si>
    <t xml:space="preserve">הדס - 0547599669</t>
  </si>
  <si>
    <t xml:space="preserve">משווקים מוצרים של אוטנטבעי</t>
  </si>
  <si>
    <t xml:space="preserve">2.3 - הדס לא עונה לי, דיברתי במקום עם מישהו ממש חמוד שאמר שיש 7-10 מנות טבעוניות (זה קצת גבולי) והשארתי ת'מספר, הדס אמורה לחזור
8.4.15 - טלפון עם הדס שממש שמחה שהתקשרתי, מכירה אותנו ורוצה להיות בקשר אחרי פסח
28.4.15 - לא עונה לי, כתבתי לה אסמס שאשמח שנשוחח.</t>
  </si>
  <si>
    <t xml:space="preserve">להמשיך לנסות לתפוס את הדס (שיחה אחרונה שהיא לא ענתה אליה היתה ב24.6)</t>
  </si>
  <si>
    <t xml:space="preserve"> אילת "שומשום"</t>
  </si>
  <si>
    <t xml:space="preserve">טלפון: 08-6342111</t>
  </si>
  <si>
    <t xml:space="preserve">מה קורה עם זה? נראה לי שהוא ויגן פרנדלי</t>
  </si>
  <si>
    <t xml:space="preserve">התזונאית והשף</t>
  </si>
  <si>
    <t xml:space="preserve">ליאה, 24.7.13: בית העסק נסגר.</t>
  </si>
  <si>
    <t xml:space="preserve">קמפאי (באר שבע)</t>
  </si>
  <si>
    <t xml:space="preserve">נבדק ומאוד לא ויגן פרנדלי</t>
  </si>
  <si>
    <t xml:space="preserve"> קפה רינגנבלום (באר שבע)</t>
  </si>
  <si>
    <t xml:space="preserve">ענבל בדקה וראתה שלא</t>
  </si>
  <si>
    <t xml:space="preserve">ג’ינג’ר </t>
  </si>
  <si>
    <t xml:space="preserve"> הגדוד העברי 6 קניון סימול אשדוד  89109866</t>
  </si>
  <si>
    <t xml:space="preserve">עמרי בדק וממש לא</t>
  </si>
  <si>
    <t xml:space="preserve">סינטה בר- צפון</t>
  </si>
  <si>
    <t xml:space="preserve">חוץ ממנה אחת טבעונית כל המקום הוא בשרי מאוד</t>
  </si>
  <si>
    <t xml:space="preserve">חומוס ברדיצ'ב</t>
  </si>
  <si>
    <t xml:space="preserve">http://www.facebook.com/humusbardi</t>
  </si>
  <si>
    <t xml:space="preserve">054-4825631. היא ממוקמת על הכרמל ברח' פיקא 4,</t>
  </si>
  <si>
    <t xml:space="preserve">חוץ מביצה הכל טבעוני-המלצת גולשת</t>
  </si>
  <si>
    <t xml:space="preserve">צריך לראות איזה מנות נוספות יש להם מלבד חומוס. </t>
  </si>
  <si>
    <t xml:space="preserve">http://minatomei.rest.co.il/he/menu/default.aspx?ChannelID=2</t>
  </si>
  <si>
    <t xml:space="preserve">בחיפה- המלצת גולשת</t>
  </si>
  <si>
    <t xml:space="preserve">סקירה של יובל- לא ויגן פרינדלי.</t>
  </si>
  <si>
    <t xml:space="preserve">לה קוצ'ינה</t>
  </si>
  <si>
    <t xml:space="preserve">המלצה-אילת</t>
  </si>
  <si>
    <t xml:space="preserve">יובל- לפי התפריט לא נראה ויגן פרינדלי מי יודע מה...</t>
  </si>
  <si>
    <t xml:space="preserve">גאיה</t>
  </si>
  <si>
    <t xml:space="preserve">המקום מוכר מוצרי איפור ללא מרכיבים מהחי ושלא נוסו על בעלי חיים</t>
  </si>
  <si>
    <t xml:space="preserve">אלואוורה</t>
  </si>
  <si>
    <t xml:space="preserve">שלום, מעוניינת לצרף מידע עבור מוצרי אלוורה שאותם אני משווקת.
צרו עמי קשר 052-8346794
בברכת חג אביב שמח
גלית</t>
  </si>
  <si>
    <t xml:space="preserve">ליאה- 21.7.13 גלית תבדוק שהמוצרים שלה עומדים בתנאים ותחזור אליי.</t>
  </si>
  <si>
    <t xml:space="preserve">הזמנות באינטרנט</t>
  </si>
  <si>
    <t xml:space="preserve">ביגוד והעלה</t>
  </si>
  <si>
    <t xml:space="preserve">פאשקה</t>
  </si>
  <si>
    <t xml:space="preserve">http://www.fashka.co.il/</t>
  </si>
  <si>
    <t xml:space="preserve">https://www.facebook.com/pages/%D7%A4%D7%90%D7%A9%D7%A7%D7%94-%D7%A0%D7%A2%D7%9C%D7%99-%D7%98%D7%A8%D7%95%D7%9D-%D7%94%D7%9C%D7%99%D7%9B%D7%94/145275208870652?fref=ts</t>
  </si>
  <si>
    <t xml:space="preserve">דגניה 4 כרכור</t>
  </si>
  <si>
    <t xml:space="preserve">052-4498997</t>
  </si>
  <si>
    <t xml:space="preserve">yael@fashka.co.il</t>
  </si>
  <si>
    <t xml:space="preserve">10.12.14</t>
  </si>
  <si>
    <t xml:space="preserve">קטלינה</t>
  </si>
  <si>
    <t xml:space="preserve">http://www.facebook.com/moti.nazari</t>
  </si>
  <si>
    <t xml:space="preserve">הבנתי שזה בית עסק טבעוני וגם שהכל מיוצר בארץ החנות בדיזינגוף. אמור להיות מעולה!!!!</t>
  </si>
  <si>
    <t xml:space="preserve">בוטיק האלה</t>
  </si>
  <si>
    <t xml:space="preserve">http://www.facebook.com/pages/%D7%91%D7%95%D7%98%D7%99%D7%A7-%D7%94%D7%90%D7%9C%D7%94/248679895166207</t>
  </si>
  <si>
    <t xml:space="preserve">זה סלון כלות. לא יודעת מה אמור להיות כאן לא טבעוני ומיוחד. אלא אם מישהו כאן ראה לאחרונה מישהו לובשת שמלת כלה מצמר או עור... נראה לי סתמי ולא קשור כל כך (כמו חומוסיה לצורך העניין). מה גם שיש לה  בעמוד פייסבוק ארנקים שהיא עומדת למכור בקרוב שנראים עור, אבל אולי זה דמוי. נראה לי פשוט מיותר להתעסק עם זה. עמרי לשיקולך.</t>
  </si>
  <si>
    <t xml:space="preserve">כותון</t>
  </si>
  <si>
    <t xml:space="preserve">http://www.facebook.com/cottonfashion</t>
  </si>
  <si>
    <t xml:space="preserve">בדקתי אותם כבר באוקטובר בערך. הבגדים מכותנה אך מוכרים אקססוריז מעור</t>
  </si>
  <si>
    <t xml:space="preserve">וולף אנד סגל</t>
  </si>
  <si>
    <t xml:space="preserve">http://www.wolfandsegal.com/</t>
  </si>
  <si>
    <t xml:space="preserve">זה נראה לי טבעוני, אבל לא נראה לי מהווה תחליך של ממש למשהו שהוא לא טבעוני. הם מוכרים מפות שהן לא נעשות מצמר בכל מקרה, כלי בית, ריהוט, מידוף, אלו לא דברים שהם לא טבעונים במקור שלהם כך שנראה לי שאין בזה ממש. הדבר היחידי הוא שהם מוכרים כמה תיקים, וגם הם תיקי סל כאלה שלא ממש מזמינים עור במקומות אחרים, כך שנראה לי שזה לא ממש מתאים. אחרת אין סוף למקומות שאנו יכולים לשים באתר. עמרי לשיקולך.</t>
  </si>
  <si>
    <t xml:space="preserve">אפרתה</t>
  </si>
  <si>
    <t xml:space="preserve">http://www.facebook.com/StudioEfrata</t>
  </si>
  <si>
    <t xml:space="preserve">מטר ווינברג</t>
  </si>
  <si>
    <t xml:space="preserve">היי חברים, עושה רושם שחנות הבגדים "אפרתה" הם ויגןפרנדלי - הכל שם כותנה או כותה+לייקרה... לטיפולכם המסור </t>
  </si>
  <si>
    <t xml:space="preserve">ממש לא. כבר בדקתי אותם בעב,ר ומכירה אותן מקרוב, יש לה אחלה בדים אבל כמויות של חגורות ותיקים מעור. רותם</t>
  </si>
  <si>
    <t xml:space="preserve">PRIZ</t>
  </si>
  <si>
    <t xml:space="preserve">http://www.priz.co.il/</t>
  </si>
  <si>
    <t xml:space="preserve">ארטיקים טבעיים</t>
  </si>
  <si>
    <t xml:space="preserve">לבדוק מה הולך עם זה.
ליאה, 24.7.13: הוחלט לוותר כי כל הארטיקים שלו זה במילא מפירות בלבד.</t>
  </si>
  <si>
    <t xml:space="preserve">אזור בארץ</t>
  </si>
  <si>
    <t xml:space="preserve">לינק לעמוד של ויגן פרנדלי</t>
  </si>
  <si>
    <t xml:space="preserve">כתובת</t>
  </si>
  <si>
    <t xml:space="preserve">טלפון בית העסק</t>
  </si>
  <si>
    <t xml:space="preserve">מייל </t>
  </si>
  <si>
    <t xml:space="preserve">מדבקה?</t>
  </si>
  <si>
    <t xml:space="preserve">סימון תפריט </t>
  </si>
  <si>
    <t xml:space="preserve">נשלח כתב התחייבות  ?</t>
  </si>
  <si>
    <t xml:space="preserve">החזירו כתב התחייבות ?</t>
  </si>
  <si>
    <t xml:space="preserve">תרמו?</t>
  </si>
  <si>
    <t xml:space="preserve">האם נשלחה דרישה להעלאה לאתר?</t>
  </si>
  <si>
    <t xml:space="preserve">האם שלחו פרטים להעלאה לאתר?</t>
  </si>
  <si>
    <t xml:space="preserve">נשלחה קבלה?</t>
  </si>
  <si>
    <t xml:space="preserve">תאריך הבא לטיפול</t>
  </si>
  <si>
    <t xml:space="preserve">מופיע ברשימת הדוכנים?</t>
  </si>
  <si>
    <t xml:space="preserve">כל מסעדה שמדברים איתה - לוודא שהתפריט עדיין עדכני</t>
  </si>
  <si>
    <t xml:space="preserve">נצרת עלית</t>
  </si>
  <si>
    <t xml:space="preserve">לה צ'צ'ה פיצה אנד פסטה בר </t>
  </si>
  <si>
    <t xml:space="preserve">29.7.16 שלח מייל לעמרי והתעניין לגבי התו, בהמשך שלח תפריט מלא ומנות טבעוניות. 11.8.16 נשלחו שלושת השלבים והו"ק</t>
  </si>
  <si>
    <t xml:space="preserve">18.8.16</t>
  </si>
  <si>
    <t xml:space="preserve">לילינבלום 19</t>
  </si>
  <si>
    <t xml:space="preserve">דניאל- 077-407-0171</t>
  </si>
  <si>
    <t xml:space="preserve">Y 10.8.16</t>
  </si>
  <si>
    <t xml:space="preserve">8.8.16 התקשר לעמרי והתעניין לגבי התו, הוסבר לו, נשלח מייל לבקשת תפריט תוך סימון האופציות הטבעוניות. 9.8 שלח תפריט, נראה ויגן פרנדלי. 10.8 נשלחו שלושת השלבים + הו"ק</t>
  </si>
  <si>
    <t xml:space="preserve">17.8.16</t>
  </si>
  <si>
    <t xml:space="preserve">מרכז  </t>
  </si>
  <si>
    <t xml:space="preserve">מתוקים </t>
  </si>
  <si>
    <t xml:space="preserve">אלעד גלידריה קרית אונו </t>
  </si>
  <si>
    <t xml:space="preserve">eladmizrahi0604@gmail.com</t>
  </si>
  <si>
    <t xml:space="preserve">אלעד- 0542012990</t>
  </si>
  <si>
    <t xml:space="preserve">Y 10/8/16</t>
  </si>
  <si>
    <t xml:space="preserve">9/8/16 פנה לקבלת תו: "יש לי גלידות שהן על בסיס חלב סויה ושקדים, פרוזן טבעוני, יוגורט טבעוני.
פרישייק על בסיס מים/תפוזים. מילקשייק על בסיס סויה עם גלידות טבעוניות שיש בגלידריה.."
- נשלחו שלושת השלבים </t>
  </si>
  <si>
    <t xml:space="preserve">15/8/16 לפנות אם לא חוזר</t>
  </si>
  <si>
    <t xml:space="preserve">"מ" מתוק</t>
  </si>
  <si>
    <t xml:space="preserve">mamatok.cakes@gmail.com</t>
  </si>
  <si>
    <t xml:space="preserve">שניר- 58-422-5225</t>
  </si>
  <si>
    <t xml:space="preserve">Y 4/8/16</t>
  </si>
  <si>
    <t xml:space="preserve">4/8/16 שניר פתח עסק של עוגות טבעוניות. ממש להוט לקבל את התו של הויגן פרנדלי. נשלחו שלושת השלבים</t>
  </si>
  <si>
    <t xml:space="preserve">10/8/16 לפנות אם לא מחזירים כלום</t>
  </si>
  <si>
    <t xml:space="preserve">לוקה (יוגורטיה)</t>
  </si>
  <si>
    <t xml:space="preserve">osama.mree109@gmail.com</t>
  </si>
  <si>
    <t xml:space="preserve">אוסמה- 0586677008</t>
  </si>
  <si>
    <t xml:space="preserve">4/8/16 פנה לקבל את התו. אומר שיש לו הכל טבעוני ובעיקר המון יוגורטים (דיבר עם עמרי). נשלחו שלושת השלבים
9/8/16 אמר שידאג לזה</t>
  </si>
  <si>
    <t xml:space="preserve">15/8/16 לפנות שוב אם לא מחזיר כלום </t>
  </si>
  <si>
    <t xml:space="preserve">ניוקי שופ </t>
  </si>
  <si>
    <t xml:space="preserve">https://www.facebook.com/Gnocchishop/</t>
  </si>
  <si>
    <t xml:space="preserve">שדרות וושינגטון 22</t>
  </si>
  <si>
    <t xml:space="preserve">18:00-00:00</t>
  </si>
  <si>
    <t xml:space="preserve">0542569919 0507640750</t>
  </si>
  <si>
    <t xml:space="preserve">talyardeny@live.com</t>
  </si>
  <si>
    <t xml:space="preserve">טל- 0542569919</t>
  </si>
  <si>
    <t xml:space="preserve">25.7.16  אנחנו פנינו אליהם. נשלחו שלושת השלבים, 31.7.16- שלחתי טופס הוראת קבע ושאלתי מה קורה. 5.8.16 הייתי במקום, אמר שהוא בעניין וישלח לי את כל הדברים. 7.8.16 שלחתי עוד פעם מייל עם דוגמא של הו"ק</t>
  </si>
  <si>
    <t xml:space="preserve">14.8.16</t>
  </si>
  <si>
    <t xml:space="preserve">אקו בר</t>
  </si>
  <si>
    <t xml:space="preserve">https://www.facebook.com/pages/%D7%90%D7%A7%D7%95-%D7%91%D7%A8-%D7%90%D7%95%D7%9B%D7%9C-%D7%9E%D7%98%D7%A8%D7%99%D7%A3-%D7%91%D7%95%D7%99%D7%98%D7%9C-21-%D7%AA%D7%9C-%D7%90%D7%91%D7%99%D7%91/1727823830789654</t>
  </si>
  <si>
    <t xml:space="preserve">ויטל 21</t>
  </si>
  <si>
    <t xml:space="preserve">542541626 איגור</t>
  </si>
  <si>
    <t xml:space="preserve">igor1kot@gmail.com</t>
  </si>
  <si>
    <t xml:space="preserve">22.7.16 אנחנו פנינו אליהם בעקבות המלצה בטבעונים אוכלים בחוץ. נשלחו שלושת השלבים, 31.7.16 שלחתי טופס הוראת קבע ושאלתי מה קורה. 7.8.16 אמר שאיבד את המייל וביקש שאשלח לו שוב פעם את הכל- שלחתי את שלושת השלבים+הו"ק</t>
  </si>
  <si>
    <t xml:space="preserve">גרגר הזהב </t>
  </si>
  <si>
    <t xml:space="preserve">https://www.facebook.com/garger.hazahav/</t>
  </si>
  <si>
    <t xml:space="preserve">לוינסקי 30</t>
  </si>
  <si>
    <t xml:space="preserve">10:00-22:00</t>
  </si>
  <si>
    <t xml:space="preserve">03-677-7456 
0545658093 הדר
0523562439 תום</t>
  </si>
  <si>
    <t xml:space="preserve">hadargnan@gmail.com</t>
  </si>
  <si>
    <r>
      <rPr>
        <sz val="11"/>
        <rFont val="Cambria"/>
        <family val="1"/>
        <charset val="1"/>
      </rPr>
      <t xml:space="preserve">25.7.16 אנחנו פנינו אליהם. הוסבר על התו, מעוניינים, </t>
    </r>
    <r>
      <rPr>
        <b val="true"/>
        <sz val="11"/>
        <rFont val="Cambria"/>
        <family val="1"/>
        <charset val="1"/>
      </rPr>
      <t xml:space="preserve">לקפוץ בשבוע הבא</t>
    </r>
    <r>
      <rPr>
        <sz val="11"/>
        <rFont val="Cambria"/>
        <family val="1"/>
        <charset val="1"/>
      </rPr>
      <t xml:space="preserve"> ואז לשלוח שלושת השלבים במידה ורלוונטי</t>
    </r>
  </si>
  <si>
    <t xml:space="preserve">4.8.16 לקפוץ לראות מה הולך שם</t>
  </si>
  <si>
    <t xml:space="preserve">פסטה שמסטה</t>
  </si>
  <si>
    <t xml:space="preserve">https://www.facebook.com/pastashmasta/</t>
  </si>
  <si>
    <t xml:space="preserve">גיבורי ישראל 30</t>
  </si>
  <si>
    <t xml:space="preserve">0543099580 טל ברגיל בעלים 
</t>
  </si>
  <si>
    <t xml:space="preserve">bargiltal@gmail.com</t>
  </si>
  <si>
    <t xml:space="preserve">0543099580 טל ברגיל בעלים </t>
  </si>
  <si>
    <t xml:space="preserve">1.7- עמרי ביקש מהם לשלוח תפריט מסומן 26.7- שלחו רק את האופציות הטבעוניות. 27.7- שלחתי מייל לבעלים וביקשתי שישלח תפריט מלא + סימון המנות הטבעוניות  31.7- עברו את מבחן התפריט, נשלח הסבר על שלושת השלבים + כתב התחייבות + הו"ק. 10.8.16 דיברתי עם טל, שלחתי לו טופס הו"ק לדוגמא שיראה איך ממלאים</t>
  </si>
  <si>
    <t xml:space="preserve">רשת פסטה מיאה (לא רמת החייל)</t>
  </si>
  <si>
    <t xml:space="preserve">pastamiamail@gmail.com</t>
  </si>
  <si>
    <t xml:space="preserve">1. פסטה מיאה וולפסון מצטרפת לחגיגה- מאי 2015</t>
  </si>
  <si>
    <t xml:space="preserve">מאיה- 0544500051</t>
  </si>
  <si>
    <t xml:space="preserve">כן- 9.4.15</t>
  </si>
  <si>
    <t xml:space="preserve">Y חזי בעבר 
25/7/16 מאיה שלחה הסכם התקשרות </t>
  </si>
  <si>
    <t xml:space="preserve">בעבר היינו בקשר עם חזי (מרץ 2015) שהעביר הסכם התקשרות פלוס קיבל מדבקה אבל הקשר נותק. 
25/7/16 מאיה פנתה ואמרה שמעוניינת להמשיך את התהליך + שלחה הסכם התקשרות
4/8/16 שלחתי למאיה את הטפסים להוראת קבע</t>
  </si>
  <si>
    <t xml:space="preserve">זכרון יעקב</t>
  </si>
  <si>
    <r>
      <rPr>
        <b val="true"/>
        <sz val="14"/>
        <color rgb="FF000000"/>
        <rFont val="Arial"/>
        <family val="2"/>
        <charset val="1"/>
      </rPr>
      <t xml:space="preserve">אומה </t>
    </r>
    <r>
      <rPr>
        <sz val="11"/>
        <rFont val="Cambria"/>
        <family val="1"/>
        <charset val="1"/>
      </rPr>
      <t xml:space="preserve">סושי בר</t>
    </r>
  </si>
  <si>
    <t xml:space="preserve">http://www.uma.rest.co.il/</t>
  </si>
  <si>
    <t xml:space="preserve">Ehj001@gmail.com</t>
  </si>
  <si>
    <t xml:space="preserve">ערן גל 0542345687</t>
  </si>
  <si>
    <t xml:space="preserve">16-07-16</t>
  </si>
  <si>
    <t xml:space="preserve">Y 24-07-16</t>
  </si>
  <si>
    <t xml:space="preserve">
</t>
  </si>
  <si>
    <t xml:space="preserve">16-07-16 -מעוניין לצרף את המסעדה שלי לאתר. תודה ערן. 
16-07-16- שלחתי מייל עם הסבר + הו"ק+ ה.ה.. שאלתי מתי נח לו לדבר. 
17-07-16 - שלח מייל עם קישור לתפריט - ביקשתי שיפרט כי ל ברור מה שם טבעוני.
18-07-16 - אישרתי תפריט.
24-07-16 - לבקשתו שלחתי שוב ה.ה. והו"ק
31-07-16 - שלחתי לו את הו"ק החדשה.</t>
  </si>
  <si>
    <t xml:space="preserve">פיצריה</t>
  </si>
  <si>
    <t xml:space="preserve">ירין פיצה מבשרת</t>
  </si>
  <si>
    <t xml:space="preserve">momo2130@gmail.com</t>
  </si>
  <si>
    <t xml:space="preserve">ירין- 0522692319</t>
  </si>
  <si>
    <t xml:space="preserve">13/7/16</t>
  </si>
  <si>
    <t xml:space="preserve">8/8/16 שלח טופס הוק חתום (נשלח לרות)</t>
  </si>
  <si>
    <t xml:space="preserve">Y 8/8/16</t>
  </si>
  <si>
    <t xml:space="preserve">13/7/16 פנה אלינו לעניין הסימון + נשלחו שלושת השלבים
8/8/16 החזיר טופס הוק (נשלח לרות) + הסכם התקשרות חתום +נשלחו פרטים להעלאה לאתר</t>
  </si>
  <si>
    <t xml:space="preserve">15/8/16 לתזכר אם לא מחזיר פרטים לאתר</t>
  </si>
  <si>
    <t xml:space="preserve">בר בטבעי  </t>
  </si>
  <si>
    <t xml:space="preserve">https://www.facebook.com/barbateva/info/?entry_point=page_nav_about_item&amp;tab=overview</t>
  </si>
  <si>
    <t xml:space="preserve">אגריפס 111 י-ם</t>
  </si>
  <si>
    <t xml:space="preserve">ladyrawraw9@gmail.com</t>
  </si>
  <si>
    <t xml:space="preserve">חנה 052-4543931</t>
  </si>
  <si>
    <t xml:space="preserve">Y 12-07-16</t>
  </si>
  <si>
    <t xml:space="preserve">N                       </t>
  </si>
  <si>
    <t xml:space="preserve">חנה ladyrawraw9@gmail.com פתחה מקום חדש במחניודה- רוצה לעשות תו ויגן פרנדלי דבר איתה שתחזור לארץ חמודה ממש. בברכה, מאיה אלקולומברה
10-07-16- שלחתי לה מייל עם פרטים+הו"ק+ ה.ה.  נדבר מחר ב-1000
11-07-16 - חנה השפית במקום. תשלח לי תפריט. 90% ממנו אומרת שטבעוני. תעביר את האינפו לבעלי המקום - הוא שיחליט
12-07- שלחה תפריט. אישרתי.
26-07-16 - התכתבויות ב SMS מאז חשבה שעשו את הו"ק - תבדוק. 31-7-16 - שלחתי לה טופס חדש.</t>
  </si>
  <si>
    <t xml:space="preserve">חלום בגורן</t>
  </si>
  <si>
    <t xml:space="preserve">hagorenh@walla.co.il
</t>
  </si>
  <si>
    <t xml:space="preserve">הילה- 0526657684</t>
  </si>
  <si>
    <t xml:space="preserve">1/8/16 50 שח לחשבון העמותה על שם הילה פריאנטו</t>
  </si>
  <si>
    <t xml:space="preserve">11/7/16 פנו לקבלת התו.  נשלחו שלושת השלבים
20/7/16 נשלח בשנית (אמרה שלא הגיעה לזה ושתקפוץ מחר לבנק)
25/7/16 עוד לא הגיעה לזה, תקפוץ מחרתיים לבנק ותשלח הסכם התקשרות
1/8/16 50 שח לחשבון העמותה על שם הילה פריאנטו
4/8/16 העבירה הסכם התקשרות + נשלחו פרטים להעלאה לאתר
</t>
  </si>
  <si>
    <t xml:space="preserve">בוקסיבוקס</t>
  </si>
  <si>
    <t xml:space="preserve">boxxibox@outlook.com</t>
  </si>
  <si>
    <t xml:space="preserve">יעל- 052-8028147</t>
  </si>
  <si>
    <t xml:space="preserve">10/8/16 שלחו טופס הוק 50 שח לחודש</t>
  </si>
  <si>
    <t xml:space="preserve">11/7/16 פנו לקבלת התו. מדובר בבית עסק שמוכר מוצרי קוסמטיקה טבעונים דרך האינטרנט (של מספר חברות). נשלחו שלושת השלבים
20/7/16 אמרו שעדיין לא הגיעו לזה 
10/8/16 שלחו טופס הוק חתום 50 שח (נשלח לרות)</t>
  </si>
  <si>
    <t xml:space="preserve">15/8/16</t>
  </si>
  <si>
    <t xml:space="preserve">קיקי</t>
  </si>
  <si>
    <t xml:space="preserve">ofir7733@gmail.com</t>
  </si>
  <si>
    <t xml:space="preserve">15/6/16 עמרי הביא</t>
  </si>
  <si>
    <t xml:space="preserve">אופיר- 0545575577</t>
  </si>
  <si>
    <t xml:space="preserve">Y 29/5/16</t>
  </si>
  <si>
    <t xml:space="preserve">Y 30/5/16</t>
  </si>
  <si>
    <t xml:space="preserve">2/6/16 הו"ק לחשבון העמותה 50 שח על שם אופיר ואסף</t>
  </si>
  <si>
    <t xml:space="preserve">Y 14/6/16</t>
  </si>
  <si>
    <t xml:space="preserve">29/5/16 נשלחו שלושת השלבים
26/6/16 מוציאים תפריט שבוע הבא אז אמר שישלחו את הכל </t>
  </si>
  <si>
    <t xml:space="preserve">25/7/16</t>
  </si>
  <si>
    <t xml:space="preserve">פסטה ויה</t>
  </si>
  <si>
    <t xml:space="preserve"> טל- 509770067
ליעד- 0528274697 (לדבר איתו)</t>
  </si>
  <si>
    <t xml:space="preserve">Y 23/5/16</t>
  </si>
  <si>
    <t xml:space="preserve">Y 5/7/16
משום מה שלחו לי עוד הסכם חתום 25/7/16</t>
  </si>
  <si>
    <t xml:space="preserve">14/7/16 לראות מה הולך עם התשלום</t>
  </si>
  <si>
    <t xml:space="preserve">מרכז- מושב בני דרור</t>
  </si>
  <si>
    <r>
      <rPr>
        <b val="true"/>
        <sz val="14"/>
        <rFont val="Cambria"/>
        <family val="1"/>
        <charset val="1"/>
      </rPr>
      <t xml:space="preserve">קפה בכפר של עדנה </t>
    </r>
    <r>
      <rPr>
        <sz val="9"/>
        <rFont val="Cambria"/>
        <family val="1"/>
        <charset val="1"/>
      </rPr>
      <t xml:space="preserve">(לשעבר שני מלכין)</t>
    </r>
  </si>
  <si>
    <t xml:space="preserve">https://www.facebook.com/CafeBacfar/info/?tab=overview</t>
  </si>
  <si>
    <t xml:space="preserve">בתןך פרוטיאה בכפר שבמושב בני דרור</t>
  </si>
  <si>
    <t xml:space="preserve">עדנה 052-7724515</t>
  </si>
  <si>
    <t xml:space="preserve">Y  23-05-16</t>
  </si>
  <si>
    <t xml:space="preserve">24/5/16 50 שח הוק לפייפאל על המייל halupnir@yahoo.com</t>
  </si>
  <si>
    <t xml:space="preserve">Y 25-05-16</t>
  </si>
  <si>
    <t xml:space="preserve">12-01-16 - דיברתי עם עדנה. שלחה את התפריט הקיים ודיברנו טלפונית איך לטבען ולשנות מנות. הסברתי ה.ה. והו"ק. שלחתי מייל עם ספקי גבינות, מתכונים ו-2 קבצים: הסכם ושלבים עם הסברים נוספים. שלחתי גם תמונות בווטצ אפ למוצרים. 14-01-16 - עדנה הודתה על כל החומרים. יתייעצו ויחזרו אלי. 20-01-16- עדנה תשלח לי את התפריט כשייסיימו. 16-02-16 - עדנה תשלח לי אתהתפריט החדש במייל (הוא כבר בהדפסה). נתנה להבין שיותר ממה שעשתה כרגע לא תעשה. 18-02-16 - התפריט לא VF. שלחתי לה הסבר ופרוט למה. 22-02-16 - דיברנו. תעבוד על זה ותשלח לי שוב. 04-05-16 - עדנה הביאה שפית ט. שעושה אצלה סדנא. הכניסה מנות ט. נוספות. . בדקתי באתר ואישרתי תפריט שלחתי ה.ה. + הו"ק. 10-05-16 - עדנה כתבה לי שמעוניינת להתקדם. 16-05-16- עדנה ביקשה אישור בינתיים להתמש בלוגו בפרסום עתונות - לא אישרתי. 
31-07-16 - SMS
01-08-16 - עדנה אומרת הכניסו עוד מנות ט. לשישי-שבת. שלחתי שוב את הפרטים לשם העלאה לאתר. </t>
  </si>
  <si>
    <t xml:space="preserve">אני פונה אלייך בשם חברה טובה של המשפחה, שמה עדנה חלופ, כיום היא הבעלים של "קפה בכפר" בבני דרור (מי שבעבר הייתה שם זו שני מלקין אם אתה מכיר).היא מאוד רוצה לקבל את תו התקן שלכם. היא עכשיו הולכת לסדנת טבעונות כדי להעשיר את התפריט ובאופן כללי היא מחפשת איך לטבען מנות אז הנה עוד מקום בשרון שרוצה להיכנס לטבעונות. מחכה בקוצר רוח לשיתוף פעולה ביניכם תודה ויום מקסים, אורטל</t>
  </si>
  <si>
    <t xml:space="preserve">Old jaffa gelateria &amp; pizza bar</t>
  </si>
  <si>
    <t xml:space="preserve">https://www.facebook.com/Old-jaffa-gelateria-pizza-bar-582969025168782/?fref=ts</t>
  </si>
  <si>
    <t xml:space="preserve">ככר קדומים יפו העתיקה</t>
  </si>
  <si>
    <t xml:space="preserve">מוצש שעה אחרי</t>
  </si>
  <si>
    <t xml:space="preserve">- הבעלים (האישה) 0502716968
050-571-6969</t>
  </si>
  <si>
    <t xml:space="preserve">yaffeeilat@gmail.com</t>
  </si>
  <si>
    <t xml:space="preserve">אילת קדוש יפה </t>
  </si>
  <si>
    <t xml:space="preserve">10/3/16 הוק פייפאל 50 שח דרך המייל yaffeilat@gmail.com</t>
  </si>
  <si>
    <t xml:space="preserve">Y 10/3/16</t>
  </si>
  <si>
    <t xml:space="preserve">19/1/16 המקום ויגן פרנדלי, נשלחו שלושת השלבים (עמרי טיפל ואישר)
10/3/16 מייל מחודש שמתניע. אילת אמרה שתדאג להכל היום 
10/3/16 העבירה הסכם התקשרות ודאגה להוק פייפאל 50 שח דרך המייל yaffeilat@gmail.com
25/6/16 תזכורת לגבי שליחת הפרטים</t>
  </si>
  <si>
    <r>
      <rPr>
        <b val="true"/>
        <sz val="14"/>
        <rFont val="Cambria"/>
        <family val="1"/>
        <charset val="1"/>
      </rPr>
      <t xml:space="preserve">creperie bretonne</t>
    </r>
    <r>
      <rPr>
        <b val="true"/>
        <sz val="11"/>
        <rFont val="Cambria"/>
        <family val="1"/>
        <charset val="1"/>
      </rPr>
      <t xml:space="preserve">           </t>
    </r>
  </si>
  <si>
    <t xml:space="preserve">https://www.facebook.com/bretonnetlv/?fref=ts</t>
  </si>
  <si>
    <t xml:space="preserve">אבן גבירול 52 </t>
  </si>
  <si>
    <t xml:space="preserve">rami.lanciano@gmail.com</t>
  </si>
  <si>
    <t xml:space="preserve">
Y</t>
  </si>
  <si>
    <t xml:space="preserve">רמי לנציאנו 054-7401340</t>
  </si>
  <si>
    <t xml:space="preserve">Y
 31-01-16</t>
  </si>
  <si>
    <t xml:space="preserve">31/1/16 הוק 50 שח לפייפאל תחת המייל - bretonnetlv@gmail.com</t>
  </si>
  <si>
    <t xml:space="preserve">Y
31-01-16</t>
  </si>
  <si>
    <t xml:space="preserve">"10-01-16- עומדים בקרוב לפתוח את המקום באבן גבירול. מקום עם 34 מקומות ישיבה. תרומה הוסברה - אין לו בעיה. ישלח לי תפריט ואז אשלח לו את ההסככם ו-3 השלבים. 11-01-16 שלח לי תפריט. דיברנו. הוא צריך להתייעץ עם השף שלו ולסמן לי בדיוק מה טבעוני. מאוד רוצים לקבל את התו. 12-01-16 - רמי ביקש שאדבר עם השף יונתן על התפריט. מאוד רוצה להתקדם. השארתי לו הודעה. דיברתי עם יונתן עברנו על התפריט וסימנו את המנות הטבעוניות. אישרתי במייל את התפריט. שלחתי ה.ה. וכן את פרטי ההעברה הכספית. 
20-01-16 - פותחים עוד שבועיים. בעוד כמה ימים יעשה העברות. 28-01-16- בגלל העומס לקראת הפתיחה שכח. עוד היום ישב עם השותפים ויעבירו."
31/1/16 הוק 50 שח לפייפאל תחת המייל -  bretonnetlv@gmail.com
03-02-16 - רמי אומר שבגלל 2 כתבות בעתון נמצאים בעומס גדול ותורים כל היום. כשיתפנו ישלחו פרטים לאתר.
18-05-16 - רמי רק עכשיו מתפנה לדברים שקשורים בפרסום - ישלח את הפרטים לאתר בהקדם - רשם לעצמו . </t>
  </si>
  <si>
    <t xml:space="preserve">נאם</t>
  </si>
  <si>
    <t xml:space="preserve">https://www.facebook.com/namrest/</t>
  </si>
  <si>
    <t xml:space="preserve">דיזנגוף 275,תל אביב</t>
  </si>
  <si>
    <t xml:space="preserve">03-670-8050</t>
  </si>
  <si>
    <t xml:space="preserve">דרך אוכלים בחוץ- אנשים ספרו שאכלו שם טבעוני טעים לדברי מי שענתה לטלפון הם מטבענים הרבה מנות: מוציאים את רוטב הדגים ומחליפים לטופו.</t>
  </si>
  <si>
    <t xml:space="preserve">להתקשר ולהציע להם את התו </t>
  </si>
  <si>
    <t xml:space="preserve">שונות </t>
  </si>
  <si>
    <t xml:space="preserve">החויה הטבעונית </t>
  </si>
  <si>
    <t xml:space="preserve">yaniv@partam.co.il</t>
  </si>
  <si>
    <t xml:space="preserve">יניב- 0526962233</t>
  </si>
  <si>
    <t xml:space="preserve">Y 29/9/15 מבשלים חוויה</t>
  </si>
  <si>
    <t xml:space="preserve">Y 7/10/15</t>
  </si>
  <si>
    <t xml:space="preserve">Y  1/11/15 (העברתי לערבה)</t>
  </si>
  <si>
    <t xml:space="preserve">30/8/15 נשלח שלושת השלבים פלוס הצעה לחבילת פרסום
9/9/15 סימוס מה קורה? ענתה שנדחה לאחרי החגים
29/9/15 העברה לחשבון הבנק על שם מבשלים חוויה
15/11/15 העברתי לערבה שתזין 
18/11/15 ערבה הזינה לאתר</t>
  </si>
  <si>
    <t xml:space="preserve">11/12/15 שיעבירו הסכם התקשרות כבר</t>
  </si>
  <si>
    <t xml:space="preserve">ראשלצ</t>
  </si>
  <si>
    <t xml:space="preserve">שמש אדומה</t>
  </si>
  <si>
    <t xml:space="preserve">053-934-5055</t>
  </si>
  <si>
    <t xml:space="preserve">גלית - 052733
3149
שלמה 039524008</t>
  </si>
  <si>
    <t xml:space="preserve">להתקשר בבוקר ולחפש את שלומה, בגדול יש להם תפריט טבעוני כי הבעלים הקודם היה טבעוני
לחפש את שלמה שנמצא שם לרוב אחרי 2 </t>
  </si>
  <si>
    <t xml:space="preserve">צימר במצפה הילה</t>
  </si>
  <si>
    <t xml:space="preserve">joko100@gmail.com</t>
  </si>
  <si>
    <t xml:space="preserve">יואל- 0505473130</t>
  </si>
  <si>
    <t xml:space="preserve">Y 9/3/16</t>
  </si>
  <si>
    <t xml:space="preserve">9/3/16 פנה אלינו לקבל את התו. נשלחו שלושת השלבים
22/3/16 אמר שעושים שיפוצים ולכן יהיה רלוונטי רק עוד שנה</t>
  </si>
  <si>
    <t xml:space="preserve"> קמיקה פייפר ארט</t>
  </si>
  <si>
    <t xml:space="preserve">http://www.kamikaart.com/contactus</t>
  </si>
  <si>
    <t xml:space="preserve">https://www.facebook.com/Kamikaart/</t>
  </si>
  <si>
    <t xml:space="preserve">info@kamikaart.com</t>
  </si>
  <si>
    <t xml:space="preserve">הילה- 0522866502</t>
  </si>
  <si>
    <t xml:space="preserve">3/8/16 פנתה לקבל את התו, נשלחו שלושת השלבים </t>
  </si>
  <si>
    <t xml:space="preserve">קבוץ משמרות</t>
  </si>
  <si>
    <t xml:space="preserve">קפה דלת אחורית (סגרו)</t>
  </si>
  <si>
    <t xml:space="preserve">kerenimeir@gmail.com</t>
  </si>
  <si>
    <t xml:space="preserve">Y דאר 24
17-05-16</t>
  </si>
  <si>
    <t xml:space="preserve">קרן מאיר 0526560572</t>
  </si>
  <si>
    <t xml:space="preserve">
Y 07-05-16</t>
  </si>
  <si>
    <t xml:space="preserve">Y 07-05-16 על המייל g0707m@yahoo.com 50 שח בחודש לפייפאל</t>
  </si>
  <si>
    <t xml:space="preserve">Y 07-05-16
05-06-16 - SMS תזכורת</t>
  </si>
  <si>
    <t xml:space="preserve">Y
 07-07-16</t>
  </si>
  <si>
    <t xml:space="preserve">שלום, בבעלותנו בית עסק, בית קפה פיצרייה "קפה דלת אחורית" בקיבוץ משמרות. אנו מציעים ללקוחותינו פיצה טבעונית (עם גבינה טבעונית), שייקים טבעוניים ועוד וחשוב לנו לקבל את תו הויגן פרנדלי. אשמח לדעת מה הפרוצדורה לקבלת התו. תודה ושבוע טוב,קרן.
01-05-16 - פיצרייה +; פיצה עם גבינה ט. + שייקים טבעונים + פוקצ'ה ט. + קפה עם מגוון תחליפי חלב. רק פתחו. בבעולת אביה והיא שותפה. סיפרתי וגם שלחתי במייל על הו"ק, ה.ה. ועלינו. צריכה לקבל אישור מאביה. (קרן עצמה ט. "אדוקה").
04-05-16 - קרן לא קיבלה את המייל - שלחתי שוב.
23-06-16 - שוב תזכורת לשלוח תמונות לאתר.
07-0716 - העברתי לאולה / ערבה להזנה לאתר.</t>
  </si>
  <si>
    <t xml:space="preserve">GNT BAGS</t>
  </si>
  <si>
    <t xml:space="preserve">shirthal@gmail.com</t>
  </si>
  <si>
    <t xml:space="preserve">0534289127 שרלי- </t>
  </si>
  <si>
    <t xml:space="preserve">Y 18/1/16</t>
  </si>
  <si>
    <t xml:space="preserve">19/1/16 פנו אלינו, רוצים להשתמש בלוגו לסימון + להופיע בקטגוריה של מוצרים באופנה+ להשתתף באירוע</t>
  </si>
  <si>
    <t xml:space="preserve">26/1/16</t>
  </si>
  <si>
    <t xml:space="preserve">הרצליה פיתוח</t>
  </si>
  <si>
    <t xml:space="preserve">הסביח של עובד - הרצליה פיתוח</t>
  </si>
  <si>
    <t xml:space="preserve">מדינת היהודים 60 א.ת. הרצליה פיתוח</t>
  </si>
  <si>
    <t xml:space="preserve">0900-2100</t>
  </si>
  <si>
    <t xml:space="preserve">09-955-0439</t>
  </si>
  <si>
    <t xml:space="preserve">dalialima39@gmail.com</t>
  </si>
  <si>
    <t xml:space="preserve">דליה 054-5658617</t>
  </si>
  <si>
    <r>
      <rPr>
        <sz val="11"/>
        <color rgb="FFFF0000"/>
        <rFont val="Cambria"/>
        <family val="1"/>
        <charset val="1"/>
      </rPr>
      <t xml:space="preserve">      </t>
    </r>
    <r>
      <rPr>
        <sz val="14"/>
        <rFont val="Cambria"/>
        <family val="1"/>
        <charset val="1"/>
      </rPr>
      <t xml:space="preserve">y</t>
    </r>
    <r>
      <rPr>
        <sz val="11"/>
        <color rgb="FFFF0000"/>
        <rFont val="Cambria"/>
        <family val="1"/>
        <charset val="1"/>
      </rPr>
      <t xml:space="preserve"> </t>
    </r>
  </si>
  <si>
    <t xml:space="preserve">העסקים בת"א ובהרצליה נפרדים. עם כל אחד תמי אמרה שאעשה עסקה בנפרד.</t>
  </si>
  <si>
    <t xml:space="preserve">19-01-16 נפגשתי עם דליה. חתמה. בשבוע הבא תהיה בבנק ותעשה הו"ק. הסברתי שנצטרך להעלות פרטים לאתר ו-25% טבעוני לפחות. יש להם יותר מ25% ומובלט בשילוט.
27-01-16 - שלחתי SMS - האם עשתה הו"ק?
31-01-16 - תעשה עוד יומיים ותודיע לי
29-02-16 - תזכורת ב SMS
23-05-16 - דליה לא מעוניינת להמשיך בקבלת התו כי היא מאוד עמוסה ולחוצה. תפנה בעתיד אם ישתנה.</t>
  </si>
  <si>
    <t xml:space="preserve">נעלי מיזו</t>
  </si>
  <si>
    <t xml:space="preserve">buodet@gmail.com</t>
  </si>
  <si>
    <t xml:space="preserve">1/4/16 נשלח מכתב פניה עם שלושת השלבים</t>
  </si>
  <si>
    <t xml:space="preserve">קונטטי פוטטוס</t>
  </si>
  <si>
    <t xml:space="preserve">nickos48@gmail.com </t>
  </si>
  <si>
    <t xml:space="preserve">100אחוז טבעוני  ולכן לא רלוונטי</t>
  </si>
  <si>
    <t xml:space="preserve">ניקולאי- 0545911651</t>
  </si>
  <si>
    <t xml:space="preserve">Y 4/1/16</t>
  </si>
  <si>
    <t xml:space="preserve">Y 28-02-16</t>
  </si>
  <si>
    <t xml:space="preserve">4/1/16 ניקולאי החליף את אלכס פוטטוס ונהיה 100 אחוז טבעוני. נשלחו שלושת השלבים                        
  22-01-16 - איבד את הטופס. שלחתי שוב. 
29-02-16- תזכרתי את ניקולאי לעשות הו"ק.</t>
  </si>
  <si>
    <t xml:space="preserve">מעדניה</t>
  </si>
  <si>
    <t xml:space="preserve">vtopia</t>
  </si>
  <si>
    <t xml:space="preserve">https://m.facebook.com/Vtopia-Market-562293330606602/?hc_location=ufi</t>
  </si>
  <si>
    <t xml:space="preserve">הנחשול 30 בראשל''צ</t>
  </si>
  <si>
    <t xml:space="preserve">sigaliturjeman@gmail.com
</t>
  </si>
  <si>
    <t xml:space="preserve">100 %vegan</t>
  </si>
  <si>
    <t xml:space="preserve">סיגלית תורג'מן אלירז 0507687608</t>
  </si>
  <si>
    <t xml:space="preserve">10/12/15 סיגלית פנתה אלינו ואמרה שעוד חודש היא פותחת מעדניה טבעונית בראשון לציון (יודעת לגבי התשלום). פשוט לחכות עד שהמקום ייפתח (לפנות קצת לפני) 
07-01-16 - מתחילים לשפץ שבוע הבא והפתיחה לקראת סוף ינואר. ביקשתי שתודיע כשיש תפריט וכשעומדים לפתוח.
23-02-16- פנתה שוב:  דיברנו לפני מספר שבועות סיימנו שיפוצים, אנחנו לקראת פתיחה בתחילת שבוע הבא אשמח אם תוכלי ליצור איתי קשר כדי שנוכל לתאם פגישה.
דיברנו. זו צרכניה / מעדניה טבעונית. את המעדנים היא מבשלת. 45 מ"ר כולל המטבח. תעשה משלוחים לכל האזור כולל נס ציונה וכדומה. סיכמנו שאגיע בעוד שבוע וקצת - שבוע הבא יתארגנו ב-80% ויתחילו בחודש הרצה. עוד אין אתר / דף. יודעת עוד מעמרי על הו"ק 50 ש"ח וה.ה. עדיין לא קיבלה במייל. 
3/3/16 עלה פוסט- https://www.facebook.com/veganfriendly.co.il/posts/973561376045682
05-03-16 - סיגלית ביקשה לדחות את הפגישה - תודיע לי מתי לקראת סופ"ש. שלחתי ה.ה.+ הו"ק.
15-03-16 -סיגלית רוצה עוד פוסט - עמרי לא מוכן. תובענית, כועסת ו"לא מסוגלת להתמודד עם זה כרגע, תיצור קשר..."  לגבי איפה יופיעו - אמרתי שנפתח עוד לשונית "מעדניות" שיופיע ב"מסעדות". </t>
  </si>
  <si>
    <t xml:space="preserve"> לא לפנות יותר</t>
  </si>
  <si>
    <t xml:space="preserve">טיפוח </t>
  </si>
  <si>
    <t xml:space="preserve">נופר</t>
  </si>
  <si>
    <t xml:space="preserve">nofareilook@gmail.com</t>
  </si>
  <si>
    <t xml:space="preserve">7/12/15 בגדול לא סגורה על עצמה. יש לה עסק של מוצרי טיפוח שהכל 100 אחוז טבעוני. אמרה שתחזור אלינו עוד שבועייים אחרי שתתאפס על עצמה
30/1/16 שאילתא- יש חדש?</t>
  </si>
  <si>
    <t xml:space="preserve">לא לפנות אליה אם לא חוזרת</t>
  </si>
  <si>
    <t xml:space="preserve">גליל ים</t>
  </si>
  <si>
    <t xml:space="preserve">galia@glil-yam.org.il</t>
  </si>
  <si>
    <t xml:space="preserve">גליה אמיר   0526167070   
</t>
  </si>
  <si>
    <t xml:space="preserve">  
פניה באתר: חומוסיה חדשה בקיבוץ גליל-ים. הי גם אני חלק מה VEGAN FRIENDLY אשמח שתצרו קשר. תודה ושבוע טוב. גליה אמיר.
</t>
  </si>
  <si>
    <t xml:space="preserve">15-02-16 דיברתי עם גליה. יש להם רק חומוס וסלט (ומגישים למי שרוצה גם ביצה). אמרתי שאנחנו לא נותנים תו לחומוסויות. התקשתה לקבל. חושבת שצריכים לתמוך בהם. אמרתי שאעביר את המסר.</t>
  </si>
  <si>
    <t xml:space="preserve">צפון -חיפה</t>
  </si>
  <si>
    <r>
      <rPr>
        <b val="true"/>
        <sz val="14"/>
        <color rgb="FFFF0000"/>
        <rFont val="Cambria"/>
        <family val="1"/>
        <charset val="1"/>
      </rPr>
      <t xml:space="preserve">אנדו UNDO </t>
    </r>
    <r>
      <rPr>
        <sz val="9"/>
        <rFont val="Cambria"/>
        <family val="1"/>
        <charset val="1"/>
      </rPr>
      <t xml:space="preserve">מזנון בריאות טבעוני</t>
    </r>
  </si>
  <si>
    <t xml:space="preserve">https://www.facebook.com/%D7%90%D7%A0%D7%93%D7%95-UNDO-655875914552817/?fref=photo</t>
  </si>
  <si>
    <t xml:space="preserve">דרך העצמאות 66 חיפה</t>
  </si>
  <si>
    <t xml:space="preserve">054-561-5694 גיל מנהל המקום והשף</t>
  </si>
  <si>
    <t xml:space="preserve">30-11-15</t>
  </si>
  <si>
    <t xml:space="preserve"> 8-12-15 מקום 100% טבעוני ובריא. שמח לפנייתנו.שלחתי את ההסכם+ 3 השלבים. יחזור אלי. 10-12-15 לא קיבל -שלחתי שוב 
25-01-16 - SMS מה קורה. </t>
  </si>
  <si>
    <t xml:space="preserve">10-02-16 לא מגיב. מוותרת</t>
  </si>
  <si>
    <t xml:space="preserve">הארטישוק של נעם </t>
  </si>
  <si>
    <t xml:space="preserve">http://www.artishoke.co.il/%D7%91%D7%A8%D7%90%D7%A0%D7%A5-1.html</t>
  </si>
  <si>
    <t xml:space="preserve">נועם 054-227-8637</t>
  </si>
  <si>
    <t xml:space="preserve">Y ללא תשלום </t>
  </si>
  <si>
    <t xml:space="preserve">לא רלוונטי (אבא של אוריה)</t>
  </si>
  <si>
    <t xml:space="preserve">Y 6/1/16</t>
  </si>
  <si>
    <t xml:space="preserve">6/1/16 אוריה פנה אלינו ואמר שלאבא שלו יש מקום שיכול לקבל את תו הויגן פרנדלי, נשלח הסכם התקשרות פלוס פרטים להעלאה לאתר </t>
  </si>
  <si>
    <t xml:space="preserve">לא לחוץ... </t>
  </si>
  <si>
    <r>
      <rPr>
        <b val="true"/>
        <sz val="12"/>
        <color rgb="FFFF0000"/>
        <rFont val="Cambria"/>
        <family val="1"/>
        <charset val="1"/>
      </rPr>
      <t xml:space="preserve">סקון נקון </t>
    </r>
    <r>
      <rPr>
        <sz val="9"/>
        <rFont val="Cambria"/>
        <family val="1"/>
        <charset val="1"/>
      </rPr>
      <t xml:space="preserve">בית אוכל תאילנד</t>
    </r>
    <r>
      <rPr>
        <sz val="11"/>
        <rFont val="Cambria"/>
        <family val="1"/>
        <charset val="1"/>
      </rPr>
      <t xml:space="preserve">י</t>
    </r>
  </si>
  <si>
    <t xml:space="preserve">רוטשילד 119 ראשון לציון </t>
  </si>
  <si>
    <t xml:space="preserve">כל השבוע למעט ימי ראשון
מ12:00 עד 15:00 ומ18:00 עד 23:00</t>
  </si>
  <si>
    <t xml:space="preserve">shaked25@gmail.com</t>
  </si>
  <si>
    <t xml:space="preserve">כן- 16/11/14</t>
  </si>
  <si>
    <t xml:space="preserve">9/12/14 - נשלח מייל לדני עם שאילתא מה קורה
22/12 שאילתה נוספת 21-12-15- דיברתי עם דני הבעלים. אינו מעוניין בתו. המסעדה מאוד קטנה, לטענתו טבעונים מאזור ראשון מכירים אותה והמסעדה מלאה. פרסום נוסף יכול לגרום לו להצפה מעבר ליכולות המסעדה. גם 50 שח לחודש זו הוצאה מכבידה לעסק כזה. רב התפריט שלהם טבעוני לטענתו ואפילו מתכוונים להרחיבו. </t>
  </si>
  <si>
    <t xml:space="preserve">21-12-15 - סכום: לא מעוניין בתו.</t>
  </si>
  <si>
    <t xml:space="preserve">ארבע עונות </t>
  </si>
  <si>
    <t xml:space="preserve">nlozowick@gmail.com</t>
  </si>
  <si>
    <t xml:space="preserve">Y 21/10/15</t>
  </si>
  <si>
    <t xml:space="preserve">21/10/15 פנו אלינו לקבל את התו 
28/10/15 מייל תזכורת מה קורה? למה לא קיבלנו דבר? ענו שקצת עמוס אבל עדיין לא סגרו את התפריט. ברגע שיסגרו יפנו אלינו 
6/12/15 מייל- יש חדש?
10/12/15 חזרה אלינו ואמרה שהיא כבר לא עובדת במקום ושכדאי לפנות לבעלים בשביל להתניע- לא להתעסק איתם אלא אם יפנו אלינו</t>
  </si>
  <si>
    <t xml:space="preserve">1/12/15 לפנות שוב</t>
  </si>
  <si>
    <t xml:space="preserve">בריאלה</t>
  </si>
  <si>
    <t xml:space="preserve">https://www.facebook.com/%D7%91%D7%A8%D7%99%D7%90%D7%9C%D7%94-%D7%A7%D7%99%D7%99%D7%98%D7%A8%D7%99%D7%A0%D7%92-%D7%98%D7%91%D7%A2%D7%95%D7%A0%D7%99-%D7%98%D7%A2%D7%99%D7%9D-%D7%97%D7%AA%D7%95%D7%A0%D7%94-%D7%98%D7%91%D7%A2%D7%95%D7%A0%D7%99%D7%AA-%D7%91%D7%A8%D7%99%D7%90%D7%95%D7%AA-%D7%9C%D7%97%D7%AA%D7%95%D7%A0%D7%94-%D7%91%D7%A8%D7%99%D7%90-%D7%9B%D7%A9%D7%A8-842057419212088/</t>
  </si>
  <si>
    <t xml:space="preserve">yaelk.kraizerberg@gmail.com</t>
  </si>
  <si>
    <t xml:space="preserve">יעל 0506996032</t>
  </si>
  <si>
    <t xml:space="preserve">קייטרינג טבעוני</t>
  </si>
  <si>
    <t xml:space="preserve">9/12/15ורד פנתה אל יעל כמה פעמים אך היא לא חוזרת</t>
  </si>
  <si>
    <t xml:space="preserve">קפה לילי</t>
  </si>
  <si>
    <t xml:space="preserve">sarbetman@gmail.com</t>
  </si>
  <si>
    <t xml:space="preserve">סימונה- </t>
  </si>
  <si>
    <t xml:space="preserve">Y 27/7/15 תחת המיל nery.cafe2015@gmail.com 
50 שח לפייפאל</t>
  </si>
  <si>
    <t xml:space="preserve">הכל חוץ מתמונות </t>
  </si>
  <si>
    <t xml:space="preserve">20/7/15 פנו אלינו לגבי התו. 
26/7/15 שלחו תפריט שאושר ונשלחו שלושת השלבים
27/7/15 החזירו הסכם התקשרות + תשלום + כל הפרטים חוץ מתמונות 
2/8/15 שאילתה במייל- לא שלחתם תמונות עדיין נכון ?
</t>
  </si>
  <si>
    <t xml:space="preserve">קופיקס</t>
  </si>
  <si>
    <t xml:space="preserve">aviv@cofix.co.il</t>
  </si>
  <si>
    <t xml:space="preserve">אביב- 09-9733150</t>
  </si>
  <si>
    <t xml:space="preserve">9/9/15 שיחה טובה עם אביב שאמרה בגדול שבעד קבלת התו (לא יודעת לגבי העלות וההסכם התקשרות )
להגיד לאביב שחסרים שני כריכים</t>
  </si>
  <si>
    <t xml:space="preserve">לקפוץ למקום ולראות אם עומד בקריטריונים</t>
  </si>
  <si>
    <t xml:space="preserve">טוניס</t>
  </si>
  <si>
    <t xml:space="preserve">https://www.facebook.com/tonys.petachtikva</t>
  </si>
  <si>
    <t xml:space="preserve"> רותם- 545338338</t>
  </si>
  <si>
    <t xml:space="preserve">rotemsmy@gmail.com</t>
  </si>
  <si>
    <t xml:space="preserve">30/9/15</t>
  </si>
  <si>
    <t xml:space="preserve">25/8/15 ראינו פרסום שהוסיפו גבינה טבעונית
9/9/15 שיחה עם רותם בה הוסבר הכל 
30/9/15 נשלחו שלושת השלבים
7/10/15 סימוס מה קורה? ענה שיבדוק
14/10/15 אמר שנעביר לאור קרן את ההסכם התקשרות (שלחתי לאור קרן)
30/11/15 אמר שיעשה מחר בבנק הוראת קבע</t>
  </si>
  <si>
    <t xml:space="preserve">22/10/15  להתקשר אם לא חוזרים</t>
  </si>
  <si>
    <t xml:space="preserve">האמזונה</t>
  </si>
  <si>
    <t xml:space="preserve">litalbar78@gmail.com</t>
  </si>
  <si>
    <t xml:space="preserve">ליטל- </t>
  </si>
  <si>
    <t xml:space="preserve">Y 27/11/15</t>
  </si>
  <si>
    <t xml:space="preserve">1/8/15 פנו אלינו לעניין התו.
27/11/15 חזרו אלינו ואמרו שמעוניינים בתו, נשלחו שלושת השלבים
6/12/15 ליטל כבר לא עובדת שם (לעזוב את העניין)</t>
  </si>
  <si>
    <t xml:space="preserve">הנשיקה</t>
  </si>
  <si>
    <t xml:space="preserve">haneshika21@gmail.com</t>
  </si>
  <si>
    <t xml:space="preserve">רונן רביב- 0545544760</t>
  </si>
  <si>
    <t xml:space="preserve">Y 10/8/15</t>
  </si>
  <si>
    <t xml:space="preserve">10/815 עמרי ותמרה ביקרו במקום וראו את התפריט, עמרי סיפר על הכל. לאחר מכן נשלחו שלושת השלבים
16/8/15 סימוס לרונן מה הולך- ענה שיגיע לזה בימים הקרובים
25/8/15 סימוס- תזכורת 
9/9/15 סימוס מה קורה? ענה שיגיע לזה אחרי החגים
7/10/15 סימוס יש חדש?</t>
  </si>
  <si>
    <t xml:space="preserve">פיצה גאיה</t>
  </si>
  <si>
    <t xml:space="preserve">https://www.facebook.com/%D7%A4%D7%99%D7%A6%D7%94-%D7%92%D7%90%D7%99%D7%94-%D7%9B%D7%A4%D7%A8-%D7%99%D7%95%D7%A0%D7%94-134136696702252/?fref=photo</t>
  </si>
  <si>
    <t xml:space="preserve">09-894-8907</t>
  </si>
  <si>
    <t xml:space="preserve">22/11/15 עמרי דיבר עם הבעלים שאמר שלא רוצה לשלם</t>
  </si>
  <si>
    <t xml:space="preserve">בר - מסעדה</t>
  </si>
  <si>
    <t xml:space="preserve">קוסטנזה</t>
  </si>
  <si>
    <t xml:space="preserve">nirosoren@gmail.com</t>
  </si>
  <si>
    <t xml:space="preserve">ניר (בעלים)- 0549747595
אביעד (עובד) - 0525707671</t>
  </si>
  <si>
    <t xml:space="preserve">כן 24.6.15</t>
  </si>
  <si>
    <t xml:space="preserve">3.6 - טלפון עם אביעד לגבי התקדמות, הפנה לניר הבעלים. מייל לניר הבעלים עם מה שלדעתנו כדאי לו להוסיף, הסבר על ההתקדמות איתנו, ועם ידוע על התשלום + אסמס על כך שקיבל מייל
17.6 - טלפון עם ניר, בעיקרון היה חיובי, יענה לי למייל בצורה מסודרת בימים הקרובים
24.6.15 - שלחתי עוד מייל תזכורת שאנו מצפים לתשובתו וצירפתי הסכם התקשרות
2/7/15 טלפון לניר שאמר שביום ראשון יתקשר לסגור את כל הפרטים 
6/7/15 סימוס לניר מה קורה?
9/7/15 טלפון עם ניר שאמר שיטפל 
20/7/15 אמרתי לניר שאני לא מתכון לרדוף אחריו יותר</t>
  </si>
  <si>
    <t xml:space="preserve">15/7/15</t>
  </si>
  <si>
    <t xml:space="preserve">מקום מעולה עם אווירה טובה ומחירים יחסית זולים בשביל בר. לאחרונה הוסיפו לתפריט פיצה טבעונית עם גבינה טבעונית והכל וגם קינוח אצבעות שוקולד עם ממרח אגוזי לוז ממש טעים. בנוסף יש עוד מהתפריט דברים טבעוניים. </t>
  </si>
  <si>
    <t xml:space="preserve">קוסמטיקה</t>
  </si>
  <si>
    <t xml:space="preserve">טלי פלד</t>
  </si>
  <si>
    <t xml:space="preserve">tally_tpc@bezeqint.net</t>
  </si>
  <si>
    <t xml:space="preserve">טלי- 0522637878</t>
  </si>
  <si>
    <t xml:space="preserve">כן 7/6/15</t>
  </si>
  <si>
    <t xml:space="preserve">כן 6/7/15</t>
  </si>
  <si>
    <t xml:space="preserve">7/7/15 50 שח לפייפאל תחת המייל info@tallypeled.com</t>
  </si>
  <si>
    <t xml:space="preserve">כן 7/7/15</t>
  </si>
  <si>
    <t xml:space="preserve">7/6/15 נשלחו שלושת השלבים
17.6.15 - שאילתא אם קיבלה את כל הדברים ורוצה להתקדם
21.6/15 שאילתה
22/6/15 ענתה שהיתה בחול ושתטפל בזה בימים הקרובים
6/7/15 טלי החזירה הסכם התקשרות 
14/7/15 תזכורת שתשלח את הפרטים, אמרה שתשלח מחר
3/8/15 אמרה שמחכה למוצר שיצא קיצר לא להציק לה יותר</t>
  </si>
  <si>
    <t xml:space="preserve">20/7/15 לסמס  אם לא שולחת פרטים</t>
  </si>
  <si>
    <t xml:space="preserve">קפה זמנהוף </t>
  </si>
  <si>
    <t xml:space="preserve">עידו- 0545879776</t>
  </si>
  <si>
    <t xml:space="preserve">Y 27/8/15</t>
  </si>
  <si>
    <t xml:space="preserve">25/8/15 פנה אלינו, המקום ויגן פרנדלי, נשלחו שלושת השלבים
9/9/15 סימוס- הכל בסדר? ענה שעדיין התפריט לא נכנס לעניינים ושיהיה בקשר ברגע שיהיה רלוונטי 
7/10/15 סימוס, יש חדש? ענה שסגרו את העסק</t>
  </si>
  <si>
    <t xml:space="preserve">5/10/15 ליצור קשר אחרי החג</t>
  </si>
  <si>
    <t xml:space="preserve">אולדיס פנקייק בר</t>
  </si>
  <si>
    <t xml:space="preserve">https://www.facebook.com/oldiespancakebar/timeline</t>
  </si>
  <si>
    <t xml:space="preserve">ויצמן 35 כפס</t>
  </si>
  <si>
    <t xml:space="preserve">09-768-8799</t>
  </si>
  <si>
    <t xml:space="preserve">shaycohen91@gmail.com
tomerbendoli@gmail.com</t>
  </si>
  <si>
    <t xml:space="preserve">שי 054-8320424
תומר 052-5263158</t>
  </si>
  <si>
    <t xml:space="preserve">כן- 16.4.15</t>
  </si>
  <si>
    <t xml:space="preserve">כן- 10.5.15</t>
  </si>
  <si>
    <t xml:space="preserve">18.2.15 - שיחת טלפון + מייל על ספקים של מוצרים, ושאתקדם איתו על הכל כשיהיה לו כבר תפריט
10.5 - החזיר הסכם :) דובר איתו שוב על התשלום
8.6.15 -  ואמר שיעביר באשראי תשלום כשנתחיל לפרסם. ביקשתי שיעביר לפני - קיבל מייל עם פרטי תשלום וקובץ לפרסום
25.6 - שי הפנה לתומר, הבעלים השני. שיחה טובה עם תומר - הוא ידאג לתשלום בפייפאל ולהעברת הפרטים לפרסום בימים הקרובים. קיבל מייל
6/7/15 סימוס מעמרי לתומר- מה לגבי התשלום ? ענה שיטפל בזה
12/7/15 סימוס- טיפלתם בתשלום?
13/7/15 טלפון לתומר שאמר שיטפל בתשלום היום
20/7/15 סימוס מה עם התשלום? נשלח שוב מייל פרטי חשבון בנק שידאגו להעברה</t>
  </si>
  <si>
    <t xml:space="preserve">29/7/15 לראות אם שילמו</t>
  </si>
  <si>
    <t xml:space="preserve">בונה תפריט של פנקייקים מיוחדים - מלוחים ומתוקים. 3 מתוך 10 בכל קטגוריה, כלומר 6 פנקייקים טבעונים, ויש גם סלטים</t>
  </si>
  <si>
    <t xml:space="preserve">תיקים טבעונים </t>
  </si>
  <si>
    <t xml:space="preserve">stavroma@gmail.com</t>
  </si>
  <si>
    <t xml:space="preserve">סתיו רומנו- 050-2677752</t>
  </si>
  <si>
    <t xml:space="preserve">Y 26/7/15</t>
  </si>
  <si>
    <t xml:space="preserve">26/7/15 נשלחו שלושת השלבים
16/8/15 סתיו ענתה שהאתר יהיה באוויר רק עוד שבועיים ואז יהיה רלוונטי 
9/9/15 סימוס- היי, יש חדש?
30/9/15 סימוס מה הולך? ענו שעדיין לא פתחו ושיצרו קשר כאשר יהיה רלוונטי</t>
  </si>
  <si>
    <t xml:space="preserve">10/9/15 הלתקשר אם לא עונה</t>
  </si>
  <si>
    <t xml:space="preserve">אפוגטו</t>
  </si>
  <si>
    <t xml:space="preserve">אלנבי 93 
פינת מונטיפיורי</t>
  </si>
  <si>
    <t xml:space="preserve">tbardugo@gmail.com</t>
  </si>
  <si>
    <t xml:space="preserve">Y 19/8/15</t>
  </si>
  <si>
    <t xml:space="preserve">19/8/15 אחרי שהוסיף מנות וסימון לתפריט נשלחו שלושת השלבים 
25/8/15 סימוס- קיבלת את המייל ממני ? ענה שבטיפול 
9/9/15 סימוס מה הולך ? ענה שבטיפול </t>
  </si>
  <si>
    <t xml:space="preserve">אם לא חוזר לעזוב</t>
  </si>
  <si>
    <t xml:space="preserve">קלאפטקייקס</t>
  </si>
  <si>
    <t xml:space="preserve">https://www.facebook.com/KlaftcakesCupcakes</t>
  </si>
  <si>
    <t xml:space="preserve">052-434-2229</t>
  </si>
  <si>
    <t xml:space="preserve">10/9/15 עמרי התקשר לרעות שאמרה בתכלס שלא רוצה לשלם ושאם ישתנה תדבר איתנו בעתיד</t>
  </si>
  <si>
    <t xml:space="preserve">אבולאפיה באסם</t>
  </si>
  <si>
    <t xml:space="preserve">צ'יה</t>
  </si>
  <si>
    <t xml:space="preserve">https://www.facebook.com/pages/%D7%A6%D7%99%D7%94-Chia/785084678265117?sk=timeline</t>
  </si>
  <si>
    <t xml:space="preserve">בינימין מטודלה 30</t>
  </si>
  <si>
    <t xml:space="preserve">עופר- 0505526060 </t>
  </si>
  <si>
    <t xml:space="preserve">14/7/15 עמרי היה במקום. צריך לשלוח להם את שלושת השלבים אבל אין מייל
עמרי סימס לעופר - מה המייל שלך? נשלח מייל עם שלושת השלבים
20/7 עמרי שאל את עופר אם עופר קיבל את המייל עם שלושת השלבים
</t>
  </si>
  <si>
    <t xml:space="preserve">28/7/15 לפנות שוב אם לא חוזר</t>
  </si>
  <si>
    <t xml:space="preserve">מסעדות - רשתות</t>
  </si>
  <si>
    <t xml:space="preserve">פסטה בר </t>
  </si>
  <si>
    <t xml:space="preserve">danieluman@gmail.com        </t>
  </si>
  <si>
    <t xml:space="preserve">דניאל אומן - 0507310928</t>
  </si>
  <si>
    <t xml:space="preserve">כן - 6/7/15</t>
  </si>
  <si>
    <t xml:space="preserve">15.6 - פנה והתעניין לגבי קבלת תו
16.6 - קיבל מייל עם בקשה להעביר תפריט וידוע על התשלום
23/6/15 נשלחו שלושת השלבים 
6/7/15 דניאל אומר שלא קיבל את שלושת השלבים אז נשלח בשנית 
12/7/15 אלעד אמר שקיבל את המייל ושיטפל השבוע
20/7/15 דניאל אמר שהיה אמור לקרות ושהוא יבדוק למה זה לא קרה ואיפה זה עומד
23/7/15 סימוס של עמרי- משהו מתקדם עם ההסכם ועם התשלום?
ענו שאין טעם שארדוף אחריהם הם ידאגו להכל כי הם מאוד בעניין חחחח</t>
  </si>
  <si>
    <t xml:space="preserve">28/7/15- טלפון אם לא מטפל</t>
  </si>
  <si>
    <t xml:space="preserve">בית קפה לאה</t>
  </si>
  <si>
    <t xml:space="preserve">https://www.facebook.com/leacoffee?ref=ts&amp;fref=ts</t>
  </si>
  <si>
    <t xml:space="preserve">קהילת ורשה 54 ת״א</t>
  </si>
  <si>
    <t xml:space="preserve">א - ה 07:30 - 22:00, ו' וערבי חג 07:30 - 16:00</t>
  </si>
  <si>
    <t xml:space="preserve">03-6524242</t>
  </si>
  <si>
    <t xml:space="preserve">ללא חיוב נוסף</t>
  </si>
  <si>
    <t xml:space="preserve">21/7/15 מוכרת את הבית קפה</t>
  </si>
  <si>
    <t xml:space="preserve">עמרי לקפוץ</t>
  </si>
  <si>
    <t xml:space="preserve">הגושרים</t>
  </si>
  <si>
    <t xml:space="preserve">hg51@hagoshrim-hotel.co.il</t>
  </si>
  <si>
    <t xml:space="preserve">שי- 0508500842
הדס- 0508500852</t>
  </si>
  <si>
    <t xml:space="preserve">כן 21/6/15</t>
  </si>
  <si>
    <t xml:space="preserve">"1/6/15 עמרי דיבר עם שי וסוכם שידאגו למצעים + תמרוקים טבעונים. התפריט הטבעוני נראה פצצה רק צריך לראות שכבר נכנס
21/6/15 עמרי שלח לשי את שלושת השלבים. בגדול הכל מוכן מבחינתם להתקדם "
2/7/15 שי אמר שידאג לקדם את העניינים 
9/7/15 סימוס לשי מה קורה?
13/7/15 שי אמר שהעביר להדס לטיפול (לדבר עם הדס)</t>
  </si>
  <si>
    <t xml:space="preserve">13/7/15 להתקשר לשי אם לא עונה</t>
  </si>
  <si>
    <t xml:space="preserve">גלידריה</t>
  </si>
  <si>
    <t xml:space="preserve">מינוס 196</t>
  </si>
  <si>
    <t xml:space="preserve">דניאל- 0544689315</t>
  </si>
  <si>
    <t xml:space="preserve">Y 15/7/15</t>
  </si>
  <si>
    <t xml:space="preserve">8/7/15 ניקול אמרה שיש שם מלא אופציות טבעוניות אז צריך לפנות. לשים לב שאנחנו פונים אליו ולא להפך 
15/7/15 נשלחו שלושת השלבים
20/7/15 סימוס מה הולך ?
21/7/15 לא מוכן לשלם 50 שח</t>
  </si>
  <si>
    <t xml:space="preserve">22/7/15 להתקשר אם לא חוזר</t>
  </si>
  <si>
    <t xml:space="preserve">פסטה בסטה</t>
  </si>
  <si>
    <t xml:space="preserve">יש הרבה רטבים טבעוניים ופסטות טבעוניות, שני סלטים ושני מרקים. היינו שמחים אם היה גם קינוח ורביולי (כדאי לוודא אם הניוקי טבעוני)</t>
  </si>
  <si>
    <t xml:space="preserve">pastad300@gmail.co.il גיל בקר (מייל לא עובד)
חיים - 0508819018
שיר - 0542205143</t>
  </si>
  <si>
    <t xml:space="preserve">‫pastabasta26@gmail.com‬</t>
  </si>
  <si>
    <t xml:space="preserve">0542205143 שיר</t>
  </si>
  <si>
    <t xml:space="preserve">כן- 26/2/15</t>
  </si>
  <si>
    <t xml:space="preserve">23.2.15 - גיל (מנהל אחד הסניפים) פנה באתר, שלחנו לו כמה מיילים חזרה אך הם מקבלים הודעת שגיאה.
26.2.15 - שיחה עם נמרוד מנהל סניף ב"ש, נתן לי את הניידים של שני מנהלי הרשת, שווה לפנות אליהם.
26.2.15 - שיחה מ-מ-ש טובה עם שיר הבעלים של הרשת, ידעתי אותו גם על התשלום ועל הכל, ממשיכים קשר במיילים ומכוונים פגישה אחרי פורים לקראת השקת תפריט חדש
1.3.15 - קיבל מייל עם כתב ההתקשרות, קצל פירוט ובקשה שיעדכן בתאריך לפגישה
15.3 - לא עונה לטלפון, מייל שאילתא מתי ירצה להיפגש
15.3 - התקשר אלי, בינתיים קבענו ביום רביעי ב-12:30, צריך לאשר לו במייל
31.3 - פגישה עם שיר, דובר על המנות שהולכים להכניס, אחרי שיכניסו - בעיני תמרה יהיו ויגן פרנדלי, בעיני עמרי פחות
6.4 - שלחתי התייעצות לגבי היותם ויגן פרנדלי, נראה מה יוכרע
6.4.15 - שלחתי לשיר שוב הסכם ולוגואים לשיבוץ בתפריט, הדגשתי שוב שכמובן שנתקדם רק כשיתבצעו כל השינויים
7.5.15 - שאילתא מה קורה ואם יש צפי, עודכן שכרגע יכנס קינוח והתפריט יסומן ב-VO כמו שהוא (כולל רוטב סלק)</t>
  </si>
  <si>
    <t xml:space="preserve">24.6 -התקשרתי אך שיר לא עונה! רוצה לעדכן שאני כבר לא אהיה אשת הקשר שלו ולתת את המספר של עמרי, שאילתא מתי אמורים להיכנס התפריטים החדשים ושיעדכן אותנו ושיחתום כבר בבקשה.</t>
  </si>
  <si>
    <t xml:space="preserve">מוסיפים סקיני פסטה, רוטב פלפלים, רוטב על סלק שיהיה עם שמנת אורז במקום רגילה, פסטה טריה בלי ביצים (על בסיס מיץ סלק) וקינוח - רביולי שוקולד! קיצר נשמע פיצוץ</t>
  </si>
  <si>
    <t xml:space="preserve">ישרוטל ים המלח </t>
  </si>
  <si>
    <t xml:space="preserve">roniro@hotmail.com
BoazT@isrotel.co.il</t>
  </si>
  <si>
    <t xml:space="preserve">לבדוק אם יש 
אתר ייעודי</t>
  </si>
  <si>
    <t xml:space="preserve">רוני- 0544613701
בועז צור - מנכ"ל - 0503820141 </t>
  </si>
  <si>
    <t xml:space="preserve">כן- 20/2/15</t>
  </si>
  <si>
    <t xml:space="preserve">20/2/15 נשלח הסכם התקשרות
24.2.15 - רוני כתבה שיקח קצת זמן כי יש הרבה בירוקרטיה..
9.3.15 - העברתי לרוני ובועז שוב את ההסכם והפרטים לאתר, ביקשנו שיעדכנו איך מתבצע התשלום
1.4 - טלפון עם רוני, הדברים עוד בדיונים ועיכובים בהנהלת הרשת (לאחר שמנכל המלון הספציפי הזה אישר), היא תעביר לנו אור ירוק להתקדמות כאשר הם יקבלו אישור סופי מההנהלה.</t>
  </si>
  <si>
    <t xml:space="preserve">לחכות שתחזור אלינו - הכל שם קורה נורא לאט וזה לא שמישהו שכח.</t>
  </si>
  <si>
    <t xml:space="preserve">פנאטוני</t>
  </si>
  <si>
    <t xml:space="preserve">panatoni10@gmail.com</t>
  </si>
  <si>
    <t xml:space="preserve">הייה - 054-9728154</t>
  </si>
  <si>
    <t xml:space="preserve">כן- 242/15</t>
  </si>
  <si>
    <t xml:space="preserve">כן - 31.3 (נמצא פיזית אצל תמרה)</t>
  </si>
  <si>
    <t xml:space="preserve">כן- 4.5.15</t>
  </si>
  <si>
    <t xml:space="preserve">24.2.15 - קיבלה מייל עם שלושת השלבים אחרי שיחה עם עמרי בה אמרה שהיא מוכנה לשלם והכל
5.3 - טלפנתי, אין מענה, שלחתי מייל שתאשר שקיבלה ומתי היא מתקדמת
29.3 - עניתי לה על כל מני שאלות בנוגע לפרסום וכסף, מחכה לאישור סופי שלה
31.1 - קיבלה מס' פקס למשלוח הסכם, אמרה ששלחה (לבדוק) ושתעשה העברה בנקאית
21.4 - קיבלה מייל שאילתא מה קורה עם ההעברה, לא עונה לטלפון כלל.
29.4 - תכתובת מיילים בנוגע לתשלום, רוצה אשראי - הצעתי פייפאל.
4.5 - כתבה שמעבירה תשלום היום, קיבלה לוגואים לסימון, פרטים לאתר וכתובת למשלוח מדבקה
13.5 - כתבתי לה שוב שאילתא לגבי התשלום כי לא העבירה
11.6 - מנסה לתפוס אותה בטלפון אך לא עונה, כתבתי מייל שלא קיבלנו את התשלום ובבקשה שתדאג להעבירו
14.6 - ענתה שעוד אין לה תמונות ואודות לכן עוד לא העבירה תשלום, ושתדאג לזה בהמשך השבוע
24.6 - כתבתי לה במייל שתעדכן מתי מוכנה להעביר פרטים ותשלום
2/7/15 עמרי דיבר עם הבעלים- שבורה וטוענת שאין לה תמונות ופרטים בשביל להעלות לאתר. בקיצור היא לא רוצה לשלם וסתם תמרח אותנו על הפרטים האלה אז חתכתי</t>
  </si>
  <si>
    <t xml:space="preserve">רסטיק פיצה</t>
  </si>
  <si>
    <t xml:space="preserve">http://www.rusticpizza.net/</t>
  </si>
  <si>
    <t xml:space="preserve">https://www.facebook.com/rusticpizza.net</t>
  </si>
  <si>
    <t xml:space="preserve">rusticpiz@gmail.com         </t>
  </si>
  <si>
    <t xml:space="preserve">054-7665576</t>
  </si>
  <si>
    <t xml:space="preserve">כן 23/5/15</t>
  </si>
  <si>
    <t xml:space="preserve">28/5/15 לראות אם קיבלו את כל העניינים 
17.6.15 - שאילתא, והעברתי בכל מקרה שוב הסכם התקשרות
25.6.15 - עוד נדנוד במייל שיאשר שהמייל יתקבל
לא מוכנים לשלם 50 שח </t>
  </si>
  <si>
    <t xml:space="preserve">2.7 -טלפון אם לא ענה</t>
  </si>
  <si>
    <t xml:space="preserve">קפה 7</t>
  </si>
  <si>
    <t xml:space="preserve">https://www.facebook.com/pages/%D7%A7%D7%A4%D7%94-7-cafe/473881919427885</t>
  </si>
  <si>
    <t xml:space="preserve">ינאי 3 ירושלים</t>
  </si>
  <si>
    <t xml:space="preserve">02-622-3758</t>
  </si>
  <si>
    <t xml:space="preserve">batsheva00@walla.coil</t>
  </si>
  <si>
    <t xml:space="preserve">בת שבע - שפית ובעלים</t>
  </si>
  <si>
    <t xml:space="preserve">כן 23/6/15</t>
  </si>
  <si>
    <t xml:space="preserve">"21/6/15 שיחה טובה עם בת שבע. שלחתי לה מייל תזכורת שתשלח לנו את התפריט המלא תוך כדי ציון המנות הטבעוניות 
23/6/15 נשלחו שלושת השלבים 
2/7/15 בת שבע לא מוכנה לשלם</t>
  </si>
  <si>
    <t xml:space="preserve">25/6/15 לפנות שוב אם לא שולחת תפריט</t>
  </si>
  <si>
    <t xml:space="preserve">ארז - בישול טבעוני</t>
  </si>
  <si>
    <t xml:space="preserve">http://veganisrael.wix.com/vfood</t>
  </si>
  <si>
    <t xml:space="preserve">https://www.facebook.com/pages/%D7%90%D7%95%D7%9B%D7%9C-%D7%98%D7%91%D7%A2%D7%95%D7%A0%D7%99-%D7%91%D7%9E%D7%98%D7%91%D7%97-%D7%91%D7%99%D7%AA%D7%99/1594742337451372</t>
  </si>
  <si>
    <t xml:space="preserve">vegan.co.il@gmail.com</t>
  </si>
  <si>
    <t xml:space="preserve">23.6.15 - ניקול הפנתה אותו אלי, שלח לי מייל בנוגע לחלוקת טעימות באירועים
24.6.15 - עניתי לו שלא רלוונטי לגבי אירועים, לפחות הקרובים, אבל הצעתי לו לקבל את התו ולהיכנס לאינדקס.. נשלח לו כל הפירוט על ההליך (כרגע בלי הסכם או פרטי תשלום)</t>
  </si>
  <si>
    <t xml:space="preserve">2.7 - מייל אחרון אם לא עונה (אח"כ אין טעם לרדוף...)</t>
  </si>
  <si>
    <t xml:space="preserve">מסעדות - חיפה</t>
  </si>
  <si>
    <t xml:space="preserve">ג'וטי</t>
  </si>
  <si>
    <t xml:space="preserve">https://www.facebook.com/pages/Jyoti/496529313752218?ref=hl</t>
  </si>
  <si>
    <t xml:space="preserve">nird_nird@yahoo.com</t>
  </si>
  <si>
    <t xml:space="preserve">ג'וטי- 0542088077</t>
  </si>
  <si>
    <t xml:space="preserve">28.4 - נשלחה בקשה להעביר תפריט ופירוט על נושא התשלום
30.4 - ענו שהם לא בטוחים בנוגע לתשלום, עודכנו בכל הפרסום שמקבלים וזה שהתשלום הוא תרומה לקידום טבעונות. קיבלו הסכם. שיחליטו
4.5.15 - שאלו אם כדאי להתקדם עכשיו או לחכות שיסגר להם התפריט, אמרתי שכדאי בינתיים להתקדם ואעביר כבר את הלוגואים וכו', ונחכה רק עם הפרסום לפייס
11.5 - כתבתי להם מייל יותר מפורט (לבקשתם) עם הפרסום שמקבלים דרכנו, מה זה אומר וכו'. שיתקדמו כבר!
19.5 - עדכנו שהם בעניין, יצרו קשר בהמשך כשהעסק יהיה קצת יותר סגור על עצמו
21/6/15 אמרה שהם בכלל צריכים לעבור מקום קיצר מקום שבור לא לפנות בזמן הקרוב</t>
  </si>
  <si>
    <t xml:space="preserve">20/8 - לפנות מחדש</t>
  </si>
  <si>
    <t xml:space="preserve">גני ילדים</t>
  </si>
  <si>
    <t xml:space="preserve">הגן של אמיר ואורלי</t>
  </si>
  <si>
    <t xml:space="preserve">orly.arazi@gmail.com</t>
  </si>
  <si>
    <t xml:space="preserve">כן- 7.4.15</t>
  </si>
  <si>
    <t xml:space="preserve">7.5.15 - פניתי לאורלי בפייסבוק והצעתי
קיבלה מייל עם הסכם התקשרות ופרטים לאתר
8.6.15 - מייל שאילתא לאורלי אם עברה על הפרטים</t>
  </si>
  <si>
    <t xml:space="preserve">לקבל תשובה במייל - לא לרדוף</t>
  </si>
  <si>
    <t xml:space="preserve">כוכב במרום</t>
  </si>
  <si>
    <t xml:space="preserve">חני 0528691292</t>
  </si>
  <si>
    <t xml:space="preserve">להרים טלפון, צריך את הכל</t>
  </si>
  <si>
    <t xml:space="preserve">רוח ים במכמורת</t>
  </si>
  <si>
    <t xml:space="preserve">http://www.weekend.co.il/mishorh/fain/new/english/index.html</t>
  </si>
  <si>
    <t xml:space="preserve">https://www.facebook.com/seawindisrael</t>
  </si>
  <si>
    <t xml:space="preserve">שלדג 10, מכמורת, </t>
  </si>
  <si>
    <t xml:space="preserve">09:30 - 20:30</t>
  </si>
  <si>
    <t xml:space="preserve">054-462-7126</t>
  </si>
  <si>
    <t xml:space="preserve">ruachyam.fain@gmail.com</t>
  </si>
  <si>
    <t xml:space="preserve">053-7106431</t>
  </si>
  <si>
    <t xml:space="preserve">להתקשר ולהבין מה הולך איתם </t>
  </si>
  <si>
    <t xml:space="preserve">טלפון</t>
  </si>
  <si>
    <t xml:space="preserve">חלומות לפז</t>
  </si>
  <si>
    <t xml:space="preserve">http://www.lapaz.co.il/</t>
  </si>
  <si>
    <t xml:space="preserve">מושב שדה צבי, צפון הנגב</t>
  </si>
  <si>
    <t xml:space="preserve">לא מצויין</t>
  </si>
  <si>
    <t xml:space="preserve">04-6987346</t>
  </si>
  <si>
    <t xml:space="preserve">talgil.lapaz@gmail.com</t>
  </si>
  <si>
    <t xml:space="preserve">, 050-4662642, 050-4662762</t>
  </si>
  <si>
    <t xml:space="preserve">חד נס 229</t>
  </si>
  <si>
    <t xml:space="preserve">http://www.mapa.co.il/%D7%9E%D7%A4%D7%94/%D7%A6%D7%99%D7%9E%D7%A8%D7%99%D7%9D+%D7%95%D7%9C%D7%99%D7%A0%D7%94/115838</t>
  </si>
  <si>
    <t xml:space="preserve">https://www.facebook.com/hadnes229</t>
  </si>
  <si>
    <t xml:space="preserve">חד נס, 229</t>
  </si>
  <si>
    <t xml:space="preserve">054-548-4849</t>
  </si>
  <si>
    <t xml:space="preserve">yoavarad@gmail.com</t>
  </si>
  <si>
    <t xml:space="preserve">054-4481431</t>
  </si>
  <si>
    <t xml:space="preserve">ראקויה אירוח בסגנון יפני</t>
  </si>
  <si>
    <t xml:space="preserve">http://www.weekend.co.il/negev/rakuya/</t>
  </si>
  <si>
    <t xml:space="preserve">https://www.facebook.com/Rakuya.EinHabsor?fref=ts</t>
  </si>
  <si>
    <t xml:space="preserve">אוגדה 8, עין הבשור,</t>
  </si>
  <si>
    <t xml:space="preserve"> 08-9982198, </t>
  </si>
  <si>
    <t xml:space="preserve">rakuya@walla.com</t>
  </si>
  <si>
    <t xml:space="preserve">054-7919888</t>
  </si>
  <si>
    <t xml:space="preserve">אויר ואוירה בחד נס</t>
  </si>
  <si>
    <t xml:space="preserve">http://www.hadnes.net/</t>
  </si>
  <si>
    <t xml:space="preserve">https://www.facebook.com/miriavira</t>
  </si>
  <si>
    <t xml:space="preserve">חד נס, משק 6,</t>
  </si>
  <si>
    <t xml:space="preserve">46921669 052-266-4821</t>
  </si>
  <si>
    <t xml:space="preserve">miri-fa@inter.net.il</t>
  </si>
  <si>
    <t xml:space="preserve">, </t>
  </si>
  <si>
    <t xml:space="preserve">04-6921669, 052-2664821 מירי</t>
  </si>
  <si>
    <t xml:space="preserve">כן - 2.3</t>
  </si>
  <si>
    <t xml:space="preserve">להתקשר ולהבין מה הולך איתם
2.3 - טלפון, המקום באמת ידידותי לטבעונים ונותן את האופציה, קיבלה הסכם התקשרות, אופציה לתרומה ופרטים לאתר במייל
16.3 - טלפון והועבר שוב המייל עם הפרטים
6.4.15 - שאילתא מה קורה והועברו שוב כל הטפסים</t>
  </si>
  <si>
    <t xml:space="preserve">15.4 - טלפון אם לא עונה למייל</t>
  </si>
  <si>
    <t xml:space="preserve">לשים לב שיש ארוחות בוקר טבעוניות, ואופציה לארוחות ערב ממישהי בישוב שמכינה </t>
  </si>
  <si>
    <t xml:space="preserve">טבע בר</t>
  </si>
  <si>
    <t xml:space="preserve">arigleyzer@gmail.com</t>
  </si>
  <si>
    <t xml:space="preserve">אריה- 0542138585</t>
  </si>
  <si>
    <t xml:space="preserve">כן 11/1/15</t>
  </si>
  <si>
    <t xml:space="preserve">26/1/15 אריה אמר שדברים מתעכבים ושהוא ייצור איתנו קשר
2.3.15 - הפרויקט תקוע, יצור איתנו קשר כשזה יזוז, כנראה יתחילו במרץ
11.6 - שאלתי במייל מה קורה עם הפרוייקט ושאשמח שיעדכן כשיוכל</t>
  </si>
  <si>
    <t xml:space="preserve">אם לא מעדכן - להאדים עד שהוא יפנה יום אחד</t>
  </si>
  <si>
    <t xml:space="preserve">רוצי לפתוח גם רשת חנויות טבעוניות עם אוכל שנשמע דיי מטורף - צריך מימון, נקווה שיצליח לו...</t>
  </si>
  <si>
    <t xml:space="preserve">חומוס טופ</t>
  </si>
  <si>
    <t xml:space="preserve">lavi299@walla.com זהר</t>
  </si>
  <si>
    <t xml:space="preserve">זהר לביא 054-630-70-51</t>
  </si>
  <si>
    <t xml:space="preserve">10.2.15 - פגישה עם זהר ואשתו (?) לגבי עסק חדש 100% טבעוני שימותג עם הלוגו שלנו + הוצעה חבילת פרסום גם במייל
2.3.15 - מייל לזהר על איך הולך ומתי הם נפתחים. ענה שמקווים שבחודש הבא, דברים עוד לא סגורים. הוא יעדכן אותנו
6.5.15 - מייל של איך הולך. בינתיים לא נראה שזז</t>
  </si>
  <si>
    <t xml:space="preserve">אם לא חוזרים או מעדכנים במשהו לדעתי פשוט נוותר ונחכה שהם יצוצו</t>
  </si>
  <si>
    <t xml:space="preserve">גלידת התבור</t>
  </si>
  <si>
    <t xml:space="preserve">https://www.facebook.com/pages/%D7%92%D7%9C%D7%99%D7%93%D7%AA-%D7%AA%D7%91%D7%95%D7%A8/269997889739126</t>
  </si>
  <si>
    <t xml:space="preserve">09-7998569</t>
  </si>
  <si>
    <t xml:space="preserve">eli34902@walla.com</t>
  </si>
  <si>
    <t xml:space="preserve">אלי- 054-4944384</t>
  </si>
  <si>
    <t xml:space="preserve">כן- 8.3.15</t>
  </si>
  <si>
    <t xml:space="preserve">3/8/14- שלחתי שאילתה מה הולך לאלי
22/12/14- לא עונים בטלפון כמה פעמים. מייל לאלי שרוצים להתקדם ושיחזור אלי
8.3 - קיבל שוב מייל עם הסכם התקשרות (בלי תשלום) ופרטים לאתר
1.4 - בחול המועד ימלא הכל ויעביר לנו
11.6 - מייל נדנוד, לא יאומן שצריך לרדוף אחריו...</t>
  </si>
  <si>
    <t xml:space="preserve">לדעתי אם לא עונה לא לכתוב לו יותר</t>
  </si>
  <si>
    <t xml:space="preserve">למוריה - קינוחים טבעונים ממזונות על</t>
  </si>
  <si>
    <t xml:space="preserve">https://www.facebook.com/Lemuria.bakery</t>
  </si>
  <si>
    <t xml:space="preserve">moriya.agmon@gmail.com</t>
  </si>
  <si>
    <t xml:space="preserve">מוריה 052-4332632</t>
  </si>
  <si>
    <t xml:space="preserve">כן- 23/2/15</t>
  </si>
  <si>
    <t xml:space="preserve">עסק מאה אחוז טבעוני לקינוחי רואו.
23.2.15 - פנתה באתר, קיבלה תשובה עם הצעה לתרומה, פרטים לאתר וכתב התקשרות
5.3 - שיחה טלפונית עם תזכורת, רק עכשיו נסגרו על המיתוג, תעביר לי הכל בסופש
1.4 - קיבלה מייל שאילתא מתי תעביר את הדברים
4.5.15 - קיבלה אסמס תזכורת להעביר את הדברים
5.5.15 - ענתה שתשתדר להעביר הכל השבוע
11.6.15 - מייל שכשתחליט להתקדם מולנו תכתוב לנו.</t>
  </si>
  <si>
    <t xml:space="preserve">15.6 - אם לא השיבה להאדים</t>
  </si>
  <si>
    <t xml:space="preserve">מתוקים וארוחות בהזמנה</t>
  </si>
  <si>
    <t xml:space="preserve">Scotty Bakery</t>
  </si>
  <si>
    <t xml:space="preserve">מזכרת בתיה</t>
  </si>
  <si>
    <t xml:space="preserve">jollisam@googlemail.com</t>
  </si>
  <si>
    <t xml:space="preserve">לורן - 054-3531822</t>
  </si>
  <si>
    <t xml:space="preserve">4.3 - טלפון עם הסבר על הכל ומייל מסודר
15.3 - שאילתא מה קורה
1.4 - טלפון, קיבלה את המייל עם כל הפרטים אבל עוד לא הספיקה להתעסק, ביקשה לתזכר אחרי פסח
21.4 - נשלח אסמס לתזכור שתקדם דברים
7.5 - אסמס...
11.6 - טלפון, לא עונה, שלחתי מייל שבבקשה תעדכן אותי מה היא רוצה לעשות כי אני לא ממש מעוניינת לרדוף אחריה</t>
  </si>
  <si>
    <t xml:space="preserve">אם לא עונה - להאדים</t>
  </si>
  <si>
    <t xml:space="preserve">אופנה - נעליים</t>
  </si>
  <si>
    <t xml:space="preserve">ביגיז</t>
  </si>
  <si>
    <t xml:space="preserve">http://www.biggies.co.il/</t>
  </si>
  <si>
    <t xml:space="preserve">https://www.facebook.com/biggiescoil/timeline</t>
  </si>
  <si>
    <t xml:space="preserve">hello@biggies.co.il</t>
  </si>
  <si>
    <t xml:space="preserve">שני- 03-7300110</t>
  </si>
  <si>
    <t xml:space="preserve">7/1/15 עמרי עשה את הפסיצ' לשני שביקשה שנשלח לה חומרים
2.3.15 - מייל עם הפניה לאתר והסבר, מחכה לתשובתה לגבי התקדמות
28.4.15 - עוד שיחה עם שני שלא היתה ממש נלהבת, שלחתי לה מייל עם כל הפרטים.
8.6.15 - מייל אם החליטה</t>
  </si>
  <si>
    <t xml:space="preserve">אם לא עונה למייל - להאדים</t>
  </si>
  <si>
    <t xml:space="preserve">collegien</t>
  </si>
  <si>
    <t xml:space="preserve">https://www.facebook.com/collegien.israel?fref=ts</t>
  </si>
  <si>
    <t xml:space="preserve">idelsong@gmail.com</t>
  </si>
  <si>
    <t xml:space="preserve">שיר- 050-5710080</t>
  </si>
  <si>
    <t xml:space="preserve">28.4 - פניתי לשיר ועניינתי אותה להיכנס לאינדקס, עודכנה על התשלום ועל כל מה שמקבלים, היתה מאד מאוכזבת מאיתנו על התנהלות באחד האירועים בעבר אבל השיחה בסופו של דבר הלכה בסדר... קיבלה במייל הסכם ודרכי תשלום
8.6.15 - מייל אם החליטה</t>
  </si>
  <si>
    <t xml:space="preserve">מודיעין </t>
  </si>
  <si>
    <t xml:space="preserve">מאפייה</t>
  </si>
  <si>
    <t xml:space="preserve">etisi@bezeqint.net</t>
  </si>
  <si>
    <t xml:space="preserve">050-5547777 אתי</t>
  </si>
  <si>
    <t xml:space="preserve">כן- 15.3.15</t>
  </si>
  <si>
    <t xml:space="preserve">15.1 - פנו דרך האתר, מציעות מגוון עוגות ועוגיות טבעוניות בקונדיטוריה
היתה תכתובת עם עמרי שלאחר ההבנה שזה דורש תשלום נקטעה.
10.3 - טלפון עם אתי, היא הסבירה שלא מוכנה לשלם אלא רוצה להפיץ את זה למען הקהל הטבעוני. אמרתי לה שאני אחשוב על העניין אך ככל הנראה לא יקרה... שאלתי את עמרי אם בא לו שנעלה אותה בכ"ז
15.3 - אמרתי לה שנעלה אותה בלי תשלום, הועבר הסכם, פרטים לאתר ובקשה לכתובת למדבקות
1.4 - נתנה כתובת למדבקה, תשלח לי את הדברים אחרי פסח</t>
  </si>
  <si>
    <t xml:space="preserve">לא מעבירה פרטים, וממש לא בא לי לרדוף אחריה כי היא לא רוצה לשלם. שתמות</t>
  </si>
  <si>
    <t xml:space="preserve">כרמית גליק והקייטרינג הביתי שלה</t>
  </si>
  <si>
    <t xml:space="preserve">https://www.facebook.com/carmitglik?fref=ts</t>
  </si>
  <si>
    <t xml:space="preserve">054-5472167</t>
  </si>
  <si>
    <t xml:space="preserve">כרמית - 054-5472167</t>
  </si>
  <si>
    <t xml:space="preserve">8.4 - שיחה באורך הגלות עם כרמית שאנחנו נשמח להעלות אותה לאינדקס
9.4 - נשלח לה כתב התקשרות בלי תשלום ופרטים לאתר
6.5 - נשלחה שאילתא בפייס, אמרה שתעביר בהמשך השבוע</t>
  </si>
  <si>
    <t xml:space="preserve">אם לא חוזרת - לא לפנות שוב</t>
  </si>
  <si>
    <t xml:space="preserve">שוקולדים</t>
  </si>
  <si>
    <t xml:space="preserve">ג'וליקה שוקולד</t>
  </si>
  <si>
    <t xml:space="preserve">http://www.jolikachocolate.com/</t>
  </si>
  <si>
    <t xml:space="preserve">סוקולוב 111 רמת השרון </t>
  </si>
  <si>
    <t xml:space="preserve">sales@jolikachocolate.com</t>
  </si>
  <si>
    <t xml:space="preserve">058-3459294</t>
  </si>
  <si>
    <t xml:space="preserve">כן- 6/6</t>
  </si>
  <si>
    <t xml:space="preserve">5/6/15 פנו. שלחתי להם את שלושת השלבים
7/6 לא רוצים לשלם</t>
  </si>
  <si>
    <t xml:space="preserve">באר שבע, מסעדות/פאבים</t>
  </si>
  <si>
    <t xml:space="preserve">ביאליק 26 - הפסיקו את הפרויקט הטבעוני :(</t>
  </si>
  <si>
    <t xml:space="preserve">https://www.facebook.com/26bialik/timeline</t>
  </si>
  <si>
    <t xml:space="preserve">shaniga2@gmail.com</t>
  </si>
  <si>
    <t xml:space="preserve">050-5790304 שני (הבישול הטבעוני בפאב)</t>
  </si>
  <si>
    <t xml:space="preserve">9.3 - ביקשתי מהפונה איזשהו קשר למקום, טלפון או פייסבוק
10.3 - לא עונים בטלפון של המקום, שלחתי הודעה בפייסבוק, שאלתי אם המקום מאה אחוז טבעוני. ענו שהוא טבעוני לחלוטין עד שבע בערב, אח"כ הוא הופך לפאב צמחוני. שאלתי אם יש שם מנות טבעוניות. להתקשר מחר לשני המבשלת הטבעונית
19.3 - טלפון לשני, הסברתי לה על הכל. אמרה שבעתיד הם הופכים למאה אחוז טבעונים, איזה יופי!
29.3 - שלחתי לה שוב את כתב ההתקשרות, עוד לא העבירה לבעלים
8.4 - טלפון עם שני, מחכה לישיבה מסודרת עם הבעלים בה תציג להן את כל הדברים והם יחליטו איך מתקדמים
4.5.15 - טלפון לשני, הבעלות בית עוד לא קראו אפילו את המייל, לא היה להן זמן להתעסק בזה</t>
  </si>
  <si>
    <t xml:space="preserve">לחכות משני לעדכונים - זה לא מתקדם גם עם לחיצות טלפוניות</t>
  </si>
  <si>
    <t xml:space="preserve">בלילה מתפקד כפאב - ביום, מסעדה טבעונית לחלוטין. בהמשך גם הפאב יהיה טבעוני לחלוטין - להתעדכן</t>
  </si>
  <si>
    <t xml:space="preserve">דומינו - בלתי נסבל</t>
  </si>
  <si>
    <t xml:space="preserve">משמר השרון עמק חפר</t>
  </si>
  <si>
    <t xml:space="preserve">mottydomino72@gmail.com</t>
  </si>
  <si>
    <t xml:space="preserve">מוטי-  0544982563</t>
  </si>
  <si>
    <t xml:space="preserve">כן- 3/9/12</t>
  </si>
  <si>
    <t xml:space="preserve">21/12/14 עמרי דיבר עם מוטי שהנתנצל שנעלם. עשיתי לו פורוורד להתנעת התליך 
28/12 עמרי תזכר את מוטי בטלפון ועוד מייל תזכורת 3/1/15
26.2.15 - טלפון מה נסגר, אמר שנעלם כי הוא דיסלקט ולא היה לו כח לקרוא ת'שאלון (ההסכם) חחחח. נשלח לו שוב במייל - פעם אחרונה
9.3 - טלפון שיקרא ת'מייל, הוא ביקש שאמשיך להציק לו (זה מעצבן, כאילו.. יש לי מה לעשות בחיים)
6.4 - טלפון עם מוטי, אמר שעכשיו ישלח לי הכל</t>
  </si>
  <si>
    <t xml:space="preserve">לחכות שהוא יחזור אלינו - אם לא חוזר להאדים אותו</t>
  </si>
  <si>
    <t xml:space="preserve">טוסט נקניק צביקי - פשוט לא ויגן פרנדלי</t>
  </si>
  <si>
    <t xml:space="preserve">https://www.facebook.com/goldot.co.il</t>
  </si>
  <si>
    <t xml:space="preserve">zviki@goldot.co.il</t>
  </si>
  <si>
    <t xml:space="preserve">צביקי - 054-4273473</t>
  </si>
  <si>
    <t xml:space="preserve">16.2.15 - ביקשתי שיעביר תפריט וידעתי על התשלום
22.2.15 - העברית תפריט, בגדול זה מקום שמוכר נקניקים אז ביקשתי ממנו שיתקשר אלי ויסביר לי יותר מה הסיפור ואם זה מתאים
23.2.15 - קיבל כתב הסכמה ופרטי תשלום
3.3.15 - צביקי שאל אם לשלם מהיום או מרגע פתיחת העסק, אמרתי שעדיף היום אבל אפשר מהפתיחה, ושיעביר את שאר הדברים
6.4.15 - לא עונה כבר מלאן זמן, שלחתי מייל אם יש תאריך ומה קורה
12.4.15 - אמר שיפתחו עוד שלושה שבועות, כרגע קיבל פרטים לאתר כדי שיהיה כבר בפרסום המקדים, ושוב את ההסכם
6.5.15 - טלפון עם צביקי, צריך להעביר לו מדבקות, קיבל שוב פרטי תשלום ועבר על ההסכם והפרטים. סניף אחד ברוטשילד כבר נפתח, נפרסם כשיעביר</t>
  </si>
  <si>
    <t xml:space="preserve">הסתכלתי על התפריט והוא ממש מלחי אותי עם ה"אווז" וכל הדברים. עוד לא שלחתי שוב את הפרטי תשלום, רוצה להתיעץ עם עמרי</t>
  </si>
  <si>
    <t xml:space="preserve">פיצריה הדרים - הוריד ת'גבינה הטבעונית</t>
  </si>
  <si>
    <t xml:space="preserve">https://www.facebook.com/pages/%D7%A4%D7%99%D7%A6%D7%94-%D7%94%D7%93%D7%A8%D7%99%D7%9D-%D7%91%D7%9B%D7%A4%D7%A8-%D7%A1%D7%91%D7%90-09-7930156/1012286678835142?sk=timeline&amp;ref=page_internal</t>
  </si>
  <si>
    <t xml:space="preserve">*בערב בהזמנת מקום מראש בלבד.</t>
  </si>
  <si>
    <t xml:space="preserve">borispri@gmail.com</t>
  </si>
  <si>
    <t xml:space="preserve">בוריס - 0549094242</t>
  </si>
  <si>
    <t xml:space="preserve">כן- 6.4.15</t>
  </si>
  <si>
    <t xml:space="preserve">רצה להכניס גבינה טבעונית וביקש הצעת מחיר
9.3 - התקשרתי אליו, הסברתי לו על העמותה ושאנחנו יכולים לקשר אותו לספקים של גבינה, עדכנתי על התשלום והכל. הוא די התלהב, קיבל הכל במייל כולל כתב התקשרות לעיון. קודם צריך לראות שהוא מכניס בכלל גבינה טבעונית
4.6 - שוחחנו שוב, יש גבינה טבעונית ובינתיים אפילו אחד לא הזמין! אמר שינסה להניע הליך עם התו ולראות אם זה משפט (יש סכנה שיפסיק בהמשך)
16.4 - קיבל מייל עם תזכורת ושאילתא אם מתקדמים
6.5.15 - קיבל אסמס שאילתא אם מתקדמים</t>
  </si>
  <si>
    <t xml:space="preserve">לבדוק טלפונית שרוצה להתקדם - בינתיים לא ענה</t>
  </si>
  <si>
    <t xml:space="preserve">Panes - מאפיה ברשלצ</t>
  </si>
  <si>
    <t xml:space="preserve">רוטשילד 117 רשלצ
השייטת 4 נס ציונה</t>
  </si>
  <si>
    <t xml:space="preserve">panes1985@walla.com</t>
  </si>
  <si>
    <t xml:space="preserve">שחר- 0545421048</t>
  </si>
  <si>
    <t xml:space="preserve">26.2.15 - שיחה טלפונית טובה עם שחר, מנהל המקום, קיבל את כל המידע במייל
8.3 - שחר לא עונה לטלפון! שלחתי לו עוד מייל שמחכה לתשובתו
4.5.15 - פשוט לא עונה כבר מעל חודש וחצי.</t>
  </si>
  <si>
    <t xml:space="preserve">20.3 - לנסות להתקשר שוב לשחר. הוא לא עונה!!! אני משתגעת</t>
  </si>
  <si>
    <t xml:space="preserve">פיצה בכיכר</t>
  </si>
  <si>
    <t xml:space="preserve">https://www.facebook.com/pages/%D7%A4%D7%99%D7%A6%D7%94-%D7%91%D7%9B%D7%99%D7%9B%D7%A8-%D7%97%D7%95%D7%9C%D7%95%D7%9F/323942827625143</t>
  </si>
  <si>
    <t xml:space="preserve">13.4 - רוני קולר העביר לי ת'פייסבוק, יש להם פיצה טבעונית ומגניב</t>
  </si>
  <si>
    <t xml:space="preserve">להתקשר להציע להם לקבל תו</t>
  </si>
  <si>
    <t xml:space="preserve">28.4 - דיברתי איתו, הייתי הכי נחמדה בעולם, לא יודעת איזה טבעונים אנרכיסטים דוחים אמרו לו שאנחנו לוקחים כסף ושהוא לא צריך אותנו ושהוא לא יעבוד איתנו, הוא היה אלי פשוט דוחה ואמר לי "אני אמצא אתכם אם אני ארצה". נבח כמו אידיוט. איזה טבעונים מטומטמים</t>
  </si>
  <si>
    <t xml:space="preserve">FULLSPOT FACTORY</t>
  </si>
  <si>
    <t xml:space="preserve">http://www.fullspotmarket.co.uk/Videos-featuring-Fullspot-Products-s/1919.htm</t>
  </si>
  <si>
    <t xml:space="preserve">nbedussa@gmail.com</t>
  </si>
  <si>
    <t xml:space="preserve">נטלי 0524356538</t>
  </si>
  <si>
    <t xml:space="preserve">כן- 2.4.15</t>
  </si>
  <si>
    <t xml:space="preserve">מרץ 15 - ניקול ותמרה ראו את החנות בסנטר, נכנסו וסיפרו על התו
2.4.15 - טלפון עם נטלי ועדכון על כל התהליך, לא בטוחה אם רוצה להתקדם בגלל נושא התשלום. קיבלה גם מייל על הכל
21.4 - נטלי ביררה עם החברה, החליטו לא להתקדם עם התו כרגע בגלל התשלום. אולי בהמשך אפשר לבדוק</t>
  </si>
  <si>
    <t xml:space="preserve">החליטו לא להתקדם כרגע</t>
  </si>
  <si>
    <t xml:space="preserve"> מJuice Plus</t>
  </si>
  <si>
    <t xml:space="preserve">gal.hamburger@gmail.com</t>
  </si>
  <si>
    <t xml:space="preserve">כן- למייל 26/1/15</t>
  </si>
  <si>
    <t xml:space="preserve">כן- פייפאל 26/1/15 כן- 24/1/15    
    gal.hamburger@gmail.com.
ביטלה את ההוראת קבע ב-19.4</t>
  </si>
  <si>
    <t xml:space="preserve">כן
26.1
5.2</t>
  </si>
  <si>
    <t xml:space="preserve">26.2.15- קיבלה מייל שאילתא מה קורה עם הפרטים לאתר, ענתה שבונה עמוד פייסבוק ואז שולחת לנו הכל
1.4 - מייל נדנוד לגל
19.4 - ביטלה את הוראת הקבע, עוד לא העבירה פרטים, העסק כנראה לא מתרומם, פשוט אומרים ביי.</t>
  </si>
  <si>
    <t xml:space="preserve">לחכות שהיא תעביר פרטים - לא לפנות כבר כי אנחנו כל הזמן מנדנדים לה</t>
  </si>
  <si>
    <t xml:space="preserve">ב"ש פאבים</t>
  </si>
  <si>
    <t xml:space="preserve">עשן הזמן</t>
  </si>
  <si>
    <t xml:space="preserve">https://www.facebook.com/ashanhazman</t>
  </si>
  <si>
    <t xml:space="preserve">noa.wiesel@gmail.com
אסף המנהל - assafliv@gmail.com</t>
  </si>
  <si>
    <t xml:space="preserve">נועה (עובדת) - 054-6963111
אסף המנהל - 0507478488</t>
  </si>
  <si>
    <t xml:space="preserve">כן- 2.3.15</t>
  </si>
  <si>
    <t xml:space="preserve">10.2.15 - פנו אלינו, קיבלה מייל שתעביר את התפריט ועדכון בנושא התשלום
2.3.15 - שיחה עם נועה שפירטה את התפריט ובאמת הכל סבבה, רק שאסף לא רוצה לשלם.
2.3 - שיחה טלפונית עם אסף, הסברתי לו על נושא התרומה והוא קיבל, אמר שיבחן ת'דברים (יבדוק כמה כניסות יש לנו לאתר) ויראה אם זה שווה לו. מעצבן. קיבל ת'מידע במייל
15.3 - שאילתא אם חשב על הדברים
6.4.15 - טלפון עם אסף, לא מרגישים שרוצים את הפרסום ולכן לא מעוניינים להתקדם.</t>
  </si>
  <si>
    <t xml:space="preserve">בעיה למצוא מידע ברשת וגם ככה הוא גבולי... לא נעלה לאתר בינתיים</t>
  </si>
  <si>
    <t xml:space="preserve">בעיקרון מגישים רק אלכוהול במקום, קפה (סויה/רגיל) טוסט לא טבעוני ועוגה לא טבעונית. עכשיו הוסיפו ארבע עיקריות טבעוניות (המבורגרים שונים ועוד כמה דברים)</t>
  </si>
  <si>
    <t xml:space="preserve">קוהינור - נסגרים!</t>
  </si>
  <si>
    <t xml:space="preserve">binyamin.liat@gmail.com</t>
  </si>
  <si>
    <t xml:space="preserve">ליאת- 050-7558595/שרון-  0509555585 </t>
  </si>
  <si>
    <t xml:space="preserve">נשלח הסכם התקשרות 27/8</t>
  </si>
  <si>
    <t xml:space="preserve">17/12/14 שאילתה במייל </t>
  </si>
  <si>
    <t xml:space="preserve">להתקשר שוב, לא לחייב תשלום</t>
  </si>
  <si>
    <t xml:space="preserve">פיצלוק</t>
  </si>
  <si>
    <t xml:space="preserve">מרכז מסחרי זייד , קרית טבעון</t>
  </si>
  <si>
    <t xml:space="preserve">א - ה 10:00 - 22:00, ו 10:00 - 15:00, שבת 19:00 - 24:00</t>
  </si>
  <si>
    <t xml:space="preserve">04-9830102</t>
  </si>
  <si>
    <t xml:space="preserve">dotan92@zahav.net.il</t>
  </si>
  <si>
    <t xml:space="preserve">שמעון- 0525209088</t>
  </si>
  <si>
    <t xml:space="preserve">לא - כנראה לא יתרמו</t>
  </si>
  <si>
    <t xml:space="preserve">22/12/14- יש פיצה טבעונית עם טבעדלי, ביקשתי פרטים לאתר+נשלח מייל. כרגע לא מעוניין לתרום עד שיראה שיש תפוקה לפרסום. צריך לשים מדבקה. בחור חופר לחלוטיןןןןן
26.2.15 - קיבל עוד מייל עם שאילתא מה קורה ועם פרטים להעלאה</t>
  </si>
  <si>
    <t xml:space="preserve">אם לא עונה - להעביר לאדום</t>
  </si>
  <si>
    <t xml:space="preserve">קייטרינג קטן</t>
  </si>
  <si>
    <t xml:space="preserve">בת הרים</t>
  </si>
  <si>
    <t xml:space="preserve">https://www.facebook.com/pages/%D7%91%D7%AA-%D7%94%D7%A8%D7%99%D7%9D-%D7%90%D7%99%D7%A8%D7%95%D7%97-%D7%92%D7%9C%D7%99%D7%9C%D7%99-%D7%98%D7%91%D7%A2%D7%95%D7%A0%D7%99/692385437454923</t>
  </si>
  <si>
    <t xml:space="preserve">מושב קדיתא</t>
  </si>
  <si>
    <t xml:space="preserve">בתיאום טלפוני מראש</t>
  </si>
  <si>
    <t xml:space="preserve">054-5951654</t>
  </si>
  <si>
    <t xml:space="preserve">moria_segal@hotmail.com</t>
  </si>
  <si>
    <t xml:space="preserve">אין הגשה של קפה, כל הארוחות טיבעוניות</t>
  </si>
  <si>
    <t xml:space="preserve">כן 26.2</t>
  </si>
  <si>
    <t xml:space="preserve">לא - כנראה לא תתרום</t>
  </si>
  <si>
    <t xml:space="preserve">26.2.15 - טלפון לגבי פרטים לאתר - אין צורך לשלוח את התו, זה בית עסק של ארוחות בהזמנה וקייטרינג. קיבלה גם מייל והצעה לתרומה
16.3.15 - שאילתא במייל מה קורה עם זה, אם רוצה להתקדם</t>
  </si>
  <si>
    <t xml:space="preserve">אם לא עונה להאדים אותה</t>
  </si>
  <si>
    <t xml:space="preserve">אופנה - ביגוד</t>
  </si>
  <si>
    <t xml:space="preserve">עדנ'ס הל</t>
  </si>
  <si>
    <t xml:space="preserve"> www.edens-hell.com</t>
  </si>
  <si>
    <t xml:space="preserve">www.facebook.com/edensohell</t>
  </si>
  <si>
    <t xml:space="preserve">edenshelltlv@gmail.com</t>
  </si>
  <si>
    <t xml:space="preserve">כן- 11.3.15</t>
  </si>
  <si>
    <t xml:space="preserve">11.3.15 - פנתה לגבי הצטרפות לאינדקס, קיבלה הסכם ללא תשלום ופרטים לאתר
26.3 - "מצתערת (הטעות במקור) אך קראתי את התנאים ואני לא מסכימה להם.
בהצלחה עם הפרוייקט."</t>
  </si>
  <si>
    <t xml:space="preserve">מאה אחוז טבעונית, לחכות שתחזיר פרטים</t>
  </si>
  <si>
    <t xml:space="preserve">פיצה מטר אילת </t>
  </si>
  <si>
    <t xml:space="preserve">kerenzarfati19@gmail.com</t>
  </si>
  <si>
    <t xml:space="preserve">אורי- 0508340340
קרן- 0522469033</t>
  </si>
  <si>
    <t xml:space="preserve">9/12/14- נשלח מייל שאילתה
21/12/14- טלפון לאורי, אמר שנטפל מול קרן
23/12 עמרי דיבר עם קרן שאמרה שתטפל בימים הקרובים 
3/1 שאילתה
26.2.15 - מייל שאילתא אחרון לאן נעלמו, אם לא עונים להעיף לאדום</t>
  </si>
  <si>
    <t xml:space="preserve">אם לא עונים - להאדים אותם</t>
  </si>
  <si>
    <t xml:space="preserve">ביגוד והנעלה</t>
  </si>
  <si>
    <t xml:space="preserve">טרופיקל פיט</t>
  </si>
  <si>
    <t xml:space="preserve">http://www.tropicalfeetisrael.co.il/index.php</t>
  </si>
  <si>
    <t xml:space="preserve">https://www.facebook.com/tropicalfeetIL</t>
  </si>
  <si>
    <t xml:space="preserve">רבוצקי רעננה, רכישה בתיאום מראש</t>
  </si>
  <si>
    <t xml:space="preserve">לא צויין</t>
  </si>
  <si>
    <t xml:space="preserve">058-7400777</t>
  </si>
  <si>
    <t xml:space="preserve">tropicalfeetisrael@gmail.com</t>
  </si>
  <si>
    <t xml:space="preserve">רינה 058-7400777</t>
  </si>
  <si>
    <t xml:space="preserve">הנעליים מיוצרות ללא מוצרים מן החי ובתנאי סחר הוגן. רינה, היבואנית תשמח מאד לדבר איתך על מנת לקבל את תו התקן שלכם.
כבר נמצא אצלנו באתר למכירה.
2.3.15 - שיחה עם רינה, היא לא מעוניינת בפרסום באתר (מה נסגר?) אבל רוצה למכור לנו תנעליים בזול ושאנחנו נמכור אותם ונרוויח לעמותה. אין לנו כח להתעסק עם זה</t>
  </si>
  <si>
    <t xml:space="preserve">לא רוצה פרסום, עברה לטבלת דוכנים</t>
  </si>
  <si>
    <t xml:space="preserve">מסעדות השרון</t>
  </si>
  <si>
    <t xml:space="preserve">אחוזלה</t>
  </si>
  <si>
    <t xml:space="preserve">אחוזה 128 , רעננה</t>
  </si>
  <si>
    <t xml:space="preserve">יום א' - יום ה' 24:00 - 08:00</t>
  </si>
  <si>
    <t xml:space="preserve">לא חיוב</t>
  </si>
  <si>
    <t xml:space="preserve">דוד- 0546494814</t>
  </si>
  <si>
    <t xml:space="preserve">כן- בכתב</t>
  </si>
  <si>
    <t xml:space="preserve">המקום נסגר</t>
  </si>
  <si>
    <t xml:space="preserve">נעלי ארו</t>
  </si>
  <si>
    <t xml:space="preserve">http://aroshoes.co.il/</t>
  </si>
  <si>
    <t xml:space="preserve">https://www.facebook.com/aroshoes</t>
  </si>
  <si>
    <t xml:space="preserve">דיזנגוף 118 תל אביב יפו,</t>
  </si>
  <si>
    <t xml:space="preserve">דיזינגוף 118 תל אביב</t>
  </si>
  <si>
    <t xml:space="preserve">03-524-5443‏</t>
  </si>
  <si>
    <t xml:space="preserve">aroshoes@gmail.com</t>
  </si>
  <si>
    <t xml:space="preserve">יש  </t>
  </si>
  <si>
    <t xml:space="preserve">יאיר- נייד:0525651766.</t>
  </si>
  <si>
    <t xml:space="preserve">כן- נשלח בשנית 28/12/14</t>
  </si>
  <si>
    <t xml:space="preserve">כן- 30/12/14</t>
  </si>
  <si>
    <t xml:space="preserve">כן- 31/12/14</t>
  </si>
  <si>
    <t xml:space="preserve">אין להם שום נעל מעור במקום 8/2/14- נשלח הסכם התקשרות פלוס דרישה להעלאה לאתר
6/8/14- שאילתה מה נסגר
28/12/14 נשלח בשנית הסכם התקשרות חדש
30/12/14 - ביקרנו במקום, דיברנו+מייל לגבי פרטים לאתר, קלאב קארד, אירועים, הצעה לתרומה
26/1/15 שאילתה נוספת </t>
  </si>
  <si>
    <t xml:space="preserve">הוא פשוט לא יעביר פרטים בחיים</t>
  </si>
  <si>
    <t xml:space="preserve">הבית של שירי</t>
  </si>
  <si>
    <t xml:space="preserve">http://www.shirisguesthouse.co.il/</t>
  </si>
  <si>
    <t xml:space="preserve">מצפה כנרת 16, אמירים, </t>
  </si>
  <si>
    <t xml:space="preserve">04-6989628</t>
  </si>
  <si>
    <t xml:space="preserve">norak@bezeqint.net </t>
  </si>
  <si>
    <t xml:space="preserve">053-7105999</t>
  </si>
  <si>
    <t xml:space="preserve">לא רוצה לתרום </t>
  </si>
  <si>
    <t xml:space="preserve">התאנה המעופפת</t>
  </si>
  <si>
    <t xml:space="preserve">http://theflyingfig.co.il/heb/</t>
  </si>
  <si>
    <t xml:space="preserve">https://www.facebook.com/pages/%D7%94%D7%AA%D7%90%D7%A0%D7%94-%D7%94%D7%9E%D7%A2%D7%95%D7%A4%D7%A4%D7%AA/181043092087439?id=181043092087439&amp;sk=info</t>
  </si>
  <si>
    <t xml:space="preserve">הכלנית 36, ראש פינה.12000</t>
  </si>
  <si>
    <t xml:space="preserve">א' - ה 08:30 - 15:30, ו' 08:00 - 14:00</t>
  </si>
  <si>
    <t xml:space="preserve">077-797-0177</t>
  </si>
  <si>
    <t xml:space="preserve">theflyingfig@gmail.com </t>
  </si>
  <si>
    <t xml:space="preserve">בת שבע</t>
  </si>
  <si>
    <t xml:space="preserve">כן בחודש מרץ 2014</t>
  </si>
  <si>
    <t xml:space="preserve">22/12/14- טלפון, נשמעו קצת שבורים ולא ידעו על מה אני מדברת, אבל התעניינו. ביקשה להתקשר מחר</t>
  </si>
  <si>
    <t xml:space="preserve">23/12 להתקשר</t>
  </si>
  <si>
    <t xml:space="preserve">גן ילדים חיפה</t>
  </si>
  <si>
    <t xml:space="preserve">גאיה- ?</t>
  </si>
  <si>
    <t xml:space="preserve">gaya@arianlev.com</t>
  </si>
  <si>
    <t xml:space="preserve">16/12/14 פנתה אלינו ואמרה לנו שאין לה בעיה לשלם הוראת קבע....
22/12 שאילתה. ענתה שהיא כבר מגיעה לזה ושתהיה בקשר
28/12/14 שאילתה
לא חוזרת... ויתרנו</t>
  </si>
  <si>
    <t xml:space="preserve">מלבי בר</t>
  </si>
  <si>
    <t xml:space="preserve">https://www.facebook.com/malabi.il</t>
  </si>
  <si>
    <t xml:space="preserve">אבן גבירול 31 תל אביב</t>
  </si>
  <si>
    <t xml:space="preserve">israel_sevidya@walla.com</t>
  </si>
  <si>
    <t xml:space="preserve">050-227-7881</t>
  </si>
  <si>
    <t xml:space="preserve">23/12 נשלחו שלושת השלבים
28/12 שאילתה האם קיבלו את המייל שלנו
31/12 קפצנו למקום שם נאמר שהם לא רוצים לשלם. רק להיות ערסים ולמכור מלבי (ואם אפשר על הדרך גם לקבל פרסום בחינם)</t>
  </si>
  <si>
    <t xml:space="preserve">מסעדות הדרום</t>
  </si>
  <si>
    <t xml:space="preserve">רכבת צפון</t>
  </si>
  <si>
    <t xml:space="preserve">https://www.facebook.com/pages/Beer-Station-%D7%A8%D7%9B%D7%91%D7%AA-%D7%A6%D7%A4%D7%95%D7%9F/627663770610476</t>
  </si>
  <si>
    <t xml:space="preserve">9:00 pm - 3:00 pm ראשון עד שבת </t>
  </si>
  <si>
    <t xml:space="preserve">052-500-0822</t>
  </si>
  <si>
    <t xml:space="preserve">assafrot@gmail.com</t>
  </si>
  <si>
    <t xml:space="preserve">כן בפי די אף </t>
  </si>
  <si>
    <t xml:space="preserve">לא מוכנים</t>
  </si>
  <si>
    <t xml:space="preserve">8/2/14- נשלחה תזכורת 
6/8/14 שאילתה מה נסגר</t>
  </si>
  <si>
    <t xml:space="preserve">yo </t>
  </si>
  <si>
    <t xml:space="preserve">sharonkaner@gmail.com</t>
  </si>
  <si>
    <t xml:space="preserve">שרון- 0546501307</t>
  </si>
  <si>
    <t xml:space="preserve">מאפין בוטיק</t>
  </si>
  <si>
    <t xml:space="preserve">http://muffinboutique.com/</t>
  </si>
  <si>
    <t xml:space="preserve">https://www.facebook.com/richlerbakery?fref=ts</t>
  </si>
  <si>
    <t xml:space="preserve">בן יהודה 16 ירושלים </t>
  </si>
  <si>
    <t xml:space="preserve">02-500-0041</t>
  </si>
  <si>
    <t xml:space="preserve">lainier@gmail.com</t>
  </si>
  <si>
    <t xml:space="preserve">לייני</t>
  </si>
  <si>
    <t xml:space="preserve">לא מוכנים לתרום </t>
  </si>
  <si>
    <t xml:space="preserve">בריאה</t>
  </si>
  <si>
    <t xml:space="preserve">http://www.tinuki.co.il/store/he/</t>
  </si>
  <si>
    <t xml:space="preserve">אין דף</t>
  </si>
  <si>
    <t xml:space="preserve">רכישה באתר</t>
  </si>
  <si>
    <t xml:space="preserve">קוסמטיקה טבעית</t>
  </si>
  <si>
    <t xml:space="preserve"> 072-2600-400</t>
  </si>
  <si>
    <t xml:space="preserve">http://www.tinuki.co.il/store/index.php?dispatch=pages.view&amp;page_id=1</t>
  </si>
  <si>
    <t xml:space="preserve">דיברתי עם הודיה. היא טבעונית וכל המוצרים טבעונים. הודיה רוצה להצטרף אבל אני מחכה שהיא תשלח לי פרטים. אין כמעט בכלל פירוט באתר בדבר המוצרים השונים, וגם המלל מבולגן שם. אני גם צריכה ממנה תמונות כי אין לה דף פייסבוק. בקיצור, היא קיבלה הנחיות של כל מה שצריך וגם קיבלה את תו התקן לשים באתר שלה. מחכה לתשובה ממנה- 28.1.13
6/8/14 להתקשר כדי לראות אם עדיין קיימת. </t>
  </si>
  <si>
    <t xml:space="preserve">סכיני גילוח</t>
  </si>
  <si>
    <t xml:space="preserve">http://www.xblade.co.il/</t>
  </si>
  <si>
    <t xml:space="preserve">https://www.facebook.com/XbladeIsrael</t>
  </si>
  <si>
    <t xml:space="preserve">ת.ד 1400, רמת גן</t>
  </si>
  <si>
    <t xml:space="preserve">03-60-40-454</t>
  </si>
  <si>
    <t xml:space="preserve">info@xblade.co.il</t>
  </si>
  <si>
    <t xml:space="preserve">עוף מוזר מידי </t>
  </si>
  <si>
    <t xml:space="preserve">caravan collective</t>
  </si>
  <si>
    <t xml:space="preserve">www.caravancollective.com</t>
  </si>
  <si>
    <t xml:space="preserve">לא מצוין טלפון באתר</t>
  </si>
  <si>
    <t xml:space="preserve">http://www.caravancollective.com/contact.html</t>
  </si>
  <si>
    <t xml:space="preserve">אין כח לרדוף אחריהם </t>
  </si>
  <si>
    <t xml:space="preserve">עמרי זרח admin@caravancollective.com 0543220463</t>
  </si>
  <si>
    <t xml:space="preserve">לא עלה לאתר עדיין</t>
  </si>
  <si>
    <t xml:space="preserve">רותם בקשר</t>
  </si>
  <si>
    <t xml:space="preserve">אין חנות</t>
  </si>
  <si>
    <t xml:space="preserve">טרם, צריכים לשלוח טקסט ותמונות</t>
  </si>
  <si>
    <t xml:space="preserve">30.1.13- שלחתי להם, צריכים לשים</t>
  </si>
  <si>
    <t xml:space="preserve">הפיטרולים של אביטל </t>
  </si>
  <si>
    <t xml:space="preserve">אין שום מידע ליצירת קשר קיצר לא מעניין </t>
  </si>
  <si>
    <t xml:space="preserve">נועה קינוחים</t>
  </si>
  <si>
    <t xml:space="preserve">https://www.facebook.com/NoaVeganSweets</t>
  </si>
  <si>
    <t xml:space="preserve">http://www.vegan-friendly.co.il/business/%D7%A0%D7%95%D7%A2%D7%94-%D7%9E%D7%AA%D7%95%D7%A7%D7%99%D7%9D-%D7%98%D7%91%D7%A2%D7%95%D7%A0%D7%99%D7%9D-noa-vegan-sweets/</t>
  </si>
  <si>
    <t xml:space="preserve">ריינס 17 ת"א</t>
  </si>
  <si>
    <t xml:space="preserve">עסק נסגר</t>
  </si>
  <si>
    <t xml:space="preserve">054-262-0532</t>
  </si>
  <si>
    <t xml:space="preserve">לא רלוונטי , עסק נסגר</t>
  </si>
  <si>
    <t xml:space="preserve">קרולין דיויד</t>
  </si>
  <si>
    <t xml:space="preserve">https://www.facebook.com/pages/%D7%A7%D7%A8%D7%95%D7%9C%D7%99%D7%9F-%D7%93%D7%95%D7%93-%D7%A7%D7%99%D7%99%D7%98%D7%A8%D7%99%D7%A0%D7%92-%D7%98%D7%91%D7%A2%D7%95%D7%A0%D7%99-%D7%91%D7%90%D7%94%D7%91%D7%94/636748523109535?ref=hl</t>
  </si>
  <si>
    <t xml:space="preserve">stavdavid1997@walla.com</t>
  </si>
  <si>
    <t xml:space="preserve">לא חזרו אלינו ולא נראה לי כמו בית עסק אמיתי </t>
  </si>
  <si>
    <t xml:space="preserve">גלידת ברלוסקוני</t>
  </si>
  <si>
    <t xml:space="preserve">http://www.d.co.il/80096173/9010163/</t>
  </si>
  <si>
    <t xml:space="preserve">https://www.facebook.com/pages/%D7%91%D7%A8%D7%9C%D7%95%D7%A1%D7%A7%D7%95%D7%A0%D7%99-%D7%92%D7%9C%D7%99%D7%93%D7%AA-%D7%A9%D7%A3/136728979729397?fref=ts</t>
  </si>
  <si>
    <t xml:space="preserve">העצמאות 65 קניון כפר גנים פתח תקווה</t>
  </si>
  <si>
    <t xml:space="preserve">א - ה 08:00 - 21:30, ו 08:00 - שעה לפני כניסת שבת, ש שעה אחרי צאת השבת - 23:00</t>
  </si>
  <si>
    <t xml:space="preserve">לא מוגש קפה</t>
  </si>
  <si>
    <t xml:space="preserve">בפעם האחרונה שהייתי היו 6 טעמי סויה, לא כולל סורבטים. שיחה קצרה עם המנהל גילתה שהוא מוכן, עם הודעה מראש, להכין גם טעמים אחרים על בסיס חלב סויה.
</t>
  </si>
  <si>
    <t xml:space="preserve">המטבח של אבא</t>
  </si>
  <si>
    <t xml:space="preserve">http://on.fb.me/NZzlC6</t>
  </si>
  <si>
    <t xml:space="preserve">החרוב 13, מושב רשפון</t>
  </si>
  <si>
    <t xml:space="preserve">א - ו 16:00 - 08:00</t>
  </si>
  <si>
    <t xml:space="preserve">052-542-4537</t>
  </si>
  <si>
    <t xml:space="preserve">המסעדה עדיין אינה פעילה</t>
  </si>
  <si>
    <t xml:space="preserve">100 אחוז טבעוני- עדיין לא פתחו.... הביא לי כרטיס ביקור אבל איבדתי אותו
יותר כמו קייטרינג. לא היהלום של האינדקס....</t>
  </si>
  <si>
    <t xml:space="preserve">שכונה מידי</t>
  </si>
  <si>
    <t xml:space="preserve">נשים מבשלות </t>
  </si>
  <si>
    <t xml:space="preserve">http://www.mevashlot.co.il/daily.php</t>
  </si>
  <si>
    <t xml:space="preserve">https://www.facebook.com/pages/%D7%A0%D7%A9%D7%99%D7%9D-%D7%9E%D7%91%D7%A9%D7%9C%D7%95%D7%AA-%D7%A8%D7%9E%D7%AA-%D7%94%D7%A9%D7%A8%D7%95%D7%9F/296776847029774?fref=ts</t>
  </si>
  <si>
    <t xml:space="preserve">אושיסקין 31 רמה"ש</t>
  </si>
  <si>
    <t xml:space="preserve">א - ה 11:00 - 19:00, ו 08:30 - 15:00</t>
  </si>
  <si>
    <t xml:space="preserve">03-7444055</t>
  </si>
  <si>
    <t xml:space="preserve">info@mevashlot.co.il</t>
  </si>
  <si>
    <t xml:space="preserve">לא מגישים קפה</t>
  </si>
  <si>
    <t xml:space="preserve">אין לי מושג מאיפה זה הגיע לכאן....</t>
  </si>
  <si>
    <t xml:space="preserve">ריקשפוד</t>
  </si>
  <si>
    <t xml:space="preserve">https://www.facebook.com/rikshafood</t>
  </si>
  <si>
    <t xml:space="preserve">054-304-8004</t>
  </si>
  <si>
    <t xml:space="preserve">dan12345@gmail.com</t>
  </si>
  <si>
    <t xml:space="preserve">דן</t>
  </si>
  <si>
    <t xml:space="preserve">כן 5/3/14</t>
  </si>
  <si>
    <t xml:space="preserve">3/8/14 שאילתה לאן נעלם
4/8/14 סגרו את העסק</t>
  </si>
  <si>
    <t xml:space="preserve">סל לשניים </t>
  </si>
  <si>
    <t xml:space="preserve">mesesm@bezeqint.net</t>
  </si>
  <si>
    <t xml:space="preserve">מוריה 0507336861</t>
  </si>
  <si>
    <t xml:space="preserve">כן פברואר 2014</t>
  </si>
  <si>
    <t xml:space="preserve">לא בית עסק רציני </t>
  </si>
  <si>
    <t xml:space="preserve">המבורגסה</t>
  </si>
  <si>
    <t xml:space="preserve">http://www.rest.co.il/site/Default.asp?t...</t>
  </si>
  <si>
    <t xml:space="preserve">https://www.facebook.com/pages/%D7%94%D7%9E%D7%91%D7%95%D7%A8%D7%92%D7%A1%D7%94-HambUrguesa-%D7%90%D7%91%D7%9F-%D7%92%D7%91%D7%99%D7%A8%D7%95%D7%9C-20-%D7%AA%D7%90/196595460394432</t>
  </si>
  <si>
    <t xml:space="preserve">אבן גבירול 20, ת"א</t>
  </si>
  <si>
    <t xml:space="preserve">א - ש 11:00 - 02:00</t>
  </si>
  <si>
    <t xml:space="preserve">03-7168320</t>
  </si>
  <si>
    <t xml:space="preserve">לא מגישים קפה מכל סוג</t>
  </si>
  <si>
    <t xml:space="preserve">ללכת למקום עצמו פשוט</t>
  </si>
  <si>
    <t xml:space="preserve">קפה הנרייטה</t>
  </si>
  <si>
    <t xml:space="preserve">א - ו 23:00 - 07:00
ש 23:00 - 09:00</t>
  </si>
  <si>
    <t xml:space="preserve">053-9442926</t>
  </si>
  <si>
    <t xml:space="preserve">tal.ya.yaffe@gmail.com</t>
  </si>
  <si>
    <t xml:space="preserve">טל- 054-5420424</t>
  </si>
  <si>
    <t xml:space="preserve">17/12/14 שאילתה דרך המייל
לא רוצים לשלם 50 שח </t>
  </si>
  <si>
    <t xml:space="preserve">מינרז</t>
  </si>
  <si>
    <t xml:space="preserve">http://www.mineraz.co.il/</t>
  </si>
  <si>
    <t xml:space="preserve">https://www.facebook.com/mineraz.makeup</t>
  </si>
  <si>
    <t xml:space="preserve">heli.kimelman@gmail.com</t>
  </si>
  <si>
    <t xml:space="preserve">חלי- 050-5590590</t>
  </si>
  <si>
    <t xml:space="preserve">רבנו </t>
  </si>
  <si>
    <t xml:space="preserve">daphnabb@gmail.com</t>
  </si>
  <si>
    <t xml:space="preserve">אמרו שלא מוכנים לשלם </t>
  </si>
  <si>
    <t xml:space="preserve">גן נאנוש</t>
  </si>
  <si>
    <t xml:space="preserve">https://www.facebook.com/GanNanoosh</t>
  </si>
  <si>
    <t xml:space="preserve">ozerynava@gmail.com</t>
  </si>
  <si>
    <t xml:space="preserve">נאווה- 054-7217852</t>
  </si>
  <si>
    <t xml:space="preserve">בסוף אין גן </t>
  </si>
  <si>
    <t xml:space="preserve">חומוס רייצ'ל </t>
  </si>
  <si>
    <t xml:space="preserve">shapiro3891@gmail.com</t>
  </si>
  <si>
    <t xml:space="preserve">9/12/14- מייל שאילתא לגבי הסכם התקשרות ואם יוכלו לתרום
23/12 שאילתה</t>
  </si>
  <si>
    <t xml:space="preserve">לא לרדוף</t>
  </si>
  <si>
    <t xml:space="preserve">טוני ואסתר</t>
  </si>
  <si>
    <t xml:space="preserve">https://www.facebook.com/Tonyveesther</t>
  </si>
  <si>
    <t xml:space="preserve">לוינסקי 39, Yafo, Tel Aviv, Israel</t>
  </si>
  <si>
    <t xml:space="preserve">א - ה 08:00 - 24:00, ו 08:00 - 16:00</t>
  </si>
  <si>
    <t xml:space="preserve">03-528-1843</t>
  </si>
  <si>
    <t xml:space="preserve">yoavnissani@gmail.com</t>
  </si>
  <si>
    <t xml:space="preserve">2 שח</t>
  </si>
  <si>
    <t xml:space="preserve">כן- חתמו על נייר</t>
  </si>
  <si>
    <t xml:space="preserve">22/12/14- שיחה עם יואב, התבקש להעביר פרטים לאתר וקיבל גם מייל בנושא, לגבי תרומה הוא כרגע לא מעוניין אבל אולי בהמשך.</t>
  </si>
  <si>
    <t xml:space="preserve">מסעדות ירושלים</t>
  </si>
  <si>
    <t xml:space="preserve">קפה בעברית</t>
  </si>
  <si>
    <t xml:space="preserve">מרכז הספורט קוסל גבעת רם</t>
  </si>
  <si>
    <t xml:space="preserve">א'-ה' 8:00-23:00, ג' 8:00-21:30, ו' 8:00-14:30. . </t>
  </si>
  <si>
    <t xml:space="preserve">02-5669124</t>
  </si>
  <si>
    <t xml:space="preserve">חיוב של 3 ש"ח</t>
  </si>
  <si>
    <t xml:space="preserve">רן מנהל- 054-3244099, </t>
  </si>
  <si>
    <t xml:space="preserve">להבין מה הולך שם </t>
  </si>
  <si>
    <t xml:space="preserve">21/12</t>
  </si>
  <si>
    <t xml:space="preserve">parsely</t>
  </si>
  <si>
    <t xml:space="preserve">https://www.facebook.com/pages/Parsley-bags/505992646175646?fref=ts</t>
  </si>
  <si>
    <t xml:space="preserve">bosmatpetr@gmail.com</t>
  </si>
  <si>
    <t xml:space="preserve">בשמת- 0544891011</t>
  </si>
  <si>
    <t xml:space="preserve">31/12 בשמת פנתה אלינו, נשלח בחזרה שלושת השלבים
7/1/15 שאילתה</t>
  </si>
  <si>
    <t xml:space="preserve">כרגע בשמת לא יכולה להרשות לעצמה את התשלום, אבל אפשר לפנות אליה לגבי אירועים</t>
  </si>
  <si>
    <t xml:space="preserve">עשהאל צימרים אמירים </t>
  </si>
  <si>
    <t xml:space="preserve">zimmer.amirim@gmail.com</t>
  </si>
  <si>
    <t xml:space="preserve">עשהאל- </t>
  </si>
  <si>
    <t xml:space="preserve">17/12 שאילתה מה הולך 
22/12 שאילתה נוספת 
4/1/15 - השיב שישלח הכל בשבוע הקרוב
18/1/15 עוד שאילתה במייל</t>
  </si>
  <si>
    <t xml:space="preserve">אם לא עונה שוב לוותר</t>
  </si>
  <si>
    <t xml:space="preserve">לינק לדף באתר של הויגן פרנדלי</t>
  </si>
  <si>
    <t xml:space="preserve">עדכון שעלה במדיות</t>
  </si>
  <si>
    <t xml:space="preserve">סטטוס טיפול</t>
  </si>
  <si>
    <t xml:space="preserve">מדבקת תו</t>
  </si>
  <si>
    <t xml:space="preserve">חלב סויה</t>
  </si>
  <si>
    <t xml:space="preserve">הטבות- אינסטגרם לחברי ויגן פרנדלי</t>
  </si>
  <si>
    <t xml:space="preserve">סטטוס בדיקה אתר 2016</t>
  </si>
  <si>
    <t xml:space="preserve">ויגן פסט 14 פוסטר + פלייר</t>
  </si>
  <si>
    <t xml:space="preserve">מעדנייה</t>
  </si>
  <si>
    <t xml:space="preserve">טעם לחיים</t>
  </si>
  <si>
    <t xml:space="preserve">https://www.facebook.com/Taste.of.life.is.good/</t>
  </si>
  <si>
    <t xml:space="preserve">https://vegan-friendly.co.il/restaurant/298</t>
  </si>
  <si>
    <t xml:space="preserve">מרחביה 13</t>
  </si>
  <si>
    <t xml:space="preserve">א-ה 7:00-19:15, ו' 7:00-17:00</t>
  </si>
  <si>
    <t xml:space="preserve">052-459-0178 דני</t>
  </si>
  <si>
    <t xml:space="preserve">danny.mikitas@gmail.com</t>
  </si>
  <si>
    <t xml:space="preserve">Y הו"ק 4.8.16</t>
  </si>
  <si>
    <t xml:space="preserve">31.7.16 מאיה פנתה אליהם במעדנייה, מעוניינים, נשלחו שלושת השלבים. 7.8.16 נשלחה דרישה להעלאה לאתר</t>
  </si>
  <si>
    <t xml:space="preserve">Y 9.8.16</t>
  </si>
  <si>
    <t xml:space="preserve">בוסתן 15</t>
  </si>
  <si>
    <t xml:space="preserve">https://www.facebook.com/%D7%91%D7%95%D7%A1%D7%AA%D7%9F-15-1659612024300699/?fref=ts</t>
  </si>
  <si>
    <t xml:space="preserve">https://vegan-friendly.co.il/%D7%9E%D7%A1%D7%A2%D7%93%D7%94/291/%D7%91%D7%95%D7%A1%D7%AA%D7%9F_15</t>
  </si>
  <si>
    <t xml:space="preserve">מונטיפיורי 15 ת"א</t>
  </si>
  <si>
    <t xml:space="preserve">עד 1600</t>
  </si>
  <si>
    <t xml:space="preserve">03-509-0020</t>
  </si>
  <si>
    <t xml:space="preserve">elishayoryam12@gmail.com אלישי
 איל בורק בעלים eyalburak@gmail.com</t>
  </si>
  <si>
    <t xml:space="preserve">איל בורק 052-2909885
אלישי 054-6209602</t>
  </si>
  <si>
    <t xml:space="preserve">Y 7/6/16</t>
  </si>
  <si>
    <t xml:space="preserve">1/6/16 הו"ק לחשבון העמותה על שם מבורק אייל</t>
  </si>
  <si>
    <t xml:space="preserve">08-02-16 - אלישי עובד במקום והוא טבעני.
1/6/16 הו"ק לחשבון העמותה על שם מבורק אייל 23.6.16- SMS לאיל - שישלחו פרטים לאתר.</t>
  </si>
  <si>
    <t xml:space="preserve">mex&amp;co</t>
  </si>
  <si>
    <t xml:space="preserve">www.mexand.co.il</t>
  </si>
  <si>
    <t xml:space="preserve">https://www.facebook.com/MEX-CO-574287342626648/?ref=bookmarks</t>
  </si>
  <si>
    <t xml:space="preserve">https://vegan-friendly.co.il/restaurant/297</t>
  </si>
  <si>
    <t xml:space="preserve">בן יהודה 122</t>
  </si>
  <si>
    <t xml:space="preserve">כל יום 12:00-00:00</t>
  </si>
  <si>
    <t xml:space="preserve">03-6444730</t>
  </si>
  <si>
    <t xml:space="preserve">yarom@smartfood.co.il</t>
  </si>
  <si>
    <t xml:space="preserve">ירום- 052-3535329</t>
  </si>
  <si>
    <t xml:space="preserve">26/6/16 הו"ק 50 שח בחודש לחשבון העמותה על שם מאסו מנוס בעמ</t>
  </si>
  <si>
    <t xml:space="preserve">Y 7.8.16</t>
  </si>
  <si>
    <t xml:space="preserve">9.78.16 https://www.facebook.com/veganfriendly.co.il/photos/a.366969066704919.78153.346896375378855/1069625516439267/?type=3</t>
  </si>
  <si>
    <t xml:space="preserve">23/5/16 פנו לקבלת התו + נשלחו שלושת השלבים
29/5/16 עמרי התקשר, אמרו שיעבדו על זה השבוע
30/5/16 החזירו הסכם התקשרות 
26/6/16 הו"ק 50 שח בחודש לחשבון העמותה על שם מאסו מנוס בעמ
25/7/16 שלחו פרטים להעלאה לאתר אבל חסרות תמונות</t>
  </si>
  <si>
    <t xml:space="preserve">פרשופ</t>
  </si>
  <si>
    <t xml:space="preserve">http://sahoot.co.il/#</t>
  </si>
  <si>
    <t xml:space="preserve">https://www.facebook.com/profile.php?id=100009681338302&amp;fref=ts</t>
  </si>
  <si>
    <t xml:space="preserve">https://www.vegan-friendly.co.il/%D7%9E%D7%A1%D7%A2%D7%93%D7%94/294/Freshop</t>
  </si>
  <si>
    <t xml:space="preserve">רחבי הארץ</t>
  </si>
  <si>
    <t xml:space="preserve">משתנה</t>
  </si>
  <si>
    <t xml:space="preserve">המון סניפים </t>
  </si>
  <si>
    <t xml:space="preserve">doron-my@015.net.il</t>
  </si>
  <si>
    <t xml:space="preserve">"חזקיה אגרונוב
0538608608 
(פקס: 02-6514868)"</t>
  </si>
  <si>
    <t xml:space="preserve">עשה שתי הוראות קבע בפייפאל, אחת על 100 שח והשניה על 50 שח</t>
  </si>
  <si>
    <t xml:space="preserve">לא רלוונטי (בכל סניף שונה)</t>
  </si>
  <si>
    <t xml:space="preserve">בוסטון גו'רג'</t>
  </si>
  <si>
    <t xml:space="preserve">http://boston-george.co.il/</t>
  </si>
  <si>
    <t xml:space="preserve">https://www.facebook.com/bostongeorgeIL/timeline</t>
  </si>
  <si>
    <t xml:space="preserve">https://vegan-friendly.co.il/restaurant/292</t>
  </si>
  <si>
    <t xml:space="preserve">קהילת סלוניקי 6 חיפה</t>
  </si>
  <si>
    <t xml:space="preserve">0900-2200  ובסופ"ש עד 0300.</t>
  </si>
  <si>
    <t xml:space="preserve">04-6173214</t>
  </si>
  <si>
    <t xml:space="preserve">info@boston-george.co.il</t>
  </si>
  <si>
    <t xml:space="preserve">מושיק (משה) בו גל
0528777728</t>
  </si>
  <si>
    <t xml:space="preserve">כתב ב SMS שעשה הו"ק שתתחיל ב- 10-05-16. לבדוק עם עמרי.
16-05-16 - עמרי אישר שהו"ק נכנסה (דרך בנק לאומי סניף 705)</t>
  </si>
  <si>
    <t xml:space="preserve">25/7/16 
https://www.instagram.com/p/BIRpXEChU8k/?taken-by=vegan_friendly</t>
  </si>
  <si>
    <t xml:space="preserve">22/7/16
https://www.facebook.com/veganfriendly.co.il/photos/a.366969066704919.78153.346896375378855/1055118651223287/?type=3&amp;theater</t>
  </si>
  <si>
    <t xml:space="preserve">10/8/16 ורד שלחה</t>
  </si>
  <si>
    <t xml:space="preserve">05-04-16 - שלח ה.ה. חתום. בימים הקרובים יעשה הו"ק. 23-06-16 -ישלח פרטים לאתר בשבוע הבא. 
29-06-16 - ערבה הזינה לאתר.</t>
  </si>
  <si>
    <t xml:space="preserve">גדרה + 
באר טוביה</t>
  </si>
  <si>
    <t xml:space="preserve">אבו-הלל</t>
  </si>
  <si>
    <t xml:space="preserve">https://www.facebook.com/Abuhilel/?fref=ts</t>
  </si>
  <si>
    <t xml:space="preserve">https://www.vegan-friendly.co.il/restaurant/287</t>
  </si>
  <si>
    <t xml:space="preserve">- הבילויים 13, גדרה
- א.ת באר טוביה בנין מרניר</t>
  </si>
  <si>
    <t xml:space="preserve">באתר (שני סניפים)</t>
  </si>
  <si>
    <t xml:space="preserve">barmadar1993@gmail.com     בר 
yaron159@gmail.com        ירון צלח </t>
  </si>
  <si>
    <t xml:space="preserve">בר- מנהלת המסעדה בגדרה
 0526670051
ירון צלח הבעלים 050-5464943</t>
  </si>
  <si>
    <t xml:space="preserve">Y
31-05-16</t>
  </si>
  <si>
    <t xml:space="preserve">18/5/16 600 שח לחשבון העמותה על שם  ירון צלח</t>
  </si>
  <si>
    <t xml:space="preserve">Y 18/5/16</t>
  </si>
  <si>
    <t xml:space="preserve">10/7/16 
https://www.instagram.com/p/BHeHXejBv81/?taken-by=vegan_friendly</t>
  </si>
  <si>
    <t xml:space="preserve">10/7/16 https://www.facebook.com/veganfriendly.co.il/photos/a.366969066704919.78153.346896375378855/1048038345264651/?type=3&amp;theater</t>
  </si>
  <si>
    <t xml:space="preserve">8/2/16 פנו אלינו לקבל את התו. 
 23-03-16 - שלחו תפריט - הוא VF. 
 ב-18.5 עמרי אישר שנכנס 600 ש"ח עבור שנה. 
19-06-16 - אולה הזינה - חסר תפריט מפרט יותר - ביקשתי</t>
  </si>
  <si>
    <t xml:space="preserve">קפה מונטיפיורי</t>
  </si>
  <si>
    <t xml:space="preserve">http://80102293.rest.co.il/</t>
  </si>
  <si>
    <t xml:space="preserve">https://www.facebook.com/Montefiorecafebar/</t>
  </si>
  <si>
    <t xml:space="preserve">https://www.vegan-friendly.co.il/restaurant/288</t>
  </si>
  <si>
    <t xml:space="preserve">nirkantor@gmail.com</t>
  </si>
  <si>
    <t xml:space="preserve">ניר- 054-7758102</t>
  </si>
  <si>
    <t xml:space="preserve">Y 1/6/16 הו"ק 50 שח פייפאל על המייל nirkantor@gmail.com</t>
  </si>
  <si>
    <t xml:space="preserve">1/7/16
https://www.instagram.com/p/BHY-YmVhmvU/?taken-by=vegan_friendly</t>
  </si>
  <si>
    <t xml:space="preserve">1/7/16 
https://www.facebook.com/veganfriendly.co.il/posts/1048036925264793</t>
  </si>
  <si>
    <t xml:space="preserve">11/4/16 פנה לקבל את התו. נשלחו שלושת השלבים
Y 1/6/16 הו"ק 50 שח פייפאל על המייל nirkantor@gmail.com ּ+ הסכם התקשרות + נשלחה דרישה להעלאה לאתר
13/6/16 שלחתי לאולה להזין</t>
  </si>
  <si>
    <t xml:space="preserve">בטייקאווי בתוספת</t>
  </si>
  <si>
    <t xml:space="preserve">הכובשים</t>
  </si>
  <si>
    <t xml:space="preserve">http://hakovshim.rest.co.il/he/home/default.aspx</t>
  </si>
  <si>
    <t xml:space="preserve">https://www.facebook.com/hakovshim/</t>
  </si>
  <si>
    <t xml:space="preserve">https://vegan-friendly.co.il/%D7%9E%D7%A1%D7%A2%D7%93%D7%94/286/%D7%91%D7%99%D7%A1%D7%98%D7%A8%D7%95_%D7%94%D7%9B%D7%95%D7%91%D7%A9%D7%99%D7%9D</t>
  </si>
  <si>
    <t xml:space="preserve">הכובשים 48 ת"א
(בחלק הדרומי של שוק הכרמל)</t>
  </si>
  <si>
    <t xml:space="preserve">א'-ה' 8:00-24:30 ו' 8:00-19:00 שבת 9:00-24:30</t>
  </si>
  <si>
    <t xml:space="preserve">assanoa91@gmail.com  נעה</t>
  </si>
  <si>
    <t xml:space="preserve">
050-6583612 נעה
</t>
  </si>
  <si>
    <t xml:space="preserve">Y בפקס (אצלי)
13-04-16</t>
  </si>
  <si>
    <t xml:space="preserve">17-05-16 בצ'ק 600 ש"ח לשנה. הצ'ק ל-01-5-16</t>
  </si>
  <si>
    <t xml:space="preserve">19/6/16
https://www.instagram.com/p/BGy_FuEkD3o/?taken-by=vegan_friendly</t>
  </si>
  <si>
    <t xml:space="preserve">14/6/16
https://www.facebook.com/veganfriendly.co.il/photos/a.366969066704919.78153.346896375378855/1037446836323802/?type=3&amp;theater</t>
  </si>
  <si>
    <t xml:space="preserve"> V 20/6/16</t>
  </si>
  <si>
    <t xml:space="preserve">13-04-16 - נעה שלחה את ה.ה. חתום. תעשה היום גם הו"ק.
01-05-16 - צלצלה להגיד שישלחו צ'ק ע"ס 600 ש"ח לשנה - אישרתי תשלח לכתובת שלי.
17-05-16 - הצ'ק התקבל
24-05-16 - העברתי לערבה להזנה באתר. (עלה)</t>
  </si>
  <si>
    <t xml:space="preserve">Y 22-05-16</t>
  </si>
  <si>
    <r>
      <rPr>
        <b val="true"/>
        <sz val="12"/>
        <color rgb="FF000000"/>
        <rFont val="Cambria"/>
        <family val="1"/>
        <charset val="1"/>
      </rPr>
      <t xml:space="preserve">אום כולתום 
</t>
    </r>
    <r>
      <rPr>
        <sz val="11"/>
        <rFont val="Cambria"/>
        <family val="1"/>
        <charset val="1"/>
      </rPr>
      <t xml:space="preserve">חומוס בר</t>
    </r>
  </si>
  <si>
    <t xml:space="preserve">https://www.facebook.com/umkultum60/?ref=aymt_homepage_panel</t>
  </si>
  <si>
    <t xml:space="preserve">https://vegan-friendly.co.il/%D7%9E%D7%A1%D7%A2%D7%93%D7%94/285/%D7%90%D7%95%D7%9D_%D7%9B%D7%95%D7%9C%D7%AA%D7%95%D7%9D-%20%D7%97%D7%95%D7%9E%D7%95%D7%A1%20%D7%91%D7%A8</t>
  </si>
  <si>
    <t xml:space="preserve">גאיה נויפלד 0503076882  
אסי 0525221241 </t>
  </si>
  <si>
    <t xml:space="preserve">Y 23-05-16</t>
  </si>
  <si>
    <t xml:space="preserve">20/5/16 50 שח לחשבון העמותה על שם חגיגאיה - אום כולתום</t>
  </si>
  <si>
    <t xml:space="preserve">Y בדאר 24-05-16</t>
  </si>
  <si>
    <t xml:space="preserve">
umkultum60@gmail.com   </t>
  </si>
  <si>
    <t xml:space="preserve">מסעדות 
 תל אביב</t>
  </si>
  <si>
    <t xml:space="preserve">חומוס ושות'</t>
  </si>
  <si>
    <t xml:space="preserve">https://www.facebook.com/%D7%97%D7%95%D7%9E%D7%95%D7%A1-%D7%95%D7%A9%D7%95%D7%AA-1162858600395005/</t>
  </si>
  <si>
    <t xml:space="preserve">http://vegan-friendly.co.il/%D7%9E%D7%A1%D7%A2%D7%93%D7%94/282/%D7%97%D7%95%D7%9E%D7%95%D7%A1_%D7%95%D7%A9%D7%95%D7%AA'</t>
  </si>
  <si>
    <t xml:space="preserve">הרצל 98 תל אביב</t>
  </si>
  <si>
    <t xml:space="preserve">א- ה: 
 11:00 - 22:00
 יום ו': 11:00-18:00</t>
  </si>
  <si>
    <t xml:space="preserve">https://www.instagram.com/p/BG3gEPbED_s/?taken-by=vegan_friendly</t>
  </si>
  <si>
    <t xml:space="preserve">19/6/16
https://www.facebook.com/veganfriendly.co.il/photos/a.366969066704919.78153.346896375378855/1040379056030580/?type=3&amp;theater</t>
  </si>
  <si>
    <t xml:space="preserve">V 31/7/16</t>
  </si>
  <si>
    <t xml:space="preserve">02-03-16 - פנה. סיס של חומוס ומסבחה, אבל כל יום יש גם תבשילים והם טבעוניים. 
 03-03-16 - אישרתי תפריט. 
 13-04-16 - שלומי אישר ב SMS שקיבל את הדרישה להעלאה לאתר.</t>
  </si>
  <si>
    <t xml:space="preserve">http://vegan-friendly.co.il/%D7%9E%D7%A1%D7%A2%D7%93%D7%94/281/%D7%9E%D7%9C%D7%9B%D7%99%D7%9F_%D7%A7%D7%A4%D7%94</t>
  </si>
  <si>
    <t xml:space="preserve">א'-ד': 07:30-01:00,ה': 07:30 עד אחרון הלקוחות, ו':07:30-17:00, ש': 10:-01:00</t>
  </si>
  <si>
    <t xml:space="preserve">שני מלכין 052-3368367</t>
  </si>
  <si>
    <t xml:space="preserve">21/5/16
 https://www.instagram.com/p/BFtMNwCEDxw/?taken-by=vegan_friendly</t>
  </si>
  <si>
    <t xml:space="preserve">19/5/16 
 https://www.facebook.com/veganfriendly.co.il/photos/a.366969066704919.78153.346896375378855/1021859071215912/?type=3&amp;theater</t>
  </si>
  <si>
    <t xml:space="preserve">V 24/5</t>
  </si>
  <si>
    <t xml:space="preserve">Y
 2</t>
  </si>
  <si>
    <t xml:space="preserve">שני תתקשר עוד כמה דק</t>
  </si>
  <si>
    <t xml:space="preserve">מנחם בגין 48 תל אביב</t>
  </si>
  <si>
    <t xml:space="preserve">20/5/16
 https://www.instagram.com/p/BFqgWOCkDzh/?taken-by=vegan_friendly</t>
  </si>
  <si>
    <t xml:space="preserve">כשר ללא תעודה</t>
  </si>
  <si>
    <t xml:space="preserve">בר לחם</t>
  </si>
  <si>
    <t xml:space="preserve">http://www.vegan-friendly.co.il/%D7%9E%D7%A1%D7%A2%D7%93%D7%94/280/%D7%91%D7%A8%D7%91%D7%95%D7%A1%D7%94-%D7%91%D7%A8_%D7%9C%D7%97%D7%9D</t>
  </si>
  <si>
    <t xml:space="preserve">אברבנל 45 תל אביב</t>
  </si>
  <si>
    <t xml:space="preserve">א?-ד: 7:30 - 1:00 ה: 7:30 אחרון לקוחות ו: 7:30 - 17:00 ש: 8:00 - 1:00</t>
  </si>
  <si>
    <t xml:space="preserve">03-5500483</t>
  </si>
  <si>
    <t xml:space="preserve">osr230@gmail.com</t>
  </si>
  <si>
    <t xml:space="preserve">אושרי- 0544779917
יאיר- 0506442020</t>
  </si>
  <si>
    <t xml:space="preserve">16/11/2016</t>
  </si>
  <si>
    <t xml:space="preserve">24/12/15 העבירו צ'ק על סך 300 שח עבור נובמבר2015 ועד סוף אפריל 2016</t>
  </si>
  <si>
    <t xml:space="preserve">24/12/15 Y קבלה ידנית על סך 300 שח ניתנה במקום. מספר קבלה- 609</t>
  </si>
  <si>
    <t xml:space="preserve">24/11/15 עמרי היה במקום ושם את המדבקה+ עלה פוסט באינסטגרם
 24/12/15 העבירו צ'ק על סך 300 שח עבור דצמבר 2015 ועד סוף אפריל 2016
25/6/16 מייל, מה קורה עם התשלום ?
31/7/16 עוד שאילתא לגבי התשלום פלוס טופס הוראת קבע
8/8/16 אמר שיביא צ'קים להמשך השנה (מאיה צריכה לאסוף)</t>
  </si>
  <si>
    <t xml:space="preserve">24/11/15
 https://www.instagram.com/p/-ecDrnED2W/?taken-by=vegan_friendly</t>
  </si>
  <si>
    <t xml:space="preserve">מיס קפלן</t>
  </si>
  <si>
    <t xml:space="preserve">http://www.misskaplan.co.il/</t>
  </si>
  <si>
    <t xml:space="preserve">https://www.facebook.com/Miss-Kaplan-%D7%9E%D7%99%D7%A1-%D7%A7%D7%A4%D7%9C%D7%9F-1112439048774625/</t>
  </si>
  <si>
    <t xml:space="preserve">http://vegan-friendly.co.il/%D7%9E%D7%A1%D7%A2%D7%93%D7%94/278/%D7%9E%D7%99%D7%A1_%D7%A7%D7%A4%D7%9C%D7%9F</t>
  </si>
  <si>
    <t xml:space="preserve">קפלן 18, קומה שניה, מתחם שרונה תל אביב</t>
  </si>
  <si>
    <t xml:space="preserve">א'-ש': 19:00- 23:00</t>
  </si>
  <si>
    <t xml:space="preserve">03-6979015</t>
  </si>
  <si>
    <t xml:space="preserve">oshavit@gmail.com</t>
  </si>
  <si>
    <t xml:space="preserve">אורי שביט- 0522335857</t>
  </si>
  <si>
    <t xml:space="preserve">21/3/16 עלה לאתר כי המקום 100 אחוז טבעוני אבל לא נבקש מהם דבר (תשלום הסכם התקשרות) ולכן אין צורך לפרסם</t>
  </si>
  <si>
    <t xml:space="preserve">Y ללא תוספת תשלום</t>
  </si>
  <si>
    <t xml:space="preserve">בתאום</t>
  </si>
  <si>
    <t xml:space="preserve">דים סאםדיזינגוף סנטר ועזריאלי</t>
  </si>
  <si>
    <t xml:space="preserve">http://80220508.d.zapweb.co.il/overlay</t>
  </si>
  <si>
    <t xml:space="preserve">https://www.facebook.com/%D7%93%D7%99%D7%9D-%D7%A1%D7%90%D7%9D-%D7%A9%D7%95%D7%A4-122076738131649/timeline/</t>
  </si>
  <si>
    <t xml:space="preserve">http://vegan-friendly.co.il/%D7%9E%D7%A1%D7%A2%D7%93%D7%94/277/%D7%93%D7%99%D7%9D_%D7%A1%D7%90%D7%9D%20%D7%A9%D7%95%D7%A4%20%D7%A1%D7%A0%D7%98%D7%A8</t>
  </si>
  <si>
    <t xml:space="preserve">דיזינגוף סנטר, תל אביב- קומה 2
קניון עזריאלי, תל אביב - קומה 1</t>
  </si>
  <si>
    <t xml:space="preserve">drord@dimsumcenter.com</t>
  </si>
  <si>
    <t xml:space="preserve">דרור דגן 0525116467</t>
  </si>
  <si>
    <t xml:space="preserve">Y 22-02-16</t>
  </si>
  <si>
    <t xml:space="preserve">הוק התבצעה על סך 50 שח דרך הפייפאל על שם המייל- drord@dimsumcenter.com
- הופסק התשלום ב12/7/16 בפייאפל</t>
  </si>
  <si>
    <t xml:space="preserve">אני מנהל 2 מסעדות דים סאם בדיזינגוף סנטר ובקניון עזריאלי אשמח להצטרף לשירות שלכם. דרור 24-01-16 - הסברתי על ה.ה. והו"ק. שלח לי תפריטים במייל. 26-01-16 - שלחתי שאלות / הערות לתפריט וענה. 26-01-16- שלח פרטים - יש חוסרים: ביקשתי שישלח לגבי הסניף בעזריאלי וכן תמונות.
3/7/16 ביטל תשלום דרך הפייפאל, 11/7/16 נשלח מייל בירור לגבי הפסקת התשלום
31/7/16 תזכורת+ שילחת טופס הו"ק
8/8/16 אמר שידאג לזה היום</t>
  </si>
  <si>
    <t xml:space="preserve">הפיצה</t>
  </si>
  <si>
    <t xml:space="preserve">https://www.facebook.com/pages/%D7%94%D7%A4%D7%99%D7%A6%D7%94-Hapizza/243244672416938</t>
  </si>
  <si>
    <t xml:space="preserve">בוגרשוב פינת פינסקר</t>
  </si>
  <si>
    <t xml:space="preserve">Imry.reder@gmail.com</t>
  </si>
  <si>
    <t xml:space="preserve">אימרי רדר 054-8155136</t>
  </si>
  <si>
    <t xml:space="preserve">Y12.3.15</t>
  </si>
  <si>
    <t xml:space="preserve">18/12/15 הו"ק לחשבון העמותה תחת השם "פיצה גרופי"</t>
  </si>
  <si>
    <t xml:space="preserve">"6/4/16 
 https://www.instagram.com/p/BD4_oQRkD3p/?taken-by=vegan_friendly</t>
  </si>
  <si>
    <t xml:space="preserve">3/4/16
 https://www.facebook.com/veganfriendly.co.il/photos/pb.346896375378855.-2207520000.1460098555./996914643710355/?type=3&amp;theater</t>
  </si>
  <si>
    <t xml:space="preserve">8.3 - קיבל מייל עם יידוע על התשלום, מחכים לתשובתו בנושא 
13-12-15 ביקרנו וטעמנו - טעים מאוד! עובד על שינויים סופיים בתפריט (לא מרוצה לגמרי מהגבינ"צ) ואז ישלח לנו. עמרי השאיר מדבקות. 
- 18/12/15 הו"ק לחשבון העמותה תחת השם "פיצה גרופי</t>
  </si>
  <si>
    <t xml:space="preserve">רשת </t>
  </si>
  <si>
    <t xml:space="preserve">V מרץ+אפריל 16</t>
  </si>
  <si>
    <t xml:space="preserve">הסביח של עובד</t>
  </si>
  <si>
    <t xml:space="preserve">https://www.facebook.com/pages/%D7%94%D7%A1%D7%91%D7%99%D7%97-%D7%A9%D7%9C-%D7%A2%D7%95%D7%91%D7%93-%D7%94%D7%A8%D7%A6%D7%9C%D7%99%D7%94-%D7%A4%D7%99%D7%AA%D7%95%D7%97/466944760038073?fref=ts</t>
  </si>
  <si>
    <t xml:space="preserve">דרך מנחם בגין 48 ת"א</t>
  </si>
  <si>
    <t xml:space="preserve">tamarnagai@gmail.com</t>
  </si>
  <si>
    <t xml:space="preserve">תמר- 0546323798</t>
  </si>
  <si>
    <t xml:space="preserve">16/1/16 כן, 50 שח 
 לפייפאל תחת המייל 
 tamarnagai@gmail.com</t>
  </si>
  <si>
    <t xml:space="preserve">" 08-12-15 - תמי פותחת מסעדה טבעונית 80% עם 20% צמחוני בת""א ומאוד עסוקה בימים אלו עם כך לכן עדיין לא דיברה עם השותפה (שנשארת לנהל את המקום הזה וימשיך עם אותן מנות טבעוניות אבל בהחלט מעוניינת. סיכמנ שאשלח לה את מסמך 3 השלבים וההסכם. נהיה בקשר. 16/1/16 תמר דאגה לתשלום ולהוק, נשלחו פרטים להעלאה לאתר. 27/1/16 תזכורת לגבי שליחת פרטים 3/2/16 תזכורת נוספת 29-02-16 - תזכורת נוספת</t>
  </si>
  <si>
    <t xml:space="preserve">http://pastina.co.il/</t>
  </si>
  <si>
    <t xml:space="preserve">12:00-00:00 שבעה ימים בשבוע </t>
  </si>
  <si>
    <t xml:space="preserve">Y
 18-02-16</t>
  </si>
  <si>
    <t xml:space="preserve">V 3.16</t>
  </si>
  <si>
    <t xml:space="preserve">17-01-16 - אישרתי לאיתי את התפריט. שלחתי ה.ה. + 3 השלבים. מכוון שהתפריט גבולי והיתה התלבטות, לא נרדוף. 
07-03-16 - שולחת מדבקה.</t>
  </si>
  <si>
    <t xml:space="preserve">18/1/16 נשלח הסכם התקרשות ומכתב פניה (יודעת על התשלום)
 25/1/16 אמרה שידאגו להסכם התקשרות ולתשלום בימים הקרובים 
 4/2/16 נשלח הסכם התקשרות 
 2/3/16 דאגו לתשלום של 600 שח לחשבון העמותה על שם משהו משהו+ העבירו פרטים להעלאה</t>
  </si>
  <si>
    <t xml:space="preserve"> V- צריכים מדבקה</t>
  </si>
  <si>
    <t xml:space="preserve">https://www.vegan-friendly.co.il/%D7%9E%D7%A1%D7%A2%D7%93%D7%94/284/%D7%A7%D7%90%D7%9F_%D7%A7%D7%90%D7%99</t>
  </si>
  <si>
    <t xml:space="preserve">kankai.kai@gmail.com</t>
  </si>
  <si>
    <t xml:space="preserve">כן- 50 שח ב29/12 kan62kai@gmail.com
 התשלום הפסיק</t>
  </si>
  <si>
    <t xml:space="preserve">10/5/15 נשלחו שתי קבלות. האחת על 50 שח (368) והשניה על 600 שח (511)</t>
  </si>
  <si>
    <t xml:space="preserve">22/12 נשלח לוגואים לסימון התפריט, הדר אמרה שתבדוק איך נראה בעיצוב ותחזור אליי עם הכל מוכן
 23/12 שאילתה בסימוס מה הולך עם זה (אמרה שהיא לחוצה בגלל זה שאלתי שוב)
 28/12 החזירה הסכם התקשרות 
 29/12 הוראת קבע
 7/1/15 שאילתה לגבי פרטים להעלות לאתר
 27/1/15 נשלחו פרטים להזנה באתר
 4/12/15 הורדתי אותם מהאתר כי הם לא מוכנים לשלם+ נשלח מייל שבו אנחנו מזהירים אותם לא להתשמש בלוגו
14/6/16 שלחתי לאולה שתזין לאתר</t>
  </si>
  <si>
    <t xml:space="preserve">https://www.facebook.com/michaelangelocafe/</t>
  </si>
  <si>
    <t xml:space="preserve">http://vegan-friendly.co.il/restaurant/271</t>
  </si>
  <si>
    <t xml:space="preserve">נועה לב- 
 0544399936</t>
  </si>
  <si>
    <t xml:space="preserve">כן 300 -14.01.16 + 300 ל 14.4.16</t>
  </si>
  <si>
    <t xml:space="preserve">פנייה באתר:"נושא
 : תו התקן . שלום, אנחנו בית קפה טבעוני-צמחוני בתל אביב-יפו, בשם ״מיכאלאנג׳לו״. רוב המנות טבעונית ויש כמה צמחוניות. היינו שמחים לשוחח אתכם בנוגע לתו. תודה רבה!! 
 5-01-119-12-15 - דיברתי עם הלל. ליד המכללה ביפו. לא אהב שאנחנו קוראים לזה תרומה. הסברתי. ישלחו את התפריט עליו הם עובדים כרגע. שלחו. 23.12-15 - אישרתי את התפריט ושלחתי ה.ה. + 3 שלבים. 30-12-15- סתיו הבעלים התקשרה - רוצים לחתום אך רוצה קודם בכתב את מה שאנחנו נותנים במדוייק מבחינת פרסום. 30-12-15 - שלחתי לה מייל עם פרוט הפרסום. 6 - האם חזרו / חתמו? . 07-01-16 קבעתי עם הלל במסעדה ביום שני בשעה 1130. להביא טפסים. קבעתי עם הלל ליום חמישי 1030
 27-01-16 - תזכורת שישלחו פרטים לאתר.
 02-02-16 - משנים תפריט בימים אלו - ישלחו אחרי</t>
  </si>
  <si>
    <t xml:space="preserve">יעבירו את התפריט לעמרי למייל</t>
  </si>
  <si>
    <t xml:space="preserve">13/6/16 חידשו הו"ק 50 שח על המייל naamadvir@gmail.com</t>
  </si>
  <si>
    <t xml:space="preserve">תאיר- 0524762244/55</t>
  </si>
  <si>
    <t xml:space="preserve">Y https://www.instagram.com/p/BF1ZPJsED0N/?taken-by=vegan_friendly</t>
  </si>
  <si>
    <t xml:space="preserve">25/5/16
https://www.facebook.com/veganfriendly.co.il/photos/a.366969066704919.78153.346896375378855/1024060940995725/?type=3&amp;theater</t>
  </si>
  <si>
    <t xml:space="preserve">11/11/15 פנו אלינו לעניין קבלת התו. 
 23/11/15 נשלחו שלושת השלבים
 30/11/15 שלחו לנו הסכם התקשרות חתום פלוס הוק בפייפאל garden.haifa@gmail.com
 24/1/16 נשלחו פרטים להעלאה לאתר (העברתי לערבה)</t>
  </si>
  <si>
    <t xml:space="preserve">9/3/16
 https://www.instagram.com/p/BCw8g8ekD7j/?taken-by=vegan_friendly</t>
  </si>
  <si>
    <t xml:space="preserve">9/3/16 
 https://www.facebook.com/veganfriendly.co.il/posts/976648009070352</t>
  </si>
  <si>
    <t xml:space="preserve">18/1/16 פנו אלינו + העבירו תפריט+ המקום ויגן פרנדלי + נשלחו שלושת השלבים
 22/1/16 נשלח הסכם התקשרות חתום 
 26/1/16 שאילתא לגבי התשלום- ענה שמעוניין להתחיל מפברואר
 10/2/16 הוק 50 שח לחשבון העמותה על השם שיפקה-יקי נ. יניב מ. תומר ר. אלעד ש. דניאל ג.
 15/2/16 שלח חומרים להעלות לאתר (נשלח לערבה)</t>
  </si>
  <si>
    <t xml:space="preserve">Y 26/6/16 על ידי עמרי </t>
  </si>
  <si>
    <t xml:space="preserve">טנג'יר</t>
  </si>
  <si>
    <t xml:space="preserve">א-ה 6:00 עד אחרון הלקוחות
 ן מ13:00</t>
  </si>
  <si>
    <t xml:space="preserve">4/4/16
 https://www.instagram.com/p/BDw_MFukD9g/?taken-by=vegan_friendly</t>
  </si>
  <si>
    <t xml:space="preserve">1/4/16 
 https://www.facebook.com/veganfriendly.co.il/photos/pb.346896375378855.-2207520000.1459602707./993659864035833/?type=3&amp;theater</t>
  </si>
  <si>
    <t xml:space="preserve">15-12-15- ביקשתי תפריט. קיבלתי. 
 12-01-16 - שלח שוב תפריט ואישרתי. שלחתי שוב את ההסכם ואת השלבים עם הוראת הקבע. 
 13-01-16 - שלח הסכם חתום.
  19-01-16 - עשה העברה בנקאית לחשבון העמותה החל מה 1.2.16. שלחתי ט. לקבלת פרטים - עודכן שרק כשיכנס התשלום אז נעלה לאתר.
 1/2/16 הוק נכנסה על שם 191 ניהול לחשבון העמותה 50 שח + נשלח לערבה שתזין לאתר</t>
  </si>
  <si>
    <t xml:space="preserve">https://www.facebook.com/galisbakery</t>
  </si>
  <si>
    <t xml:space="preserve">http://vegan-friendly.co.il/%D7%9E%D7%A1%D7%A2%D7%93%D7%94/81/%D7%92%D7%9C%D7%99'%D7%A1</t>
  </si>
  <si>
    <t xml:space="preserve">לינוי סוויסה
 0543503277</t>
  </si>
  <si>
    <t xml:space="preserve">galisbakery.events@gmail.com</t>
  </si>
  <si>
    <t xml:space="preserve">15-02-16 שלחתי 
 בדאר 24</t>
  </si>
  <si>
    <t xml:space="preserve">א-ד 12 עד 23
 ה-ש 12 עד 00</t>
  </si>
  <si>
    <t xml:space="preserve">רן מנהל סניף שרונה 052-8408433
 רם שוהם מנהל שווק כל הרשת (וגם של כל הקבוצה - אבל באחרות כרגע אין מספיק מנות טבעוניות) 050-8833100</t>
  </si>
  <si>
    <t xml:space="preserve">5/2/16 יצאה קבלה על 900 שח</t>
  </si>
  <si>
    <t xml:space="preserve">30/3/16
 https://www.instagram.com/p/BDmz2yUkD2N/?taken-by=vegan_friendly</t>
  </si>
  <si>
    <t xml:space="preserve">1/2/2016
 25/3/16 
 https://www.facebook.com/veganfriendly.co.il/posts/990887664313053</t>
  </si>
  <si>
    <t xml:space="preserve">08-12-15 דיברתי עם רן מנהל סניף שרונה. מעוניין בהחלט בתו. יתנהל מולי ישירות. בנוסף הפנה אותי ליחצ"ן הרשת שהתפריט בה אחיד ועם מנות טבעוניות כדי לעניין את כל שאר הסניפים. שלחתי לו במייל 2 קבצים ראשונים של התקשרות. 09-12-15 דיברתי עם רם שוהם מנהל שווק הרשת שלחתי לו 3 השלבים + מסמך התקשרות וחומר עלינו. 13-12-15 - שלחו מייל - ליאל מימון - שרוצים לחתום - העברתי להם 2 המסמכים לחתימה ולהעברה כספית. התדיינות על הדרך להעברת ה-150 ש"ח לחודש. הצענו 2 תשלומים של 900 ש"ח עכשיו ובעוד 3 חודשים השני. 20-12-15 - ליאל אמרה שהעבירה את הצ'קים להדפסה ולהחתמה.
 5/1/16 הצ'קים הגיעו
  20-01-16 - שלחתי לליאל תזכורת שלא קיבלנו עוד נתונים. ענתה שעד סופה"ש יחזירו ושמנהל השווק מטפל.</t>
  </si>
  <si>
    <t xml:space="preserve">בסניפים ירושלים,ב״ש ומודיעין</t>
  </si>
  <si>
    <t xml:space="preserve">https://www.facebook.com/ayanacafe/?fref=ts</t>
  </si>
  <si>
    <t xml:space="preserve">http://vegan-friendly.co.il/%D7%9E%D7%A1%D7%A2%D7%93%D7%94/223/%D7%90%D7%99%D7%90%D7%A0%D7%94</t>
  </si>
  <si>
    <t xml:space="preserve">פתח תקווה, יהושוע שטנפפר 42 מול המשטרה</t>
  </si>
  <si>
    <t xml:space="preserve">א'-ה': 11:00- 23:00; ו': 10:00- 15:00; ש': 21:00- 23:00</t>
  </si>
  <si>
    <t xml:space="preserve">13/11/16
 https://www.facebook.com/veganfriendly.co.il/photos/pb.346896375378855.-2207520000.1454173483./920579158010571/?type=3&amp;theater</t>
  </si>
  <si>
    <t xml:space="preserve">11/11/15 פנו אלינו עם מסעדה חדשה. המקום 100 אחוז טבעוני
 18/11/15 שאילתא מה הולך 
 25/11/15 שלחו הכל חוץ מתמונות 
 5/12/15 שלחתי לערבה להזנה</t>
  </si>
  <si>
    <t xml:space="preserve">ברחוב</t>
  </si>
  <si>
    <t xml:space="preserve">משלוחים 11-22:30 
ו 10- 14:30 ש 21-23
טלפון למשלוחים *3255
למסעדה 0532324222
עושים גם קיטרינט לאירועים.</t>
  </si>
  <si>
    <t xml:space="preserve">אברבנל 29 תל אביב</t>
  </si>
  <si>
    <t xml:space="preserve">7/2/16
 https://www.instagram.com/p/BBeUz_UED_I/?taken-by=vegan_friendly</t>
  </si>
  <si>
    <t xml:space="preserve">5/2/16
 https://www.facebook.com/media/set/?set=a.958890647512755.1073741916.346896375378855&amp;type=3</t>
  </si>
  <si>
    <t xml:space="preserve">אני רועי ממסעדת פיצרון לשעבר.פתחתי לפני 3 חודשים בוטק׳ה קפה ברחוב אברבנאל שבשכונת פלורנטין. במקום יש מגוון אופציות לטבעוניים וחשבתי על כך שתוכלו להמליץ על כך לכל החברים שלכם. למקום קוראים פינה. מגוון התפריט המוצע לטבעונים: מתוקים - עוגות ועוגיות הום מייד. מלוחים - פוקצ'ות, מקלות זיתים ועגבניות מיובשות ועוד... כריכים - אבוקדו ומיונז טבעוני, ירקות קלויים וטחינה, ממרחים וירקות טריים ועוד.. לחמים ללא גלוטן. שייקים טבעוניים ומיצים טבעיים. מגוון ממרחים למכירה הבייתה, ביניהם ממרח שקדים, מיונז טבעוני, פסטו עגבניות, ממרח סלק ופיצוחים ועוד ועוד... קפה על בסיס סויה/ אורז/ שקדים ללא תוספת תשלום. 9 ₪ להפוך, 10 ₪ להפוך גדול. אשמח לשיתוף פעולה מצדכם בכל דרך שאפשר , אתר, פייסבוק, מדבקה. 13-12-15 - ביקרנו אצלו וטעמנו - מעולה, נקי, מוגש יפה. 14-12-15- שלחתי לו הסכם התקשרות + 3 השלבים.
 21/12/15 הוק לחשבון העמותה על סך 50 שח נכנס על שם רועי מימון + נשלחה קבלה עבור חודש דצמבר + נשלחו פרטים להעלאה לאתר
 14/1/16 עמרי שלח לערבה פרטים להעלאה לאתר</t>
  </si>
  <si>
    <t xml:space="preserve">כן - ללא תוספת תשלום</t>
  </si>
  <si>
    <t xml:space="preserve">כן - ללא תעודה</t>
  </si>
  <si>
    <t xml:space="preserve">Sivan.sarussi@gmail.com
 Iucovici@yahoo.com</t>
  </si>
  <si>
    <t xml:space="preserve">Y 50 שח עבור חודש דצמבר 15
 - 3/2/16 יצאה קבלה דיגיטלית עד סוף השנה (בשביל לא לשלוח להם כל חודש)</t>
  </si>
  <si>
    <t xml:space="preserve">25/12/15
 https://www.instagram.com/p/_tHBs4kD4u/?taken-by=vegan_friendly</t>
  </si>
  <si>
    <t xml:space="preserve">23/12/15
 https://www.facebook.com/veganfriendly.co.il/photos/a.366969066704919.78153.346896375378855/937992282935925/?type=3&amp;theater</t>
  </si>
  <si>
    <t xml:space="preserve">24/11/15 עמרי היה במקום ודיבר עם הבעלים שהיו ממש בקטע לקבל את התו (נשלחו שלושת השלבים)
 26/11/15 החזירו הסכם התקשרות 
 Y 1/12/15 פייפאל תחת המייל- iucovici@yahoo.com
 9/12/15 שלחו פרטים (העברתי לערבה להזנה)</t>
  </si>
  <si>
    <t xml:space="preserve">בייגל שמייגל</t>
  </si>
  <si>
    <t xml:space="preserve">הרצל 177 רחובות</t>
  </si>
  <si>
    <t xml:space="preserve">Y 15/12/15
 https://www.instagram.com/p/_UVXo2EDy1/?taken-by=vegan_friendly</t>
  </si>
  <si>
    <t xml:space="preserve">"8/10/15 עמרי היה במקום ושם מדבקה פלוס צילם לאינסטוש (שלחתי ללארה)
 מחכה לקבל מהם הסכם התקשרות פלוס תשלום
 28/10/15 טלפון עם נעמה שביקשה שאשלח לה שוב את הכל (שלחתי) 
 28/10/15 Y 28/10/15 50 שח לפייפאל תחת המייל naama.lahav@gmail.com
 19/11/15 נשלח דרישה להעלאה לאתר
 23/11/15 החזירו הסכם התקשרות פלוס מידע להעלאה לאתר (שלחתי לערבה שתזין)"</t>
  </si>
  <si>
    <t xml:space="preserve">טאטאמי</t>
  </si>
  <si>
    <t xml:space="preserve">http://tatami.rest.co.il/</t>
  </si>
  <si>
    <t xml:space="preserve">https://www.facebook.com/pages/%D7%98%D7%90%D7%98%D7%90%D7%9E%D7%99-Tatami/859573887419284</t>
  </si>
  <si>
    <t xml:space="preserve">http://www.vegan-friendly.co.il/restaurant/216/%D7%98%D7%90%D7%98%D7%90%D7%9E%D7%99</t>
  </si>
  <si>
    <t xml:space="preserve">054-355-5596 ערן</t>
  </si>
  <si>
    <t xml:space="preserve">23/9/15
 https://instagram.com/p/8BM4npkD0q/?taken-by=vegan_friendly</t>
  </si>
  <si>
    <t xml:space="preserve">24/9/15 
 https://www.facebook.com/veganfriendly.co.il/photos/a.366969066704919.78153.346896375378855/901174489951038/?type=3&amp;theater</t>
  </si>
  <si>
    <t xml:space="preserve">10/8/15 פנו ונבדקו- ויגן פרנדלי. נשלחה שאילתה כמה הם רוצים לתרום
 11/8/15 נשלחו שלושת השלבים
 12/8/15 החזירו הסכם התקשרות 
 16/8/15 מייל מה קורה עם התשלום 
 20/8/15 700 שח לחשבון העמותה על שם טאטאמי + הועברה קבלה + דרישה להעלאה לאתר
 25/8/15 נשלח מידע להעלות לאתר,
27/7/16 נשלחה בקשת תשלום ועוד אחת ב31/7/16 עם טופס הו"ק
8/8/16 עוד תזכורת למייל- ענו שישלחו בדואר את הצ'ק</t>
  </si>
  <si>
    <t xml:space="preserve">50 שח לבנק על שם ישראל מעיין החל מה16/8/15
שילמו רק עד אפריל 16 (כולל), מאי כבר הפסיקו את התשלום</t>
  </si>
  <si>
    <t xml:space="preserve">29/11/15
 https://www.facebook.com/media/set/?set=a.927273320674488.1073741909.346896375378855&amp;type=3</t>
  </si>
  <si>
    <t xml:space="preserve">10.6 - שיחת טלפון טובה עם מעין - יש כרגע מבחר טבעוני לא עצום אבל באופן כללי המבחר במאפיה לא עצום - יש עוגות, עוגיות, קישים וכריכים וגם ארוחת בוקר בבית הקפה והרבה לחמים - נשמע מספיק טוב והכוונה גם להרחיב בעתיד (רק צריך קהל). קיבלה הסכם התקשרות ופרטי תשלום במייל
 17.6 - אסמס למעיין עם תזכורת להסדיר את כל הפרטים :) ענתה שיסדירו הכל ביום א
 24.6.15 - טלפון, היא לא ענתה, שלחתי מייל תזכורת שאני מחכה לדברים. חזרה אלי והבטיחה שתדאג לזה היום
 2/7/15 העבירו הסכם התקשרות
 6/7/15 סימוס מה הולך ? אנו שידאגו לתרומה בימים הקרובים
 12/7/15 סימוס יש חדש? מעין ביקשה שנשלח לה שוב את אמצעי התשלום (נשלח)
 20/7/15 מעין אמרה שעשתה הוראת קבע שתכנס ב7/8/15, נשלחו הפרטים שאנחנו צריכים בשביל להעלות לאתר
 16/8/15 50 שח לבנק על שם ישראל מעיין+ נשלחו פרטים להעלאה לאתר
 21/8/15 החזירו פרטים, רק צריך להזין לאתר
הפסיקו את התשלום באפריל 16 (כולל) 
9/8/16 שאילתא לעניין הפסקת התשלום למייל של מעיין </t>
  </si>
  <si>
    <t xml:space="preserve">benibm050@gmail.com
 yeudit@pancake.co.il</t>
  </si>
  <si>
    <t xml:space="preserve">18/6/15 בני שלח תפריט שנראה ויגן פרנדלי. צריך לדבר איתו על הכל... (שעמרי יעשה את זה )
 21/6/15 עמרי דיבר עם בני והוסכם שישימו את האייקונים בתפריט ושישלמו. קיצר הסכים על הכל. נשלחו שלושת השלבים
 2/7/15 בני אמר שידאג להכל ולתשלום ב17-20/7/15
 6/7/15 בני העביר הסכם התקשרות חתוםן
 27/7/15 יהודית מהנלת חשבונות אמרה שהיא דואגת להוראת קבע שתכנס כבר ב1/8/15
 28/7/15 שלח תפריט 
 2/8/15 הוראת קבע התקבלה על שם בית הפנקייק המקורי 50 שח לחשבון העמותה
 3/8/15 נשלח לערבה להזנה</t>
  </si>
  <si>
    <t xml:space="preserve">יש לוגו גדול על התפריט</t>
  </si>
  <si>
    <t xml:space="preserve">סמדר - 054-818-4345
 יוסי- 0547584345</t>
  </si>
  <si>
    <t xml:space="preserve">כן- 30.4 פייפאל ע"ש סמדר בכליל 50 שח לחודש 
 מייל yordeni@gmail.com</t>
  </si>
  <si>
    <t xml:space="preserve">"7.4 - אחרי שהמליצו עליה וגם פנתה, שיחה טלפונית עם כל הפרטים גם בנוגע למסעדה וגם לנופש. שניהם ויגן פרנדלי - יהיו שניהם על תשלום אחד. תעביר הכל
 21.4 - סמדר לא ענתה כרגע בטלפון, קיבלה מייל עם שאילתא, ענתה שהיא בודקת למה לא העבירה..
 28.4 - הועברו שני הסכמי התקשרות (גם לנופש וגם למסעדות), נתבקש שוב תשלום והועבר קובץ פרטים לאתר
 30.4 - הועבר תשלום, קיבלו פרטים ולוגואים, נשאלו לכתובת למשלוח מדבקה
 7/7/15 סמדר שלחו פרטים (נשלח לערבה להזנה)"
 10/7/15 עלה לאתר</t>
  </si>
  <si>
    <t xml:space="preserve">https://www.facebook.com/thesafsal?fref=ts</t>
  </si>
  <si>
    <t xml:space="preserve">http://vegan-friendly.co.il/restaurant/202/%D7%94%D7%A1%D7%A4%D7%A1%D7%9C</t>
  </si>
  <si>
    <t xml:space="preserve">כן- 1.6.15 הוראת קבע לבנק ע"ש הספסל 50 שח
- תשלום אחרון 1.5.16.... צריך לחדש הו"ק</t>
  </si>
  <si>
    <t xml:space="preserve">Y 3/12/15
 https://www.instagram.com/p/-36G0skD8H/?taken-by=vegan_friendly</t>
  </si>
  <si>
    <t xml:space="preserve">Y 3/12/15
 https://www.facebook.com/veganfriendly.co.il/photos/a.366969066704919.78153.346896375378855/928748380526982/?type=3&amp;theater</t>
  </si>
  <si>
    <t xml:space="preserve"> 4.5 - עברתי על התפריט, ויגן פרנדלי לכיוון הגבולי.
 18.5 - פגישה אצל מקס, קיבל תו, חתם על הסכם (ידנית אצל תמרה), ביצע העברה בנקאית ל-1.6
 20.5 - קיבל מייל עם לוגואים, פרטים לאתר, ספקי גבינה
 17.6 - עלה לאתר, שלחתי לו, רק לקבל תמונות נוספות
 20/7/15 נשלחו התמונות. עמרי שלח ללארה להזין
27/7/16 מייל לגבי הפסקת התשלום ובקשה לחידוש</t>
  </si>
  <si>
    <t xml:space="preserve">http://www.rol.co.il/sites/retro-pancake-bar/</t>
  </si>
  <si>
    <t xml:space="preserve">https://www.facebook.com/705938556146108/photos/a.707771669296130.1073741828.705938556146108/798112326928730/?type=1&amp;theater</t>
  </si>
  <si>
    <t xml:space="preserve">http://vegan-friendly.co.il/restaurant/207</t>
  </si>
  <si>
    <t xml:space="preserve">050-2588030 דורון
 יריב\דין</t>
  </si>
  <si>
    <t xml:space="preserve">4.3 - העביר בטעות רק 50 ש"ח (
 retropancakebar@gmail.com)
 22/6/15 הוראת קבע פייפאל של 50 שח על המייל mamtin2@walla.com</t>
  </si>
  <si>
    <t xml:space="preserve">25.2.15 - פנה מהאתר, קיבל בקשה להעביר תפריט וידוע על התשלום (אנחנו כבר מכירים את התפרייט אבל לא בא לנו לומר לו את זה חחח)
 26.2 - העביר תפריט, אמר שסבבה לגבי התשלום
 1.3 - קיבל את כל הפרטים וגם כמה הצעות ליעול ושיפור התפריט שלו (הוספת ארוחות בוקר, טוסט וכו')
 4.3 - הועברו פרטים לאתר, בקשה להוראת קבע, שישים לב
 22.6 - הועברה הוראת קבע
 23.6 - הועבר לערבה להזנה</t>
  </si>
  <si>
    <t xml:space="preserve">להוסלף סניף חדש בכפר סבא</t>
  </si>
  <si>
    <t xml:space="preserve">3/8/15 נשלחה קבלה דיגיטלית</t>
  </si>
  <si>
    <t xml:space="preserve">19.3 - טלפון טוב עם דודי הבעלים, מתכנן לטבען את המקום אך זה בתהליך ולא בטוח שיקרה. כך או כך ישמח להתקדם איתנו, אך הוא מאד מאד לחוץ עכשיו ומחכה לראות מה יהיה עם העסק
 21.4 - שיחה טובה עם דודי, המקום יהיה 99% טבעוני בשאיפה מעלה. הועבר לו עוד מייל עם כל הדברים שאנו מצפים ממנו שיעביר.
 30.4 - שיחה עם דודי לגבי גריןוויי, כרגע מתעכב קצת עם התו כי אין לו זמן וגם לא יודע בדיוק באיזה דרך רוצה לעשות זאת (שואף להיות 100%, אולי רשת, מבולבל) בכל אופן אולי כדאי להעלות פוסט + לאתר בלי קשר
 11.5 - עוד שיחה ארוכה במיוחד עם דודי, הופך את המקום למאה אחוז טבעוני בתחילת חודש הבא :) נצא עם פרסומים והכל אז מחכה שיעדכן אותי
 13.5 - הוחלט על פרסום העסק ה-100% ביום שישי, הועבר לנו לוגו. העברתי לו לוגו של 100%
 9.6 - כתבתי לו שלא נוכל להגיע לאירוע ההשקה בגלל הלילה הלבן, ושאני מעלה לאתר עם כל הפרטים שיש לו בפייס והתמונות שריטה העבירה
 10.6 - עלה לאתר!
 3/8/15 העביר תשלום 500 שח
26/7/16 בקשת תשלום למייל של דודי ועוד אחת 31/7 עם הטופס הו"ק</t>
  </si>
  <si>
    <t xml:space="preserve">יש 100 אחוז טבעוני</t>
  </si>
  <si>
    <t xml:space="preserve">כן - למהדרין</t>
  </si>
  <si>
    <t xml:space="preserve">כן- 22/12/14 פייפאל 50 שח- shuffle.florentin@gmail.com
- 1/8/16 הופסק התשלום בפייפאל</t>
  </si>
  <si>
    <t xml:space="preserve">9/12/14- טלפון מול אלין, 
 22/12 הוראת קבע
 25/12- הועבר הסכם התקשרות. 
 17.2.15 - העברנו לו מדבקה, תזכרנו על פרטים לאתר
 11.5 - הועבר הכל חסר רק אודות :) הועבר לניקול להזנה בינתיים
1/8/16 הפסיקו את הוראת הקבע- נשלח מייל בנושא(אמרו שידאגו)
8/8/16 עוד מייל עם טופס הוק</t>
  </si>
  <si>
    <t xml:space="preserve">21.4.15 - לא עונה בטלפון, קיבל מייל שאילתא על התשלום
 28.4 - ביקשתי שיעביר תפריט מלא, קיבל לוגואים לסימונים, שאלתי על כתובת למדבקה.</t>
  </si>
  <si>
    <t xml:space="preserve">http://www.mandarin.org.il/branch.php</t>
  </si>
  <si>
    <t xml:space="preserve">ahimsa001@gmail.com
 Ofer@mandarin.org.il</t>
  </si>
  <si>
    <t xml:space="preserve">30.3.15 - העברה בנקאית על סך 600 ש"ח
14/6/16 העברה בנקאית על סך 600 שח עבור מרץ 16- פב 17</t>
  </si>
  <si>
    <t xml:space="preserve">נשלחה קבלה על סך 600 ש"ח שהתקבלו בהעברה בנקאית, לרשת קפה מנדרין
14/6/16 נשלחה קבלה דיגיטלית עבור תשלום מרץ 16- פב 17</t>
  </si>
  <si>
    <t xml:space="preserve">8/2/15 פנו אלינו בבקשה להיות ויגן פרנדלי . מכיוון שזו רשת להציע להם 100 שח לחודש
 10/2/15 אורנה עברה על התפריט שלהם שנראה ויגן פרנדלי 
 18.2.15 - עמרי העביר את כל הנדרש, אמור להחזיר לו
 12.3 - מייל לעופר מה קורה עם הדברים, אמר שאת התשלום וההסכם יעביר בימים הקרובים, התפריט יצא אחרי פסח, קיבל כמה שאילתות לגבי המנות ומידע על הפרסום
 18.3 - קינוח כרגע אין, התפריט הטבעוני הועבר לנו, התבקש להסדיר הסכם ותשלום
 29.3 - טלפון עם עופר, העביר פרטים אך כרגע חסרות תמונות, לחכות לתמונות
 6.4 - עופר שולח דיסק בדואר עם תמונות (לברברה פז)
 20.4 - עופר ממש מצפה לפרסום ומחכה להצעת מחיר לבאנר
 24/5/16 נשלחה בקשת תשלום</t>
  </si>
  <si>
    <t xml:space="preserve">חלב סויה - ללא תוספת תשלום, חלב שקדים - תוספת 3 שקלים</t>
  </si>
  <si>
    <t xml:space="preserve">כן - מלבד סניף מוריה</t>
  </si>
  <si>
    <t xml:space="preserve">לעזוב כרגע- בתקשורת עם עמרי</t>
  </si>
  <si>
    <t xml:space="preserve">https://www.facebook.com/casbah.florentin/timeline</t>
  </si>
  <si>
    <t xml:space="preserve">http://vegan-friendly.co.il/restaurant/189</t>
  </si>
  <si>
    <t xml:space="preserve">א-ש 8:00-00:00</t>
  </si>
  <si>
    <t xml:space="preserve">31/12 התפריט אושר ונשלחו שלושת השלבים 
 12/1/15 הוראת קבע על שם עמית בלום
 26/1/15 שאילתה לגבי האם נשלחו הפרטים להעלאה לאתר
 5.2.15 - שאילתא לגבי פרטים לאתר ונשלח שוב הקובץ
 5.3.15 - שאילתא אם הדביקו תמדבקה, שיעבירו פרטים לאתר
 16.4.15 - הועבר לערבה להזנה</t>
  </si>
  <si>
    <t xml:space="preserve">https://www.facebook.com/chipsir</t>
  </si>
  <si>
    <t xml:space="preserve">http://vegan-friendly.co.il/restaurant/187/%D7%94%D7%A6_%D7%99%D7%A4%D7%A1%D7%A8</t>
  </si>
  <si>
    <t xml:space="preserve">18/3/15 התקבל צ'ק על סך 600 שח
 23/5/16 צ'ק 600 שח</t>
  </si>
  <si>
    <t xml:space="preserve">נשלחה קבלה על סך 600 ש"ח לאובן קובן בע"מ
 24/5/16 קבלה דיגיטלית נשלחה</t>
  </si>
  <si>
    <t xml:space="preserve">4.3 - העביר הסכם, מחק סעיפים שמחייבים אותו לסמן את התפריט ולפרסם אותנו באתר שלו... נשאל שוב על התרומה. ענה שיעביר צ'ק, ושהוא לא רוצה לשים את הלוגו או המדבקה במסעדה/אתר אבל כן חשוב לו שהקהל הטבעוני יחשף דרכנו.
 9.3 - העביר פרטים לאתר ועדכן שמחר יצא צ'ק בדואר. פרטים הועברו לניקול</t>
  </si>
  <si>
    <t xml:space="preserve">לא לבקש תשלום זה מקום 100 אחוז טבעוני בחיפה
 23/12 עמרי התקשר לתמר שאמרה שתחזור אליי
 24/12 נשלח הסכם התקשרות לחתום עליו. 
 31/12 החזירו הסכם התקשרות חתום ואמרו שיתרמו סכום מינימאלי
 24.2.15 - הועבר להזנה לניקול
 16.3.15 - נשאלה לאיזה כתובת לשלוח את המדבקות</t>
  </si>
  <si>
    <t xml:space="preserve">חלב שקדים - מיוצר במקום - ללא תוספת תשלום</t>
  </si>
  <si>
    <t xml:space="preserve">לא - כשר ללא תעודה.</t>
  </si>
  <si>
    <t xml:space="preserve">עלתה לאתר בלי</t>
  </si>
  <si>
    <t xml:space="preserve">בית קפה כבר לא קיים -רק קונדטוריה (קייטריג- עושים גם טבעוני)</t>
  </si>
  <si>
    <t xml:space="preserve">עגבניה</t>
  </si>
  <si>
    <t xml:space="preserve">http://www.agvania.co.il/</t>
  </si>
  <si>
    <t xml:space="preserve">https://www.facebook.com/agvania.pizza?fref=ts</t>
  </si>
  <si>
    <t xml:space="preserve">http://www.vegan-friendly.co.il/restaurant/139/%D7%A4%D7%99%D7%A6%D7%94_%D7%A2%D7%92%D7%91%D7%A0%D7%99%D7%94</t>
  </si>
  <si>
    <t xml:space="preserve">רשת ארצית - הסניפים מפורטים באתר הרשת</t>
  </si>
  <si>
    <t xml:space="preserve">ע"פ הסניף</t>
  </si>
  <si>
    <t xml:space="preserve">03-5600300</t>
  </si>
  <si>
    <t xml:space="preserve">noa@agvania.co.il</t>
  </si>
  <si>
    <t xml:space="preserve">נועה: 054-7921336</t>
  </si>
  <si>
    <t xml:space="preserve">כן - העבירו צ'ק 18.2.15. שלחו שיק ביום 30.4.15 ע"ס 600 ש"ח. יצאה קבלה אלקטרונית. לא שלחנו לבית העסק. נשמר במחשב של עמרי.
28/7/16 לא מוכנים לתרום</t>
  </si>
  <si>
    <t xml:space="preserve">סרטון הדבקת התו</t>
  </si>
  <si>
    <t xml:space="preserve">17/12 שאילתה למייל. נועה ענתה שתחזור אלינו ביום ראשון (21/12) 
 22/12 שאילתה- אמרה שתחזיר לנו תשובה ביום שלישי (הבעלים היה בחול)
 23/12 נועה אמרה שהם מסתייגים מהפרסום אירועים, לוגו באתר ומהוראת הקבע. אמרתי להם שאין בעיה שאפשר לוותר על זה
 25/12 נשלח הסכם על וורד
 7/1/15 סימוס של עמרי לנועה, האם קיבלת את המייל ?
 26/1/15 עמרי סימס לנועה האם יש חדש? נועה ענתה שהיא מחכה למדבקות בסניפים
27/7/16 אמרו שלא מוכנים לתרום</t>
  </si>
  <si>
    <t xml:space="preserve">להוריד מרשימת הדוכנים</t>
  </si>
  <si>
    <t xml:space="preserve">כן - הושארו 25 מדבקות בסניף אבן גבירול</t>
  </si>
  <si>
    <t xml:space="preserve">תל אביב: 053-8094031, אילאיל 0548182054 ירושלים: 077-500-9330, ב"ש: 08-6512375</t>
  </si>
  <si>
    <t xml:space="preserve">ירושלים,זאק 0546654806</t>
  </si>
  <si>
    <t xml:space="preserve">thegreenrollesushibar@gmail.com</t>
  </si>
  <si>
    <t xml:space="preserve">טל: 0544783880</t>
  </si>
  <si>
    <t xml:space="preserve">כן - כרגע 50 ש"ח חד"פ, (פברואר 2015) אמר שיעשה זאת כל חודש
 תרם 30/3</t>
  </si>
  <si>
    <t xml:space="preserve">נרשמה קבלה על חודש פברואר על סך 50 שח 
 לא נרשמה קבלה על התרומה של מרץ</t>
  </si>
  <si>
    <t xml:space="preserve">15/12/14- פגישה
 16/12/14- קיבל מייל עם בקשה לפרטים לאתר, כתב התקשרות, דרכי תשלום (אמר שיתרום) ושיתופי פעולה
 22/12/14- טלפון עם תמרה, קיבל את המייל ובימים הקרובים ישלח לי הכל. רוצה שנדבר איתו לגבי האינסטוש (ניקול)
 3/1/15 תזכורת למייל של איציק לגבי כל החוסרים
 5/2/15 - שוחחנו עם איציק על תרומה והסכם התקשרות, רצה פייפל, יבצע בימים הקרובים את שניהם.
9/8/16 טפסים נשלחו לפייסבוק (המייל לא עובד משום מה)</t>
  </si>
  <si>
    <t xml:space="preserve">https://www.facebook.com/CHOP.CHOP.TLV/timeline</t>
  </si>
  <si>
    <t xml:space="preserve">http://www.vegan-friendly.co.il/%D7%9E%D7%A1%D7%A2%D7%93%D7%94/140/%D7%A6'%D7%95%D7%A4_%D7%A6'%D7%95%D7%A4</t>
  </si>
  <si>
    <t xml:space="preserve">סימונים משלהם</t>
  </si>
  <si>
    <t xml:space="preserve">lennys bar</t>
  </si>
  <si>
    <t xml:space="preserve">http://www.rest.co.il/sites/default.asp?txtRestID=2465</t>
  </si>
  <si>
    <t xml:space="preserve">https://www.facebook.com/lennysfoodbar/timeline</t>
  </si>
  <si>
    <t xml:space="preserve">http://www.vegan-friendly.co.il/business/%D7%9C%D7%A0%D7%99%D7%A1-%D7%91%D7%A8/</t>
  </si>
  <si>
    <t xml:space="preserve">ויטל 7, פלורנטין, ת"א</t>
  </si>
  <si>
    <t xml:space="preserve">א - ש 18:00 - 04:15 ועד אחרון הלקוחות</t>
  </si>
  <si>
    <t xml:space="preserve">רועי: 050-5329575</t>
  </si>
  <si>
    <t xml:space="preserve">lennysbar@gmail.com</t>
  </si>
  <si>
    <t xml:space="preserve">505329575 רועי</t>
  </si>
  <si>
    <t xml:space="preserve">כן סרוק</t>
  </si>
  <si>
    <t xml:space="preserve">לא נראלי מתאים</t>
  </si>
  <si>
    <t xml:space="preserve">http://www.rest.co.il/sites/default.asp?txtRestID=1426</t>
  </si>
  <si>
    <t xml:space="preserve">http://www.vegan-friendly.co.il/business/%D7%9E%D7%A1%D7%A2%D7%93%D7%AA-%D7%90%D7%9E%D7%90/</t>
  </si>
  <si>
    <t xml:space="preserve">א-ה 22:30-11:00
 ו': 11:00 - שעתיים לפני כניסת השבת</t>
  </si>
  <si>
    <t xml:space="preserve">. 09/2/14- ביקשו ממני לשלוח להם את הסימונים לתפריט שיוצא....
 6/8/14 נשלחה שאילתה מה נסגר</t>
  </si>
  <si>
    <t xml:space="preserve">170-0706071 / 03-5460575</t>
  </si>
  <si>
    <t xml:space="preserve">50 שח ב3/9/14 הוראת קבע למייל- bar005may@gmail.com
 10/7/15 ביטול התשלום</t>
  </si>
  <si>
    <t xml:space="preserve">קבלה על סך 150 שח על אוקטובר-דצמבר- נשלחה רק ביום 5.6.15. קבלה מס' 350
 יצאה קבלה עבור תרומה לשנת 2015 על סך 600 שח- קבלה 524. **** הקבלה יצאה באמצע השנה, אף על פי שהתשלום הוא באמצעות הו"ק ולכן כל התשלומים יתקבלו בסופו של דבר רק בסוף השנה. צריך לשים לב שהם באמת לא ביטלו את הו"ק.</t>
  </si>
  <si>
    <t xml:space="preserve">חיכה לנו איזה חצי שנה שנעלה לאתר
 ביטלו התשלומים החודשיים. 
 8/7/15 אמיר אמר שיטפל בזה
 13/7/15 מייל לאמיר- למה לא טיפלת בזה</t>
  </si>
  <si>
    <t xml:space="preserve">כן (ללא תוספת תשלום כמובן)</t>
  </si>
  <si>
    <t xml:space="preserve">צריך לבדוק יותר לעומק על התפריט</t>
  </si>
  <si>
    <t xml:space="preserve">5 במאי</t>
  </si>
  <si>
    <t xml:space="preserve">https://www.facebook.com/5bemay/photos_stream</t>
  </si>
  <si>
    <t xml:space="preserve">http://www.vegan-friendly.co.il/business/%D7%94%D7%97%D7%9E%D7%99%D7%A9%D7%94-%D7%91%D7%9E%D7%90%D7%99-5-%D7%91%D7%9E%D7%90%D7%99/</t>
  </si>
  <si>
    <t xml:space="preserve">לבדוק תפריט לעומק</t>
  </si>
  <si>
    <t xml:space="preserve">http://www.joe.co.il/</t>
  </si>
  <si>
    <t xml:space="preserve">https://www.facebook.com/cafejoe?fref=ts</t>
  </si>
  <si>
    <t xml:space="preserve">http://www.vegan-friendly.co.il/business/%D7%A7%D7%A4%D7%94-%D7%92%D7%95/</t>
  </si>
  <si>
    <t xml:space="preserve">nir@joe.co.il http://www.joe.co.il/contact.asp</t>
  </si>
  <si>
    <t xml:space="preserve">ניר צריך לשלוח לי פרטים במייל במידה ויש מה לשנות</t>
  </si>
  <si>
    <t xml:space="preserve">טל בודנשטיין המנכ"ל (הוא) 0508565789</t>
  </si>
  <si>
    <t xml:space="preserve">31-12-15 - דיברתי עם טל. טוען שכמעט כל המנות טבעוניות או מגיעות בגרסה שהיא גם טבעונית (עוף/טופו). שלח את התפריט. המון מנות טבעוניות. כל ארוחות הבוקר באות גם בגרסה טבעונית עם קציצות חומוס. זה רשום בשלטים ליד הדלפקים. עוד שבועיים גם יעשו תפריט חורף וישלח לי אז שוב.ערבה טוענת שזה לא התפריט שראתה בסניפים.סוכם שאסע לראות. 03-01-16 - ביקרתי היום בשני הסניפים של love eat שערבה ביקרה בהם: בברליזי 1 (ליד יהודה הלוי ובסניף דיזינגוף (232).
 בשניהם היה התפריט אותו גם שלח לי טל מהרשת.</t>
  </si>
  <si>
    <t xml:space="preserve">https://www.hasushia.com/index.php</t>
  </si>
  <si>
    <t xml:space="preserve">https://www.facebook.com/pages/%D7%94%D7%A1%D7%95%D7%A9%D7%99%D7%94-%D7%99%D7%A9%D7%A8%D7%90%D7%9C-Hasushia/150503218332542</t>
  </si>
  <si>
    <t xml:space="preserve">http://www.vegan-friendly.co.il/restaurant/119/%D7%94%D7%A1%D7%95%D7%A9%D7%99%D7%94</t>
  </si>
  <si>
    <t xml:space="preserve">meirav@frang.co.il</t>
  </si>
  <si>
    <t xml:space="preserve">מירב- 0544314387</t>
  </si>
  <si>
    <t xml:space="preserve">כן במייל</t>
  </si>
  <si>
    <t xml:space="preserve">תלוי סניף</t>
  </si>
  <si>
    <t xml:space="preserve">שלחתי את הקישור למירב והיא תבדוק</t>
  </si>
  <si>
    <t xml:space="preserve">http://www.cafeneto.co.il/%D7%A7%D7%A4%D7%A0%D7%98%D7%95.aspx</t>
  </si>
  <si>
    <t xml:space="preserve">https://www.facebook.com/cafeneto?fref=ts</t>
  </si>
  <si>
    <t xml:space="preserve">http://www.vegan-friendly.co.il/restaurant/142/%D7%A7%D7%A4%D7%94_%D7%A0%D7%98%D7%95</t>
  </si>
  <si>
    <t xml:space="preserve">http://www.cafeneto.co.il/portals/0/2015/snifim.pdf</t>
  </si>
  <si>
    <t xml:space="preserve">כן - סויה ושקדים</t>
  </si>
  <si>
    <t xml:space="preserve">שלחתי לנעה פרטים- תעדכן אותי במייל במידה ויש צורך בשינויים </t>
  </si>
  <si>
    <t xml:space="preserve">http://www.derech-haim.co.il/?CategoryID=334</t>
  </si>
  <si>
    <t xml:space="preserve">http://www.vegan-friendly.co.il/business/bariba-%D7%91%D7%A8%D7%99%D7%91%D7%94/</t>
  </si>
  <si>
    <t xml:space="preserve">03-6025026</t>
  </si>
  <si>
    <t xml:space="preserve">יש תפריט נפרד בלי הסימון של הויגן פרנדלי</t>
  </si>
  <si>
    <t xml:space="preserve">כן - סויה שקדים ואורז</t>
  </si>
  <si>
    <t xml:space="preserve">גודמן</t>
  </si>
  <si>
    <t xml:space="preserve">לחזור אליו מאוחר יותר</t>
  </si>
  <si>
    <t xml:space="preserve">א-ה 9:00-23:00
 שישי- 9:00-14:30
 מוצ"ש 20:00-23:30</t>
  </si>
  <si>
    <t xml:space="preserve">roni.rivlin@gmail.com 
 nir@ornagivon.com</t>
  </si>
  <si>
    <t xml:space="preserve">nanuchka30@gmail.com 
 nana.shrier@gmail.com</t>
  </si>
  <si>
    <t xml:space="preserve">http://www.furama.co.il/Pages/Index/9/%D7%93%D7%99%D7%9D-%D7%A1%D7%90%D7%9D_%D7%98%D7%91%D7%A2%D7%95%D7%A0%D7%99</t>
  </si>
  <si>
    <t xml:space="preserve">http://www.vegan-friendly.co.il/business/%D7%A4%D7%95%D7%A8%D7%90%D7%9E%D7%94-%D7%93%D7%99%D7%9D-%D7%A1%D7%90%D7%9D/</t>
  </si>
  <si>
    <t xml:space="preserve">https://www.facebook.com/BeitHaamudim</t>
  </si>
  <si>
    <t xml:space="preserve">http://www.vegan-friendly.co.il/business/%D7%91%D7%99%D7%AA-%D7%94%D7%A2%D7%9E%D7%95%D7%93%D7%99%D7%9D/</t>
  </si>
  <si>
    <t xml:space="preserve">אין
 נשלחה פנייה 16-3-2014 20:05 
 טרם אושרה</t>
  </si>
  <si>
    <t xml:space="preserve">נשלח הסכם לערן</t>
  </si>
  <si>
    <t xml:space="preserve">ערן ישלח לי מנות שנוספו לתפריט</t>
  </si>
  <si>
    <t xml:space="preserve">קרמה פרסקה</t>
  </si>
  <si>
    <t xml:space="preserve">https://www.facebook.com/pages/%D7%A7%D7%A8%D7%9E%D7%94-%D7%A4%D7%A8%D7%A1%D7%A7%D7%94-Cr%C3%A8ma-Fresc%C3%A0/549547598421136</t>
  </si>
  <si>
    <t xml:space="preserve">http://www.vegan-friendly.co.il/business/%D7%92%D7%9C%D7%99%D7%93%D7%AA-%D7%A7%D7%A8%D7%9E%D7%94-%D7%A4%D7%A8%D7%A1%D7%A7%D7%94-crema-fresca/</t>
  </si>
  <si>
    <t xml:space="preserve">האנגר 12 (הנמל) תל אביב- בשוק האוכל</t>
  </si>
  <si>
    <t xml:space="preserve">עידו- 0545686535</t>
  </si>
  <si>
    <t xml:space="preserve">ido.fresca@gmail.com</t>
  </si>
  <si>
    <t xml:space="preserve">אין
 נשלחה פנייה 16-3-2014 20:15
  טרם אושרה</t>
  </si>
  <si>
    <t xml:space="preserve">בתשלום</t>
  </si>
  <si>
    <t xml:space="preserve">נשלח לעידו מעוניין</t>
  </si>
  <si>
    <t xml:space="preserve">סופיצה</t>
  </si>
  <si>
    <t xml:space="preserve">http://www.soupizza.co.il/</t>
  </si>
  <si>
    <t xml:space="preserve">https://www.facebook.com/soupizza</t>
  </si>
  <si>
    <t xml:space="preserve">http://www.vegan-friendly.co.il/%D7%9E%D7%A1%D7%A2%D7%93%D7%94/85/%D7%A1%D7%95%D7%A4%D7%99%D7%A6%D7%94</t>
  </si>
  <si>
    <t xml:space="preserve">כתובת: יהודה הלוי 56 תל אביב
</t>
  </si>
  <si>
    <t xml:space="preserve"> א'-ה:' 12:00-24:00. ו': 10:00-15:00. ש': שעה לאחר צאת השבת - 24:00</t>
  </si>
  <si>
    <t xml:space="preserve">טלפון: 03-5661134 ש</t>
  </si>
  <si>
    <t xml:space="preserve">לצד האורז התבשילים מתחלפים מידי יום, אולם תמיד ניתן למצוא לפחות שני סוגי דאל והמון תבשילי קטניות וירקות.
 המסעדה מציעה מגוון רחב של תבשילים הודיים אותנטיים, ובהם: תבשיל צ'אנה, תבשיל האפונה, כרובית בקוקוס, תפוחי אדמה, פקורה בצל, נזיד ירקות, תבשילי השעועית והקישואים, צ'אטני עשבי תיבול, פאפאדם ועוד.</t>
  </si>
  <si>
    <t xml:space="preserve">א'-ה': 07:30- 22:00. ו': 07:30- 16:00</t>
  </si>
  <si>
    <t xml:space="preserve">ב'- ו': 15:00- אחרון הלקוחות. ש'-א': 18:00- אחרון הלקוחות</t>
  </si>
  <si>
    <t xml:space="preserve">נטע- 054-7245286</t>
  </si>
  <si>
    <t xml:space="preserve">בשביל פאב יש למקום היצע רחב ביותר של מנות טבעוניות כגון: נשנושים, ניגובים, כריכים ולסטים</t>
  </si>
  <si>
    <t xml:space="preserve">הירקונים 27 פתח תקווה,</t>
  </si>
  <si>
    <t xml:space="preserve">סניף פתח תקווה: א'-ה': 09:00- 16:00. ו': 08:00- 14:00,</t>
  </si>
  <si>
    <t xml:space="preserve">אביב לא בטוח רוצה לבדוק עם השותפים
 נשלח הסכם ומדברים מחר</t>
  </si>
  <si>
    <t xml:space="preserve">בחנות, יש דגש על מוצרים טבעוניים ובהם: ממרחי "המתכון הסודי", רביולי, קראפלך, עוגות שמרים של "פחמימות", ממרחים של "מוטי שף", סוגים שונים של שמן זית וויניגרט, טפנדים של "אוליה", קרקרים של "דיטרה ועופר", קישים טבעוניים מקמח כוסמין מלא, מיונז טבעוני של יסמין גודיס ועוד מוצרים רבים…</t>
  </si>
  <si>
    <t xml:space="preserve">sugar caffe (השכן)
 לא עולה ב-VF, בפייסבוק הדף ישן, ייתכן שסגרו?</t>
  </si>
  <si>
    <t xml:space="preserve">https://www.facebook.com/hashachen/?fref=nf</t>
  </si>
  <si>
    <t xml:space="preserve">https://www.facebook.com/pages/%D7%A9%D7%95%D7%92%D7%A8-%D7%A7%D7%A4%D7%94/339240466181089?fref=ts</t>
  </si>
  <si>
    <t xml:space="preserve">http://www.vegan-friendly.co.il/business/%D7%A9%D7%95%D7%92%D7%A8-%D7%A7%D7%A4%D7%94/</t>
  </si>
  <si>
    <t xml:space="preserve">א - ה 07:30 - 22:00
 ו 08:00 - 17:30</t>
  </si>
  <si>
    <t xml:space="preserve">http://zakaim.co.il/</t>
  </si>
  <si>
    <t xml:space="preserve">https://www.facebook.com/ZakaimOrginal?fref=ts</t>
  </si>
  <si>
    <t xml:space="preserve">http://www.vegan-friendly.co.il/restaurant/9/%D7%96%D7%9B%D7%90%D7%99%D7%9D</t>
  </si>
  <si>
    <t xml:space="preserve">קפה עלמה+*</t>
  </si>
  <si>
    <t xml:space="preserve">http://www.pieceofcake.co.il/</t>
  </si>
  <si>
    <t xml:space="preserve">https://www.facebook.com/Alma.Cafe.il</t>
  </si>
  <si>
    <t xml:space="preserve">http://www.vegan-friendly.co.il/business/%D7%A7%D7%A4%D7%94-%D7%A2%D7%9C%D7%9E%D7%94/</t>
  </si>
  <si>
    <t xml:space="preserve">הופך לבית קפה צמחוני טבעוני- לעדכן</t>
  </si>
  <si>
    <t xml:space="preserve">https://www.facebook.com/cafealbi</t>
  </si>
  <si>
    <t xml:space="preserve">http://www.vegan-friendly.co.il/business/%D7%90%D7%9C%D7%91%D7%99/</t>
  </si>
  <si>
    <t xml:space="preserve">א'- ו': 08:00-24:00, שבת: 10:00- 24:00</t>
  </si>
  <si>
    <t xml:space="preserve">http://www.vegan-friendly.co.il/restaurant/33/%D7%91%D7%A8_%D7%91%D7%A8%D7%99%D7%90%D7%95%D7%AA</t>
  </si>
  <si>
    <t xml:space="preserve">א'- ה': 10:30-15:30</t>
  </si>
  <si>
    <t xml:space="preserve">https://www.facebook.com/cafebirenbaum</t>
  </si>
  <si>
    <t xml:space="preserve">http://www.vegan-friendly.co.il/business/%D7%A7%D7%A4%D7%94-%D7%91%D7%99%D7%A8%D7%A0%D7%91%D7%90%D7%95%D7%9D/</t>
  </si>
  <si>
    <t xml:space="preserve">א'-ו': 6:30- 16:00</t>
  </si>
  <si>
    <t xml:space="preserve">https://www.facebook.com/Italian.kitchen.il</t>
  </si>
  <si>
    <t xml:space="preserve">http://www.vegan-friendly.co.il/business/%D7%A4%D7%99%D7%A6%D7%94-%D7%9E%D7%95%D7%A0%D7%A1%D7%98%D7%A8-2/</t>
  </si>
  <si>
    <t xml:space="preserve">04-8404062</t>
  </si>
  <si>
    <t xml:space="preserve">ממש בהתחלה של הויגן פרנדלי</t>
  </si>
  <si>
    <t xml:space="preserve">http://hamitbahon.co.il/</t>
  </si>
  <si>
    <t xml:space="preserve">http://www.facebook.com/hamitbahon?fref=ts</t>
  </si>
  <si>
    <t xml:space="preserve">http://www.vegan-friendly.co.il/business/%D7%94%D7%9E%D7%98%D7%91%D7%97%D7%95%D7%9F/</t>
  </si>
  <si>
    <t xml:space="preserve">א'-ו': 08:00- 01:00, שבת: 09:00- 01:00</t>
  </si>
  <si>
    <t xml:space="preserve">לחזור מחר</t>
  </si>
  <si>
    <t xml:space="preserve">24 רופי</t>
  </si>
  <si>
    <t xml:space="preserve">24rupee@gmail.com, 
 urimiz@gmail.com</t>
  </si>
  <si>
    <t xml:space="preserve">בית עסק צמחוני ותיק ומוכר שתמיד תוכלו למצוא בו היצע טבעוני רחב ואפילו גלידה טבעונית</t>
  </si>
  <si>
    <t xml:space="preserve">יהלומה בנמל</t>
  </si>
  <si>
    <t xml:space="preserve">שוק העיקרים נמל ת"א</t>
  </si>
  <si>
    <t xml:space="preserve">א'-ש': 09:00 - 23:00 , </t>
  </si>
  <si>
    <t xml:space="preserve">כן-קיבלה מדבקה פנימית ו-2 חיצוניות. אמורה לשנות גם את התפריט הגדול שעל הקיר כך שיסמן מנות טבעוניות.</t>
  </si>
  <si>
    <t xml:space="preserve">בביקור שנערך אצלה ב-30.11.12 היא אמרה שהיא משנה את התפריט, כך שהוא כבר יחיל סימון למנות הטבעוניות.</t>
  </si>
  <si>
    <t xml:space="preserve">התפריט מסומן ומכיל מעל 15 מנות טבעוניות שונות ומגוונות המוגשות על ידי יהלומה שמבינה היטב את הקהל הטבעוני ואת צרכיהם</t>
  </si>
  <si>
    <t xml:space="preserve">צריך לברר שהתפריט באתר ויגן פרנדלי</t>
  </si>
  <si>
    <t xml:space="preserve">100 אחוז טבעוני עם אוכל אתיופי אותנטי ומקורי - מומלץ ויגן פרנדלי</t>
  </si>
  <si>
    <t xml:space="preserve">החומה הסינית (לא לפנות)</t>
  </si>
  <si>
    <t xml:space="preserve">http://www.rest.co.il/sites/Default.asp?txtRestID=1800</t>
  </si>
  <si>
    <t xml:space="preserve">http://www.vegan-friendly.co.il/business/%D7%94%D7%97%D7%95%D7%9E%D7%94-%D7%94%D7%A1%D7%99%D7%A0%D7%99%D7%AA/</t>
  </si>
  <si>
    <t xml:space="preserve">מקווה ישראל 26 תל אביב</t>
  </si>
  <si>
    <t xml:space="preserve">א'-ה': 11:30-23:00, ו': 11:30-עד כניסת שבת, ש': צאת השבת- 23:30.</t>
  </si>
  <si>
    <t xml:space="preserve">03-5603974</t>
  </si>
  <si>
    <t xml:space="preserve">רפי 03-5603974</t>
  </si>
  <si>
    <t xml:space="preserve">15.1.13</t>
  </si>
  <si>
    <t xml:space="preserve">052-6639689 שולחת מתכונים</t>
  </si>
  <si>
    <t xml:space="preserve">המסעדה מציעה מגוון רחב של מנות ובהן: דים סאם טופו ירקות, טופו ברוטב חמוץ חריף מתוק, טופו ברוטב "גובון" עם בוטנים, טופו על אורז עם קש'ן תירס פטריות, מרק טופו, מרק ירקות, טופו "חון שואו", חצילים "חון שואו", כרובית עם פטריות, נבטים "יון שון", שעועית "גן בין", כרוב סיני עם קשיו.</t>
  </si>
  <si>
    <t xml:space="preserve">צחי 054-4422484
אריה- 0544234407</t>
  </si>
  <si>
    <t xml:space="preserve">N
 רעננה בלבד</t>
  </si>
  <si>
    <t xml:space="preserve">א'-ה': 10:00- 21:00, ו': 10:00- 14:00</t>
  </si>
  <si>
    <t xml:space="preserve">03-5168906</t>
  </si>
  <si>
    <t xml:space="preserve">http://www.rol.co.il/sites/dim-sum-shop</t>
  </si>
  <si>
    <t xml:space="preserve">http://www.facebook.com/pages/%D7%93%D7%99%D7%9D-%D7%A1%D7%90%D7%9D-%D7%A9%D7%95%D7%A4-Dim-Sum-Shop/121071211375284</t>
  </si>
  <si>
    <t xml:space="preserve">http://www.vegan-friendly.co.il/business/%D7%93%D7%99%D7%9D-%D7%A1%D7%90%D7%9D-%D7%A9%D7%95%D7%A4/</t>
  </si>
  <si>
    <t xml:space="preserve">א'-ה': 11:00- 24:00. ו': 09:00- 16:00. ש': 19:00- 24:00</t>
  </si>
  <si>
    <t xml:space="preserve">מייל ענייון</t>
  </si>
  <si>
    <t xml:space="preserve">במקום יש מספר מנות עיקריות טבעוניות מעניינות במיוחד ומומלצות לצד ספיישלים טבעונים שמתחלפים מידי יום</t>
  </si>
  <si>
    <t xml:space="preserve"> צריכים מדבקה חדשה- צריך ללכת לראות תפריט</t>
  </si>
  <si>
    <t xml:space="preserve">א'-ה':08:30- 24:00, ו'-ש': 10:00- 24:00.</t>
  </si>
  <si>
    <t xml:space="preserve">א'-ה': 9:00-20:30. שישי: 9:00 עד שעתיים לפני כניסת שבת.</t>
  </si>
  <si>
    <t xml:space="preserve">טבע כל</t>
  </si>
  <si>
    <t xml:space="preserve">http://teva-call.co.il/</t>
  </si>
  <si>
    <t xml:space="preserve">https://www.facebook.com/pages/%D7%98%D7%91%D7%A2-%D7%9B%D7%9C/147340445387670</t>
  </si>
  <si>
    <t xml:space="preserve">הראה 2 רמת גן</t>
  </si>
  <si>
    <t xml:space="preserve">ימים א', ב', ד', ה': 9:30-18:00, יום ג': 9:30-16:00, יום ו': 9:30-14:00</t>
  </si>
  <si>
    <t xml:space="preserve">03-6736876</t>
  </si>
  <si>
    <t xml:space="preserve">motih@teva-kol.co.il</t>
  </si>
  <si>
    <t xml:space="preserve">מוטי השרקוביץ 0526296497</t>
  </si>
  <si>
    <t xml:space="preserve">Y
 ללא תעודה</t>
  </si>
  <si>
    <t xml:space="preserve">Y
 לא לשירותים</t>
  </si>
  <si>
    <t xml:space="preserve">חוזר אליי</t>
  </si>
  <si>
    <t xml:space="preserve">מה זה? חנות ויטמינים?</t>
  </si>
  <si>
    <t xml:space="preserve">פליירים</t>
  </si>
  <si>
    <t xml:space="preserve">http://www.quicheria.co.il/</t>
  </si>
  <si>
    <t xml:space="preserve">https://www.facebook.com/quicheria</t>
  </si>
  <si>
    <t xml:space="preserve">א'-ה': 08:00- 19:00. ו': 08:00- שעה לפני כניסת שבת</t>
  </si>
  <si>
    <t xml:space="preserve">03-6705080</t>
  </si>
  <si>
    <t xml:space="preserve">בעלים טבעוני שמייצר היצע ענק של קישים טבעונים. החל מארוחות בוקר ועד לקינוחים. כמו כן המנות הטבעוניות בתפריט מסומנות</t>
  </si>
  <si>
    <t xml:space="preserve">http://www.cafelouise.co.il/he/home/</t>
  </si>
  <si>
    <t xml:space="preserve">https://www.facebook.com/cafelouisehaifa?fref=ts</t>
  </si>
  <si>
    <t xml:space="preserve">http://www.vegan-friendly.co.il/business/%D7%A7%D7%A4%D7%94-%D7%9C%D7%95%D7%90%D7%99%D7%96/</t>
  </si>
  <si>
    <t xml:space="preserve">תפריט טבעוני המכיל מעל 20 מנות טבעוניות איכותיות במיוחד. במקום אפשר למצוא גם מאפים טבעונים וצוות עובדים הרגיש מאוד לקהל הטבעוני. כמו כן המקום גמיש מאוד לכל שינוי או צורך שיש.</t>
  </si>
  <si>
    <t xml:space="preserve">רמת גן: 03-575-5622
 שאול המלך, ת"א: 03-696-7150
 אונ' ת"א: 03-643-918</t>
  </si>
  <si>
    <t xml:space="preserve">רמת גן: כשר למהדרין
 שאול המלך, ת"א ואונ' ת"א: כשר
 כשרות של רבנות ת"א
 בני ברק יהיה קשר רבנות בני ברק</t>
  </si>
  <si>
    <t xml:space="preserve">הבנים 27 הוד השרון</t>
  </si>
  <si>
    <t xml:space="preserve">Y
 בלי תעודה (אין מוצרי בשר או חלב)</t>
  </si>
  <si>
    <t xml:space="preserve">Y
 השירותים לא נגישים</t>
  </si>
  <si>
    <t xml:space="preserve">טבעלה</t>
  </si>
  <si>
    <t xml:space="preserve">ויצמן 54 כפר סבא
 בוגרשוב 106</t>
  </si>
  <si>
    <t xml:space="preserve">א'-ה': 07:30-20:00 ו': 07:30-15:00
 גם בקיץ
 תל אביב: א'-ה': 09:00-21:00, ו': 09:00-16:00</t>
  </si>
  <si>
    <t xml:space="preserve">077-240-0088
 תל אביב: 03-5660056</t>
  </si>
  <si>
    <t xml:space="preserve">31/8/15 אמרו שעשו הוראת קבע דרך הבנק ל10/9 כל חודש
 10/9/15 הוראת קבע על שם ברדמן דור</t>
  </si>
  <si>
    <t xml:space="preserve">נשלחה פנייה 17-3-2014 21:00
 טרם אושרה</t>
  </si>
  <si>
    <t xml:space="preserve">מלבד השייקים הבריאותיים הנמצאים בקום ניתן גם להזמין מגוון מנות טבעוניות כגון סלטים, כריכים, מרקים ואפילו קערת אסאי.</t>
  </si>
  <si>
    <t xml:space="preserve">א-ה 08:00-24:00 ו' 08:00-14:00 ש' ש': שעה מצאת שבת ועד אחרון הלקוחות (שעות אלו גם בקיץ)</t>
  </si>
  <si>
    <t xml:space="preserve">Y
 רבנות רעננה</t>
  </si>
  <si>
    <t xml:space="preserve">א'- ה': 07:30- 22:00, ו': 07:30-13:00, מוצ"ש: 20:00-אחרון הלקוחות</t>
  </si>
  <si>
    <t xml:space="preserve">Y
 תעודת כשרות רבנות פרדס חנה כרכור</t>
  </si>
  <si>
    <t xml:space="preserve">Y
 לא השירותים</t>
  </si>
  <si>
    <t xml:space="preserve">המנות מסומנות בתפריט בסימון טבעוני של המקום
 רוב התפריט טבעוני וכמה מנות צמחוניות</t>
  </si>
  <si>
    <t xml:space="preserve">קפה ברזילאי מחזיק את אחד התפריטים הטבעונים העשירים בארץ. בנוסף ניתן למצוא בתפריט סימון למנות הטבעוניות. כמו כן במקום מכינים עוגות טבעוניות שמכינים מידי יום,</t>
  </si>
  <si>
    <t xml:space="preserve">http://www.tandoori.co.il/195454/hertselya</t>
  </si>
  <si>
    <t xml:space="preserve">https://www.facebook.com/tandoori.il</t>
  </si>
  <si>
    <t xml:space="preserve">http://www.vegan-friendly.co.il/restaurant/70/%D7%98%D7%A0%D7%93%D7%95%D7%A8%D7%99</t>
  </si>
  <si>
    <t xml:space="preserve">09-9546702, סניף תל אביב- 03-6296185</t>
  </si>
  <si>
    <t xml:space="preserve">Y
 משלוחים ויגן פרנדלי</t>
  </si>
  <si>
    <t xml:space="preserve">Y
 12:00-21:00 משלוחים לרעננה, כפר סבא, הוד השרון, הרצליה והמושבים בסביבה.</t>
  </si>
  <si>
    <t xml:space="preserve">077-4504201</t>
  </si>
  <si>
    <t xml:space="preserve">Y
 אין מוצרי בשר או חלב ולא פתוח בשבת, אבל אין תעודה. יש להם הרבה לקוחות דתיים</t>
  </si>
  <si>
    <t xml:space="preserve">Y
 למקום בחוץ נגישות, אין אפשרות להיכנס פנימה עם כיסא גלגלים</t>
  </si>
  <si>
    <t xml:space="preserve">Y
 אפשר להתקשר והם יסדירו חניה. יש גם חניה כחול לבן מאחורי הבניין</t>
  </si>
  <si>
    <t xml:space="preserve">Y
 מוכנים להוצאי לאוטו אם מתאמים מראש</t>
  </si>
  <si>
    <t xml:space="preserve">קשה למצוא תפריט עשיר יותר במנות טבעוניות מאשר בחומוס טוב: חומוס, סלטים, פריחולס, קובה, מעורב ירושלמי, חמין, גולש, מוקפץ, שניצל ומלבי הם רק חלק מהמנות שניתן להשיג במקום,</t>
  </si>
  <si>
    <t xml:space="preserve">סמטת משיח ברוכוף 5, ירושלים</t>
  </si>
  <si>
    <t xml:space="preserve">א'-ה': 11:00 - 20:00, ו': 9:00 - שעה לפני כניסת שבת
 גם בקיץ.</t>
  </si>
  <si>
    <t xml:space="preserve">גילה 0547410201</t>
  </si>
  <si>
    <t xml:space="preserve">Y
 מומלץ להזמין בטל'</t>
  </si>
  <si>
    <t xml:space="preserve">לעדכן שעות פתיחה ולהכניס לתגיות תחת צמחוני ותחת ירושליים מבקשת לעדכן לאחר מכן</t>
  </si>
  <si>
    <t xml:space="preserve">א'-ו': 08:00- 16:00</t>
  </si>
  <si>
    <t xml:space="preserve">לילך וניר
 077-9529952
 לילך רובין
 054-4545868</t>
  </si>
  <si>
    <t xml:space="preserve">Y
 כשר הרבנות ירושלים</t>
  </si>
  <si>
    <t xml:space="preserve">T
 בשעות 10:00 עד 15:00</t>
  </si>
  <si>
    <t xml:space="preserve">Y
 כשר למהדרין בהשגחת בעלזא רבנות ירושלים</t>
  </si>
  <si>
    <t xml:space="preserve">http://www.facebook.com/pages/%D7%94%D7%90%D7%92%D7%A1-1/477691602252830?fref=ts</t>
  </si>
  <si>
    <t xml:space="preserve">http://www.vegan-friendly.co.il/business/%D7%94%D7%90%D7%92%D7%A1-1/</t>
  </si>
  <si>
    <t xml:space="preserve">אליהו יעקב בנאי 13 ירושלים (שוק מחנה יהודה)</t>
  </si>
  <si>
    <t xml:space="preserve">א'-ה': 21:00-08:00, ו': 08:00 - שעה לפני כניסת השבת</t>
  </si>
  <si>
    <t xml:space="preserve">054-3133442 יחזקאל</t>
  </si>
  <si>
    <t xml:space="preserve">Y
 כשרים ללא תעודה</t>
  </si>
  <si>
    <t xml:space="preserve">http://www.rest.co.il/sites/Default.asp?txtRestID=1675</t>
  </si>
  <si>
    <t xml:space="preserve">https://www.facebook.com/pages/%D7%AA%D7%90%D7%A0%D7%99%D7%9D-Teenim/249205301904000</t>
  </si>
  <si>
    <t xml:space="preserve">http://www.vegan-friendly.co.il/business/%D7%AA%D7%90%D7%A0%D7%99%D7%9D/</t>
  </si>
  <si>
    <t xml:space="preserve">א - ה 22:00 - 10:00
 ו 14:00 - 08:00</t>
  </si>
  <si>
    <t xml:space="preserve">משיחת טלפון עם ורד 20-3-2014/ 20:30 - אומרת שיש בתפריט סימון מנות- כנראה לא של העמותה- הייתה אמורה לשלוח צילום? קצת מסתבכת עם הטכנולוגיה
 ______
 סימנה (לא סימון של העמותה).
 -לא רלונטי-</t>
  </si>
  <si>
    <t xml:space="preserve">Y
 הרבנות ירושלים</t>
  </si>
  <si>
    <t xml:space="preserve">מסעדת שף ידידותים לטבעוים עם היצע נרחב של מנות גורמה לטבעוניות כגון: מעורב יפאני,
 שיפודי ירקות שורש, 
 טופו בגריל ואפילו מנה מפתיעה בשם גדו גדו.</t>
  </si>
  <si>
    <t xml:space="preserve">http://www.pastale.com/</t>
  </si>
  <si>
    <t xml:space="preserve">https://www.facebook.com/PastaleBinyamina</t>
  </si>
  <si>
    <t xml:space="preserve">Y
 כשר ללא תעודה</t>
  </si>
  <si>
    <t xml:space="preserve">המקום של דובי</t>
  </si>
  <si>
    <t xml:space="preserve">https://www.facebook.com/DoobiesPlace</t>
  </si>
  <si>
    <t xml:space="preserve">http://www.vegan-friendly.co.il/business/%D7%94%D7%9E%D7%A7%D7%95%D7%9D-%D7%A9%D7%9C-%D7%93%D7%95%D7%91%D7%99-doobis-vegan-bar/</t>
  </si>
  <si>
    <t xml:space="preserve">א'-ש': 11:00 עד 02:00</t>
  </si>
  <si>
    <t xml:space="preserve">Y
 כשר הרבנות נהריה</t>
  </si>
  <si>
    <t xml:space="preserve">http://www.seor.co.il/</t>
  </si>
  <si>
    <t xml:space="preserve">https://www.facebook.com/pages/%D7%A9%D7%90%D7%95%D7%A8/151133041718088</t>
  </si>
  <si>
    <t xml:space="preserve">http://www.vegan-friendly.co.il/business/%D7%A9%D7%90%D7%95%D7%A8/</t>
  </si>
  <si>
    <t xml:space="preserve">ב'- 9:00-14:00 ג'-9:00-17:00 ה'-ו' 9:00-14:00</t>
  </si>
  <si>
    <t xml:space="preserve">אין סימון
 100% טבעוני</t>
  </si>
  <si>
    <t xml:space="preserve">http://www.mamaroni.netai.net/index.html</t>
  </si>
  <si>
    <t xml:space="preserve">https://www.facebook.com/RestaurantMamaroni</t>
  </si>
  <si>
    <t xml:space="preserve">http://www.vegan-friendly.co.il/business/mamaroni-%D7%9E%D7%90%D7%9E%D7%90%D7%A8%D7%95%D7%A0%D7%99/</t>
  </si>
  <si>
    <t xml:space="preserve">Y
 הרבנות נתניה</t>
  </si>
  <si>
    <t xml:space="preserve">מאמארוני מציעה מגוון רחב של אופציות טבעוניות בכל קטגוריה עם סלטים, כריכים, פסטות, טורטיות ואפילו פיצה עם גבינה טבעונית.</t>
  </si>
  <si>
    <t xml:space="preserve">http://shorasheem.co.il/</t>
  </si>
  <si>
    <t xml:space="preserve">http://www.facebook.com/shorasheem?fref=ts</t>
  </si>
  <si>
    <t xml:space="preserve">http://www.vegan-friendly.co.il/business/%D7%A9%D7%95%D7%A8%D7%A9%D7%99%D7%9D-%D7%97%D7%93%D7%A8-%D7%90%D7%95%D7%9B%D7%9C/</t>
  </si>
  <si>
    <t xml:space="preserve">Y
 הרבנות טירת הכרמל</t>
  </si>
  <si>
    <t xml:space="preserve">Y
 cibus, 10bis-ב</t>
  </si>
  <si>
    <t xml:space="preserve">http://www.harduf.org.il/rest/index.htm</t>
  </si>
  <si>
    <t xml:space="preserve">http://www.vegan-friendly.co.il/business/%D7%9E%D7%A1%D7%A2%D7%93%D7%AA-%D7%94%D7%A8%D7%93%D7%95%D7%A3/</t>
  </si>
  <si>
    <t xml:space="preserve">04-9059229</t>
  </si>
  <si>
    <t xml:space="preserve">א-ה: החל מהשעה 16:00. שישי 12:00 שבת :החל מהשעה 18:00</t>
  </si>
  <si>
    <t xml:space="preserve">http://www.rol.co.il/sites/dalia/</t>
  </si>
  <si>
    <t xml:space="preserve">https://www.facebook.com/pages/%D7%9E%D7%A1%D7%A2%D7%93%D7%AA-%D7%93%D7%9C%D7%99%D7%94-%D7%90%D7%9E%D7%99%D7%A8%D7%99%D7%9D/199757720106771</t>
  </si>
  <si>
    <t xml:space="preserve">http://www.vegan-friendly.co.il/business/%D7%9E%D7%A1%D7%A2%D7%93%D7%AA-%D7%93%D7%9C%D7%99%D7%94/</t>
  </si>
  <si>
    <t xml:space="preserve">דליה והצוות המסור שלה מציעות מגוון רחב של מרקים,סלטים ותבשילים. ארוחות בוקר,צהרים וערב שכמעט מידי יום טבעוני לחלוטין</t>
  </si>
  <si>
    <t xml:space="preserve">http://www.rol.co.il/sites/little-india/</t>
  </si>
  <si>
    <t xml:space="preserve">https://www.facebook.com/hodu.haktana</t>
  </si>
  <si>
    <t xml:space="preserve">http://www.vegan-friendly.co.il/business/%D7%94%D7%95%D7%93%D7%95-%D7%94%D7%A7%D7%98%D7%A0%D7%94/</t>
  </si>
  <si>
    <t xml:space="preserve">Y
 הרבנות באר שבע</t>
  </si>
  <si>
    <t xml:space="preserve">Y
  כולל שירותים</t>
  </si>
  <si>
    <t xml:space="preserve">תפריט נרחב המכיל מנות טבעוניות רבות ומעניינות- צ'אנה סמוסה,טטה ווארה, בהג'ה פקורה, האלו פרטה,צ'אנה מסאלה, וואג' ביריאני. ואלו הם רק חלק מהמנות המסורתיות הטבעוניות שניתן למצוא במקום.</t>
  </si>
  <si>
    <t xml:space="preserve">המפעל הסניפים כשרים של הרבניות המקומיות. רק סניף רמת השרון לא כשר כי פתוח בשבת (אבל הרכיבים כשרים)</t>
  </si>
  <si>
    <t xml:space="preserve">http://www.gregcafe.co.il/index.php</t>
  </si>
  <si>
    <t xml:space="preserve">https://www.facebook.com/gregcafe</t>
  </si>
  <si>
    <t xml:space="preserve">http://www.vegan-friendly.co.il/business/%D7%A7%D7%A4%D7%94-%D7%92%D7%A8%D7%92/</t>
  </si>
  <si>
    <t xml:space="preserve">עלה
 מאי 15 - עלה עדכון על התפריט החדש</t>
  </si>
  <si>
    <t xml:space="preserve">רשת בפריסה ארצית שהוסיפה תפריט טבעוני נפרד עם 11 מנות טבעוניות נוספות. המנות הטבעוניות מושקעות עם דגש על הפן הבריאותי</t>
  </si>
  <si>
    <t xml:space="preserve">שלחתי מייל למילי עם הקישור לאתר. תעדכן אותי במידה ויש צורך בשינויים</t>
  </si>
  <si>
    <t xml:space="preserve">http://www.villagegreentlv.co.il/</t>
  </si>
  <si>
    <t xml:space="preserve">https://www.facebook.com/VillageGreenJerusalem/timeline</t>
  </si>
  <si>
    <t xml:space="preserve">http://vegan-friendly.co.il/restaurant/154/%D7%95%D7%99%D7%9C%D7%99%D7%92_%D7%92%D7%A8%D7%99%D7%9F_%D7%AA%D7%9C_%D7%90%D7%91%D7%99%D7%91</t>
  </si>
  <si>
    <t xml:space="preserve">יפו 33 ירושלים,- צמחוני , יואל סלומון 5 -טבעוני</t>
  </si>
  <si>
    <t xml:space="preserve">יפו 9-22 יואל 9-23</t>
  </si>
  <si>
    <t xml:space="preserve">03-6760909</t>
  </si>
  <si>
    <t xml:space="preserve">0545927366- עמרי</t>
  </si>
  <si>
    <t xml:space="preserve">יש אבל עדיין לא שלח תמונות</t>
  </si>
  <si>
    <t xml:space="preserve">VONG - וונג</t>
  </si>
  <si>
    <t xml:space="preserve">http://vong.co.il/</t>
  </si>
  <si>
    <t xml:space="preserve">https://www.facebook.com/vong.israel</t>
  </si>
  <si>
    <t xml:space="preserve">http://vegan-friendly.co.il/restaurant/162/VONG_%D7%95%D7%95%D7%A0%D7%92</t>
  </si>
  <si>
    <t xml:space="preserve">רוטשילד 15 ת"א</t>
  </si>
  <si>
    <t xml:space="preserve">03-6337171</t>
  </si>
  <si>
    <t xml:space="preserve">לירון ברנר 
 liron@vong.co.il</t>
  </si>
  <si>
    <t xml:space="preserve">054-778-7809 לירון ברנר (בעלים)</t>
  </si>
  <si>
    <t xml:space="preserve">"פ</t>
  </si>
  <si>
    <t xml:space="preserve">30/12- היינו שם, יש להם מדבקה כבר בתוך המקום, השארנו עוד אחת ועוד לא החליטו אם להדביק בחו. שלחנו מייל עם פרטים לאתר, כתב התקשרות, אינסטה, מתכון, קלאב קארד
 7/1/15- עוד מייל שתעביר פרטים.
 18/1/15אמרה שתדאג לזה בהמשך השבוע
 26/1/15 - שלחה פרטים מלאים לאתר</t>
  </si>
  <si>
    <t xml:space="preserve">יש אחת בפנים, השארנו עוד אחת שידביקו בחוץ אבל הם לא החליטו אם הם רוצים</t>
  </si>
  <si>
    <t xml:space="preserve">שאלנו, הם לא רוצים</t>
  </si>
  <si>
    <t xml:space="preserve">א'-ה' 11:30-21:00</t>
  </si>
  <si>
    <t xml:space="preserve">עשה העברה בנקאית ע"ש אוורגרין שטיין - כרגע חד"פ, ביקשתי שיעשה הוראת קבע
 5.3 - תזכרתי לגבי הוראת קבע, אמר שכתב לבד.
 מרץ 15 - נכנס עוד הוראה חג פעמית.
 אפריל 15 - הוראת קבע קבועה של 50 ש"ח
 8/12/15 הוק בוטלה (נשלח מייל הבהרה)</t>
  </si>
  <si>
    <t xml:space="preserve">30/12- היינו במקום, הבאנו מדבקה, השארנו כתב התקשרות, נשלח מייל לגבי חל"ס עד שקל, פרטים לאתר, הפניה לטבע דלי, אינסטה, קלאב קארד, תרומה, פרטים לאתר
 5/1/15 שאילתה למייל האם קיבל מייל מאיתנו ? ענה שבתקופה עמוסה ושיחזור אלינו בהקדם 
 13/1/15- החזיר פרטים לאתר (בלי תמונות), כתב שיתרום בפברואר, נשלח לו שוב כתב התקשרות
 19/1/15 - החזיר כתב התקשרות, חסרות תמונות
 5.2.15 - כתבתי לו על התמונות ועל התרומה
 19.3 - שלחתי לו את הפוסט, ביררתי אם עשה הוראת קבע, אמר שצריכה להיכנס ב-22
 6.4 - כתבתי שוב לנרי על זה שההוראה היתה חג פעמית ושיבדוק אם היא תהיה קבועה
 13.4 - לא רוצה לעשות הוראת קבע כי זה עולה לו 100 ש"ח יותר. אמרתי לו שיעביר 40 לחודש וכך זה יתקזז לו. אישר ואמר שידאג לכך. ביקשתי מערבה שתוציא קבלה על סך 460 ש"ח עד סוף השנה
 28.4 - נרי כתב שהוא יודע שההוראה עוד לא עברה ומנסה לקדם שזה יהיה עד סוף השבוע
 8/12/15 הוק בוטלה (נשלח מייל הבהרה)
27/7/16 שאילתא לגבי ביטול ההו"ק ועוד שאילתא 31/7 עם טופס הוראת הקבע
8/8/16 עוד תזכורת </t>
  </si>
  <si>
    <t xml:space="preserve">https://www.facebook.com/pages/%D7%9E%D7%99%D7%A5-%D7%9E%D7%A8%D7%A7/487640511378978</t>
  </si>
  <si>
    <t xml:space="preserve">http://vegan-friendly.co.il/restaurant/169/%D7%9E%D7%99%D7%A5_%D7%9E%D7%A8%D7%A7</t>
  </si>
  <si>
    <t xml:space="preserve">בעלים התחלפו- להוריד מדבקה</t>
  </si>
  <si>
    <t xml:space="preserve">רח' בר גיורא 4 תל אביב</t>
  </si>
  <si>
    <t xml:space="preserve">כן- 28.4.15
 09/7/15 התבטל התשלום
 17/8/15 העברה בנקאית 50 שח על שם הדוכסים המארחים
-הפסיקו לשלם (לכל הפחות מפברואר 2016). אומרים שהמקום נסגר לשיפוצים וחברה חדשה קנתה את המקום</t>
  </si>
  <si>
    <t xml:space="preserve">9.6 על המיל manugbaba@gmail.com
 50 ש"ח בחודש פייפאל
 09/7/15 התבטל התשלום (נשלחה הודעה בנושא)</t>
  </si>
  <si>
    <t xml:space="preserve">27/'11/15
 https://www.instagram.com/p/-lWYWykD7t/?taken-by=vegan_friendly</t>
  </si>
  <si>
    <t xml:space="preserve">24/11/15 
 https://www.facebook.com/veganfriendly.co.il/photos/a.366969066704919.78153.346896375378855/924102560991564/?type=3&amp;theater</t>
  </si>
  <si>
    <t xml:space="preserve">2.4 - פנה לשת"פ, העביר תפריט, התפריט מאד גבולי אבל עם ממש מעט שינויים יעבור.
 30.4 - קיבל שאילתות על חלק מהדברים
 4.5 - סוכם שכרגע ויגן פרנדלי גם ככה אבל בעתיד יש להדק כמה דברים, קיבל טלפון של וגה לבירור על גבינה, קיבל כתב התקשרות וידוע על התשלום
 11.5.15 - טלפון עם עמנואל, העביר כתב התקשרות, קיבל את כל מה שצריך כולל לוגואים ופרטים לאתר, מחכה לתשלום שאמר שיבצע השבוע
 18.5 - הייתי במקום, ניתן תו, שוחחנו על כל מה שצריך
 20.5 - עבר מייל עם לוגואים לתפריט, קישור להוראת קבע שוב, פרטים לאתר
 9.6.15 - טלפון עם עמנואל, ביצע הוראת קבע! יש לקבל רק פרטים לאתר
 2/7/15 ערבה הזינה (חסר אנגלית)
 10/7/15 ביטל הוראת קבע
 22/7//15 סימוס- מתי תדאג לתשלום?
 2/8/15 עוד סימוס מתי תעשה? ענה שידאג לזה היום 3/8/15
 13/8/15 סימוס למנו 
 16/8/15 אמר שידאג לזה</t>
  </si>
  <si>
    <t xml:space="preserve">קזינו סן רמו- כבר לא ויגן פרנדלי</t>
  </si>
  <si>
    <t xml:space="preserve">להסיר מדבקה!</t>
  </si>
  <si>
    <t xml:space="preserve">אין
 נשלחה פנייה 16-3-2014
 20:23
 טרם אושרה</t>
  </si>
  <si>
    <t xml:space="preserve">צ'וקה בוגרשוב- הפסיק לשלם</t>
  </si>
  <si>
    <t xml:space="preserve">http://www.mychooka.co.il/z'wqhmtbhsyytytl.html</t>
  </si>
  <si>
    <t xml:space="preserve">https://www.facebook.com/Bograshovcooka?ref=hl</t>
  </si>
  <si>
    <t xml:space="preserve">http://vegan-friendly.co.il/restaurant/200/%D7%A6_%D7%95%D7%A7%D7%94_%D7%91%D7%95%D7%92%D7%A8%D7%A9%D7%95%D7%91</t>
  </si>
  <si>
    <t xml:space="preserve">עידן - 0543386886
 יניב - 050-7955598
 קובי מנהל הרשת - 054-4401306</t>
  </si>
  <si>
    <t xml:space="preserve">כן, הוראת קבע לבנק ב10 לחודש יולי 2015 על שם צ'וקה משהו
יוני 2016 ההוק הופסקה</t>
  </si>
  <si>
    <t xml:space="preserve">1. וידאו הדבקת מדבקה. 2. 8.6.15 פוסט הנחה לכבוד שבוע הגאווה</t>
  </si>
  <si>
    <t xml:space="preserve">12.5 - העביר תפריט, לגמרי ויגן פרנדלי, שיחה טלפונית - אמרנו שאקפוץ שבוע הבא לתת את התו. בינתיים העביר הסכם בפקס, קיבל פרטי תשלום במייל ובקשה לשלם
 4.6 - עידן עדכן טלפונית שהיה בבנק וביצע הוראת קבע
 7.6 - הועלו לאתר, שלחתי אסמס מה עם ההוראת קבע
יוני 2016 ההו'ק הופסקה. 
26/7/16 נשלחה בקשת תשלום</t>
  </si>
  <si>
    <t xml:space="preserve">יאסו</t>
  </si>
  <si>
    <t xml:space="preserve">http://www.yasufree.com/index.html</t>
  </si>
  <si>
    <t xml:space="preserve">http://vegan-friendly.co.il/restaurant/218</t>
  </si>
  <si>
    <t xml:space="preserve">ש"י עגנון 8 קרית ביאליק</t>
  </si>
  <si>
    <t xml:space="preserve">לא ברור....</t>
  </si>
  <si>
    <t xml:space="preserve">050-5200988</t>
  </si>
  <si>
    <t xml:space="preserve">pninayasu@gmail.com</t>
  </si>
  <si>
    <t xml:space="preserve">פנינה - 0505200988</t>
  </si>
  <si>
    <t xml:space="preserve">10/8/15 צ'ק על סך 600 שח</t>
  </si>
  <si>
    <t xml:space="preserve">דיגיסטלית 9/9/15</t>
  </si>
  <si>
    <t xml:space="preserve">18/10/15
 https://instagram.com/p/8_MvK_ED2h/</t>
  </si>
  <si>
    <t xml:space="preserve">18/10/15 
 https://www.facebook.com/veganfriendly.co.il/photos/pb.346896375378855.-2207520000.1445266752./906966289371858/?type=3&amp;theater</t>
  </si>
  <si>
    <t xml:space="preserve">23.2.15 - שיחה טלפונית עם פנינה, הכל סבבה בתפריט רק שחסר קינוח בלי דבש. ביקשתי שתחליף בסילאן וכנראה תעשה זאת. נשלח כתב התחייבות ופרטים לתרומה
 5.3 - מייל שאילתא
 1.4 - דיברתי איתה, היא קצת מסתבכת עם הפייפאל והכל אבל אמרה שתנסה שוב. העברתי לה הכל שוב למייל.
 6.5.15 - טלפון עם פנינה, היא קצת מיושנת ולא מסתדרת עם העברות ופייפאל, רוצה לתת לי אשראי אבל זה לא עוזר.. אז תשלח צ'ק. קיבלה שוב מייל עם ההסכם וכתובת לצ'ק. נתנה גם כתובת למדבקה
 10.5.15 - כתבה מייל שחתמה על החוזה אך לא העבירה אותו, שאלתי במייל אם שלחה בדואר
 11.6 - טלפון עם פנינה - שההסכם שהיא העבירה הוא משום מה ללא חתימה, ושתשלח כבר צ'ק.
 17.6 - אסמס לפנינה אם שלחה בדואר הסכם וצ'ק...
 24.6 - טלפון לפנינה, לא עונה שוב &gt;&lt;
 2/7/15 טלפון לפנינה- אמרתי לה שאגיע לקחת את הצ'ק
 10/8/15 קפצנו למקום והדבקנו את המדבקה + לקחנו את הצ'ק</t>
  </si>
  <si>
    <t xml:space="preserve">יש 1/8/15</t>
  </si>
  <si>
    <t xml:space="preserve">כן 11.6</t>
  </si>
  <si>
    <t xml:space="preserve">טלפון לא מחובר (א.ת)</t>
  </si>
  <si>
    <t xml:space="preserve">ימאדונודלס וסושי בר</t>
  </si>
  <si>
    <t xml:space="preserve">http://www.yamado.co.il/</t>
  </si>
  <si>
    <t xml:space="preserve">https://www.facebook.com/Yamado-%D7%99%D7%9E%D7%90%D7%93%D7%95-764335673695452/info/?tab=overview</t>
  </si>
  <si>
    <t xml:space="preserve">אורן 054-4653013 השף
 גלעד פריאור 050-5203866 משקיע</t>
  </si>
  <si>
    <t xml:space="preserve">2 צקים - 300 ש"ח ל-2.3.16 + 300 ש"ח ל- 2.6.16.</t>
  </si>
  <si>
    <t xml:space="preserve">6/3/16
 https://www.facebook.com/veganfriendly.co.il/photos/a.366969066704919.78153.346896375378855/975853525816467/?type=3&amp;theater</t>
  </si>
  <si>
    <t xml:space="preserve">פניה באתר: נושא: תו ויג׳ן-פרנדלי. שלום, אנו מסעדת יאמדו, ברחוב נחמד 2 יפו. מסעדה אסייתית צמחונית עם רוב של מנות טבעוניות עשירות ומגוונות. נשמח לארח אותכם! ולעמוד בתנאי התו! אנא צרו קשר: 0772-16661 
 20-01-16 - תפריט מאושר. שלחתי לאורן ה.ה. + 3 ש'. עודכן בתשלום. 
 01-02-16 - שלחתי SMS ואישר לי שקיבל את המייל. אישרתי 2 תשלום ב-2 צ'קים.פתוחים 3.5 חודשים. בשישי האחרון 1/2 מהסועדים ט!. מעבר למה שכתוב בתפירט יש גם מרק טבעוני, עוד 2 רולים שמוגשים בגרסא ט. + קינוח שיכנס עוד כחודש וחצי.03-02-16 - קבעתי עם גלעד אצלי ב 8-2-16 - קיבלתי צקים ושלחתי פרטים להעלאה לאתר + לוגואים.</t>
  </si>
  <si>
    <t xml:space="preserve">פסטה מיאה רמת החייל- נסגר</t>
  </si>
  <si>
    <t xml:space="preserve">http://pastamia.co.il/</t>
  </si>
  <si>
    <t xml:space="preserve">https://www.facebook.com/lovepastamia</t>
  </si>
  <si>
    <t xml:space="preserve">http://vegan-friendly.co.il/restaurant/181/%D7%A4%D7%A1%D7%98%D7%94_%D7%9E%D7%99%D7%90%D7%94_%D7%A8%D7%9E%D7%AA_%D7%94%D7%97%D7%99%D7%9C</t>
  </si>
  <si>
    <t xml:space="preserve">לא נשלחה
 להוציא בסוף 2015 על 500 שח</t>
  </si>
  <si>
    <t xml:space="preserve">25.2 - טלפון למאיה מנהלת המקום, מייל עם כל הפרטים
 26.2 - מאיה שלחה מייל במה כרוך פרסום בפייסבוק ותפריט באתר, קיבלה תשובה במייל
 1.3 - החזירה כתב התקשרות, אמרה שתעשה העברה באשראי. קיבלה עוד פירוט מאסיבי לגבי אפיקי הפרסום. עשתה העברה + העבירה פרטים לאתר
 2.3 - עודכנה שתעלה לאתר בסופש ופוסט ביום ראשון - הועבר לערבה להזנה</t>
  </si>
  <si>
    <t xml:space="preserve">09-950-0858 0549247379</t>
  </si>
  <si>
    <t xml:space="preserve">יוחאי 0549247379</t>
  </si>
  <si>
    <t xml:space="preserve">2/9/15 תרמו 200 שח עד לסוף השנה
 10/11/15 150 תשלום לרבעון הראשון של 2016
150 שח על שם אביב דודו ב29/3/16 עבור רבעון שני</t>
  </si>
  <si>
    <t xml:space="preserve">Y 23/11/15
 https://www.instagram.com/</t>
  </si>
  <si>
    <t xml:space="preserve">22/11/15
 https://www.facebook.com/veganfriendly.co.il/photos/a.366969066704919.78153.346896375378855/924428440958976/?type=3&amp;theater</t>
  </si>
  <si>
    <t xml:space="preserve">10/8/15 קפצנו למקום, אמרו שיוסיפו קינוח פלוס סלט פלוס שווארמה פלוס סימון
 2/9/15 אמרו ששינו תפריט, נשלחו שלושת השלבים
 2/9/15 בוצעה העברה של 200 שח עד לסוף השנה
 7/9/15 שלחו הכל חוץ מתמונות 
 7/9/15 נתתי להם שתי מדבקות 
 9/9/15 שלחו תמונות. 
 24/9/15 עלה לאתר
28/6/16 אמר שהגיע שותף חדש שהחליט להוסיף אופציות חלביות (אמר שיוריד את המדבקה)</t>
  </si>
  <si>
    <t xml:space="preserve">הורידו קוסוס, הוספתם טבעות בצל, לביבות חומוס ירקות ועדשים ירקות- יש תמונה של תפריט- צריך להחליף את התמונה</t>
  </si>
  <si>
    <t xml:space="preserve">קפה גידי</t>
  </si>
  <si>
    <t xml:space="preserve">כן- 25/2/15 העברה לחשבון הבנק על שם- ע.י שיר, יזמות</t>
  </si>
  <si>
    <t xml:space="preserve">נשלחה קבלה ע"ש ע.י שיר יזמות וקפה בע"מ</t>
  </si>
  <si>
    <t xml:space="preserve">5.2 - טלפון + מייל עם פרטי תשלום וכל מה שסוכם
 24.2.- שאילתא אם קיבל תמייל ומה קורה
 25.2 - העביר תשלום, התבקש פרטים לאתר, כתב התקשרות, הועברו לוגואים לתפריט.
 26.2 - העביר כתב הסכמה ופרטים לאתר, הועבר לערבה להזנה</t>
  </si>
  <si>
    <t xml:space="preserve">מזה mezze</t>
  </si>
  <si>
    <t xml:space="preserve">http://www.mezze.co.il/</t>
  </si>
  <si>
    <t xml:space="preserve">http://www.facebook.com/pages/Mezze/204141102947823?fref=ts</t>
  </si>
  <si>
    <t xml:space="preserve">http://www.vegan-friendly.co.il/restaurant/76/%D7%9E%D7%96%D7%94</t>
  </si>
  <si>
    <t xml:space="preserve">אחד העם 51 א תל אביב</t>
  </si>
  <si>
    <t xml:space="preserve">א'-ה': 08:00-24:00 ו': 08:00-17:30</t>
  </si>
  <si>
    <t xml:space="preserve">03-6299753</t>
  </si>
  <si>
    <t xml:space="preserve">gal.efrat@gmail.com</t>
  </si>
  <si>
    <t xml:space="preserve">אפרת- 0525479990</t>
  </si>
  <si>
    <t xml:space="preserve">בית העסק הראשון שקיבל את המדבקה ויגן פרנדלי</t>
  </si>
  <si>
    <t xml:space="preserve">התפריט כולו טבעוני או כזה שניתן לטבען. כמו כן, התפריט כולו מסומן ועובדי המקום עם אורנטציה חזקה מאוד לטבעונות</t>
  </si>
  <si>
    <t xml:space="preserve">פוסטר- להשאיר לאפרת בצד</t>
  </si>
  <si>
    <t xml:space="preserve">18/12 אמרו שישלחו צ'ק. צריך להעלות אותם לאתר. מחכים שישלחוו לנו מידע בשביל להזין אותם
 21/12 אמר שמחר ישלח צ'ק ופרטים להעלות לאתר
 22/12 שאילתה לגבי הכסף- אמר שיעביר היום 
 28/12 שאילתה בסימוס האם נשלח- אמר שנשלח :)
 7/1/15 הצ'ק התקבל למשרד
 4/12/15 נשלחה בקשה לתשלום דרך המייל (אלי אמר שאין בעיה)</t>
  </si>
  <si>
    <t xml:space="preserve">א'-ה': 08:00-22:00 ו'-שבת: 08:00-17:00</t>
  </si>
  <si>
    <t xml:space="preserve">תבשילים טבעונים מעולים לצד ראשונות מעניינות מבית היוצר של נלי- מומחית בתזונה טבעונית.</t>
  </si>
  <si>
    <t xml:space="preserve">הר הצופים 2 אוניברסיטה העברית</t>
  </si>
  <si>
    <t xml:space="preserve">א'-ה' 08:00-16:00 יום ו' 08:00-15:00</t>
  </si>
  <si>
    <t xml:space="preserve">שרי
 052-8918555 או 04-9844218</t>
  </si>
  <si>
    <t xml:space="preserve">8/2/14- נשלחה תזכורת לגבי פרטים להעלאה. 21/2/14 נשלח לוגו ותפריט אבל עדיין חסרים כל הפרטים הרגילים של בית עסק
 6/8/14- נשלחה שאילתה
 2.3.15 - דיברתי עם עובדת במקום, עדיין ויגן פרנדלי, טלפון עם שרי, רק נעלה אותה לאתר ונשלח לה מדבקה - נשלחו לה הפרטים במייל ובקשה לכתובת
 3.3 - העבירה פרטים וכתובת למדבקות, הועבר לערבה להזנה
 18/11/15 פנו אלינו ואמרו שהם סגרו את המקום</t>
  </si>
  <si>
    <t xml:space="preserve">מהרג’ה.</t>
  </si>
  <si>
    <t xml:space="preserve">http://www.rest.co.il/sites/Default.asp?txtRestID=3013</t>
  </si>
  <si>
    <t xml:space="preserve">https://www.facebook.com/maharaja.rest?sk=wall</t>
  </si>
  <si>
    <t xml:space="preserve">http://www.vegan-friendly.co.il/business/%D7%9E%D7%94%D7%A8%D7%92%D7%94/</t>
  </si>
  <si>
    <t xml:space="preserve">הרצל 87 רמלה</t>
  </si>
  <si>
    <t xml:space="preserve">א'-ה': 22:00-12:00, ו': 08:00 - שעה לפני כניסת השבת
 גם בקיץ</t>
  </si>
  <si>
    <t xml:space="preserve">08-9223534</t>
  </si>
  <si>
    <t xml:space="preserve">Y
 ללא תעודות</t>
  </si>
  <si>
    <t xml:space="preserve">בגלל ההיצע הענק של עיקריות טבעוניות- מעל ל10 מנות עיקריות טבעוניות במקום</t>
  </si>
  <si>
    <t xml:space="preserve">המסעדה כרגע סגורה- יש רק חנות כרגע</t>
  </si>
  <si>
    <t xml:space="preserve">טבעונמי</t>
  </si>
  <si>
    <t xml:space="preserve">https://www.facebook.com/Tivonami</t>
  </si>
  <si>
    <t xml:space="preserve">http://vegan-friendly.co.il/restaurant/220/%D7%98%D7%91%D7%A2%D7%95%D7%A0%D7%9E%D7%99</t>
  </si>
  <si>
    <t xml:space="preserve">אחד העם 15, תל אביב</t>
  </si>
  <si>
    <t xml:space="preserve">053-823-9637</t>
  </si>
  <si>
    <t xml:space="preserve">tivonami.fastfood@gmail.com</t>
  </si>
  <si>
    <t xml:space="preserve">עדי- 0523888376</t>
  </si>
  <si>
    <t xml:space="preserve">2/9/15 לגין ישעיה 50 שח לחשבון העמותה</t>
  </si>
  <si>
    <t xml:space="preserve">5/8/15 פנו אלינו 
 13/8/15 החזירו הסכם התקשרות . אמרו שגם דאגו להוראת קבע אבל לא ראיתי עדיין+ בוצעה הוראת קבע ל2/9/15
 2/9/15 נראה שהתצעה ההוראת קבע על שם לגין ישעיה אבל עדיין מחכים לאישור מהם 
 6/9/15 נשלחו אליהם פרטים להעלאה לאתר
 7/9/15 החזירו פרטים, נשלח לערבה להזנה
 28/9/15 העברתי ללארה</t>
  </si>
  <si>
    <t xml:space="preserve">למחוק מהאתר</t>
  </si>
  <si>
    <t xml:space="preserve">ללה מאכלים אתיופים</t>
  </si>
  <si>
    <t xml:space="preserve">053-7933517</t>
  </si>
  <si>
    <t xml:space="preserve">Y
 בתוך רחובות</t>
  </si>
  <si>
    <t xml:space="preserve">9.2.15 - מייל בו יודע על התשלום והתבקש לשלוח תפריט
 10.2.15 - קבענו שבאים אליו מחר
 16.2.15 - טלפון מול חן שסיפר על העסק (מתאים לתזונה בריאה, מנות חלבון וכו') נגיע אליו מחר לביקור
 18.2.15 - לאחר ביקור, קיבלו לוגואים לתפריט, פרטים לאתר ופרטי חשבון בנק
 2.3.15 - מייל שאילתה מה קורה
 15.3 - טלפון מעצבן עם חן, אמר שיעביר לי בימים הקרובים, התשלום יהיה אחרי הפרסום מבחינתו... ביקש גם פוסט שלא יראה פרסומי, אמרתי שיעביר מלל והכל
 29.3.15 - העביר פרטים לאתר, בינתיים לא רוצה לשלם, ביקשתי מעמרי שיטלפן אליו
 1/4/15 נשלחה דרישת תשלום (אמר שידאג לזה)
 9/12/15 נשלחה קבלה עבור 9 חודשים: אפריל 2015-דצמבר 2015 (כולל)</t>
  </si>
  <si>
    <t xml:space="preserve">Y
 מלבד סניף מוריה</t>
  </si>
  <si>
    <t xml:space="preserve">03-631-3443</t>
  </si>
  <si>
    <t xml:space="preserve">בועז - 0504764258</t>
  </si>
  <si>
    <t xml:space="preserve">קפה קאימאק</t>
  </si>
  <si>
    <t xml:space="preserve">לוינסקי 49 תל אביב
 עזה 24 יפו</t>
  </si>
  <si>
    <t xml:space="preserve">מסעדה צמחונית - וכמה מנות טבעוניות.</t>
  </si>
  <si>
    <t xml:space="preserve">ירמיהו תל אביב. חומוסיה די רגילה. אפשר לתת תו תקן. יש להם חומוסים ומרק אחד.</t>
  </si>
  <si>
    <t xml:space="preserve">אני אקפוץ לשם ביום שלישי כדי לבדוק אם יש להם משהו מיוחד חוץ מחומוס. לאחר הבדיקה- אין שום דבר חוץ מחומוס. הם באתר. עמרי?
 03-5464547</t>
  </si>
  <si>
    <t xml:space="preserve">Y
 למהדרין</t>
  </si>
  <si>
    <t xml:space="preserve">פאפא'ס pappa's italiano</t>
  </si>
  <si>
    <t xml:space="preserve">http://www.2eat.co.il/pappas/default.aspx?pid=7918</t>
  </si>
  <si>
    <t xml:space="preserve">http://www.facebook.com/pappas.italiano</t>
  </si>
  <si>
    <t xml:space="preserve">הלל הזקן 12 תל אביב</t>
  </si>
  <si>
    <t xml:space="preserve">א'-ש': 12:00- 24:30</t>
  </si>
  <si>
    <t xml:space="preserve">03-5107373</t>
  </si>
  <si>
    <t xml:space="preserve">אוראל- 0522997554</t>
  </si>
  <si>
    <t xml:space="preserve">נשלחה הודעה דרך צור קשר באתר.</t>
  </si>
  <si>
    <t xml:space="preserve">חושב נשלח הסכם</t>
  </si>
  <si>
    <t xml:space="preserve">תפריט טבעוני נפרד גם במקום וגם באתר. שלל אפשרויות בתחום הפסטות והפיצות</t>
  </si>
  <si>
    <t xml:space="preserve">:
 א - ה 16:00 - 12:00
 ב - ה 02:00 - 20:00
 ו 04:00 - 21:00
 ש 02:00 - 20:00 ועד אחרון הלקוחות</t>
  </si>
  <si>
    <t xml:space="preserve">התקבלו 2מתכונים (ללא תמונות) ב14.5.15</t>
  </si>
  <si>
    <t xml:space="preserve">להסיר מהאתר</t>
  </si>
  <si>
    <t xml:space="preserve">לא מצאתי דף</t>
  </si>
  <si>
    <t xml:space="preserve">מתחם "פרוטיאה בכפר" מושב בני דרור</t>
  </si>
  <si>
    <t xml:space="preserve">א'-ה': 9:00-21:00, ו': 8:30-14:00 ש': 10:00-14:00</t>
  </si>
  <si>
    <t xml:space="preserve">די בטוח שכן</t>
  </si>
  <si>
    <t xml:space="preserve">יש לוגו של הויגן פרנדלי</t>
  </si>
  <si>
    <t xml:space="preserve">מעבר
 הקישור בויגן פרנדלי לביקורת ולא לעמוד מסעדה "רגיל"</t>
  </si>
  <si>
    <t xml:space="preserve">2/8/15 התקשר ואמר שרוצה את התו אבל לא מוכן לשלם. בסוף כן מוכן לשלם, נשלחו שלושת השלבים
 5/8/15 עשה העברה של 50 שח חד פעמי ואחרי זה פתח הוראת קבע של 50 שח לתשיעי בחודש אבל רק ל12 חודשים.... צריך לשים לב לזה. 
 7/8/15 שלחו פרטים, העברתי לערבה להזנה, עלה לאתר</t>
  </si>
  <si>
    <t xml:space="preserve">Y 2/8/15
 "השגחה פרטית" של הרב אהרן לייבוביץ'</t>
  </si>
  <si>
    <t xml:space="preserve">03-5609676</t>
  </si>
  <si>
    <t xml:space="preserve">0545379798 אסף</t>
  </si>
  <si>
    <t xml:space="preserve">כן 2/2/15 50 שח תחת המייל- 
 davidstrauss@walla.com
 1/7/15 הפסיקו את התרומה</t>
  </si>
  <si>
    <t xml:space="preserve">לא נשלח- לשלוח בסוף 2015 קבלה על סך 550 שח</t>
  </si>
  <si>
    <t xml:space="preserve">פיצה בריבוע</t>
  </si>
  <si>
    <t xml:space="preserve">לא מצאתי באתר VF</t>
  </si>
  <si>
    <t xml:space="preserve">1. פוסט מאחורי הקלעים שקיבלו את התו</t>
  </si>
  <si>
    <t xml:space="preserve">077-787-7737</t>
  </si>
  <si>
    <t xml:space="preserve">כל המנות במקום טבעוניות או כאלו שניתן להפוך לטבעוניות</t>
  </si>
  <si>
    <t xml:space="preserve">אין 
 16-3-2014 22:44 
 _______
 רועי ענה 18 מרץ 2014 08:35:01
 ______
 ממתין אישור תגובה עמרי</t>
  </si>
  <si>
    <t xml:space="preserve">מדבר עם השותפה
 נשלח</t>
  </si>
  <si>
    <t xml:space="preserve">אספרסו בר</t>
  </si>
  <si>
    <t xml:space="preserve">http://www.espressobar.com/</t>
  </si>
  <si>
    <t xml:space="preserve">https://www.facebook.com/EspressoBarIL?fref=ts</t>
  </si>
  <si>
    <t xml:space="preserve">http://www.vegan-friendly.co.il/business/%D7%90%D7%A1%D7%A4%D7%A8%D7%A1%D7%95-%D7%91%D7%A8/</t>
  </si>
  <si>
    <t xml:space="preserve">לינק לכתובות, טלפונים, שעות: http://www.espressobar.com/</t>
  </si>
  <si>
    <t xml:space="preserve">לינק לכתובות, טלפונים, שעות: http://www.espressobar.com</t>
  </si>
  <si>
    <t xml:space="preserve">nimrod@feedmedia.co.il</t>
  </si>
  <si>
    <t xml:space="preserve">נמרוד- 0505553656</t>
  </si>
  <si>
    <t xml:space="preserve">31-12-15- סוכם עם נמרוד בעלי הרשת שידבר עם מנהלת הרשת והם יעבירו לי תפריטים מעודכנים מכל הסניפים כדי שנבדוק אם עדיין עומדים בדרישות התו שלנו. שלחתי מייל. 03-01-16 - ביקרתי היום ב-3 סניפים: שד' רוטשילד 8 ת"א, מנדרין ת"א, יהודה המכבי 57 ת"א (בו גם אכלתי). גם כאן מצאתי תפריט גדול ויפה ומספק לטבעונים עם מנות מסומנות בלוגו העמותה.בסניף בו אכלתי, נתנו גם תפריט ספייסל (מופיע כפלייר קטן שמצורף לתפריט) בו לא היו מסומנות מנות טבעוניות, למרות שמרק היום בו היה טבעוני. מנהל הסניף אמר לי שהם ממש בקרוב גם כן מכניסים את תפריט החורף ובו ימוזגו שני התפריטים יחד ויהיו בו בנוסף יותר מנות טבעוניות.</t>
  </si>
  <si>
    <t xml:space="preserve">סניף רמת אביב וסניף פולג בלבד</t>
  </si>
  <si>
    <t xml:space="preserve">שלח מתכונים: ארוחת בוקר טבעונית, פריטטה חומוס, סלט בוקר, כדורי תמר, מוסקה, בולונז טבעוני, סלט חיטה, טוסט מוצרלה טבעונית, כריך גבינה טבעונית, סלט טוסט, קרפצ'ו סלק</t>
  </si>
  <si>
    <t xml:space="preserve">השיקו תפרייט טבעוני עם כ20 מנות טבעוניות עשירות מגוונות ומעניינות. החל מארוחות בוקר ועד קינוחים המיוצרים ברשת. המקום מומלץ ויגן פרנדלי</t>
  </si>
  <si>
    <t xml:space="preserve">http://www.rest.co.il/sites/Default.asp?txtRestID=15303</t>
  </si>
  <si>
    <t xml:space="preserve">https://www.facebook.com/CafeBombay</t>
  </si>
  <si>
    <t xml:space="preserve">http://www.vegan-friendly.co.il/business/%D7%A7%D7%A4%D7%94-%D7%91%D7%95%D7%9E%D7%91%D7%99%D7%99-%D7%9E%D7%A1%D7%A2%D7%93%D7%95%D7%AA-%D7%98%D7%91%D7%A2%D7%95%D7%A0%D7%99%D7%95%D7%AA-%D7%9B%D7%A9%D7%A8%D7%95%D7%AA/</t>
  </si>
  <si>
    <t xml:space="preserve">א - ד 11:30 - 22:00 ה 11:30 - 22:30 ו 10:00 - 14:15</t>
  </si>
  <si>
    <t xml:space="preserve">משה אנג'ל
 050-7640039</t>
  </si>
  <si>
    <t xml:space="preserve">נסגרה- להסיר מהאתר</t>
  </si>
  <si>
    <t xml:space="preserve">ביסטרו נעה</t>
  </si>
  <si>
    <t xml:space="preserve">http://www.cordelia.co.il/?ID_Ctg=5</t>
  </si>
  <si>
    <t xml:space="preserve">http://www.facebook.com/pages/%D7%A0%D7%95%D7%A2%D7%94-%D7%91%D7%99%D7%A1%D7%98%D7%A8%D7%95/128008933878982?fref=ts</t>
  </si>
  <si>
    <t xml:space="preserve">http://www.vegan-friendly.co.il/business/%D7%A0%D7%95%D7%A2%D7%94-%D7%91%D7%99%D7%A1%D7%98%D7%A8%D7%95/</t>
  </si>
  <si>
    <t xml:space="preserve">הצורפים 14 תל אביב</t>
  </si>
  <si>
    <t xml:space="preserve">א'-ש': 09:00 - עד הלקוח האחרון</t>
  </si>
  <si>
    <t xml:space="preserve">03-5184668</t>
  </si>
  <si>
    <t xml:space="preserve">eli@nir-zook.com</t>
  </si>
  <si>
    <t xml:space="preserve">546117771 אלי</t>
  </si>
  <si>
    <t xml:space="preserve">שינו את התפריטים, הוסיפו מנות טבעוניות והוסיפו סימונים של ויגן פרנדלי!</t>
  </si>
  <si>
    <t xml:space="preserve">שלחה מתכון: צ'יגה – מעדן בורגול של אורפאלים</t>
  </si>
  <si>
    <t xml:space="preserve">נשלח ולדבר מחר</t>
  </si>
  <si>
    <t xml:space="preserve">מסעדת השף ויג פרנדלי הראשונה- במקום תמצאו תפריטים מסומנים והיצע רחב של מנות טבעוניות ומגוונות</t>
  </si>
  <si>
    <t xml:space="preserve">נירית- 0526992733
 במקום נירית
 דני 0542034167</t>
  </si>
  <si>
    <t xml:space="preserve">נשלח מעוניין</t>
  </si>
  <si>
    <t xml:space="preserve">בית עסק צמחוני שניתן להפוך כמעט את כל המנות לטבעוניות.</t>
  </si>
  <si>
    <t xml:space="preserve">גרין בורגר</t>
  </si>
  <si>
    <t xml:space="preserve">http://www.greenburger.co.il</t>
  </si>
  <si>
    <t xml:space="preserve">https://www.facebook.com/pages/Green-Burger-%D7%92%D7%A8%D7%99%D7%9F-%D7%91%D7%95%D7%A8%D7%92%D7%A8/497977443602103</t>
  </si>
  <si>
    <t xml:space="preserve">http://www.vegan-friendly.co.il/business/%D7%92%D7%A8%D7%99%D7%9F-%D7%91%D7%95%D7%A8%D7%92%D7%A8-green-burger/</t>
  </si>
  <si>
    <t xml:space="preserve">סטריט מול (street mall) רמת ישי</t>
  </si>
  <si>
    <t xml:space="preserve">Mon - Thu: 10:00 am - 9:30 pm
 Fri: 10:00 am - 2:30 pm
 Sat: 7:00 pm - 10:30 pm
 Sun: 10:00 am - 9:30 pm</t>
  </si>
  <si>
    <t xml:space="preserve">04-634-3438</t>
  </si>
  <si>
    <t xml:space="preserve">greenburgerzafon@gmail.com</t>
  </si>
  <si>
    <t xml:space="preserve">אקי 0509123490</t>
  </si>
  <si>
    <t xml:space="preserve">פוסט התלהבות על גרין בורגר</t>
  </si>
  <si>
    <t xml:space="preserve">יש מתכון לאלף האיים</t>
  </si>
  <si>
    <t xml:space="preserve">פלייארים פוסטר ומדבקה על הדלת רוצה</t>
  </si>
  <si>
    <t xml:space="preserve">במסעדה מגוון מנות טבעוניות ובהן: סנדוויץ' טופו, קציצות, מרקים, סלטים, קינואה, סלט סיני ואפילו קינוח שנקרא "כדור אנרגיה" שזה מעין מעדן פודינג אורז עם חלב קוקוס.
 בנוסף, מידי יום מוגשים שלושה תבשילים שונים ומיוחדים (טבעונים) אשר ניתן לבחור אחד מהם או לשלב ביניהם.</t>
  </si>
  <si>
    <t xml:space="preserve">במסעדה אמרו שאין להם כל כך אופציות טבעוניות</t>
  </si>
  <si>
    <t xml:space="preserve">Y
 הרבנות זכרון יעקוב (כל המוצרים מהדרין)</t>
  </si>
  <si>
    <t xml:space="preserve">סגרו- להוריד מהאתר</t>
  </si>
  <si>
    <t xml:space="preserve">https://www.facebook.com/pages/%D7%9C%D7%94-%D7%A7%D7%95%D7%A6%D7%99%D7%A0%D7%94-%D7%A4%D7%A1%D7%98%D7%94-%D7%91%D7%A8/610271015736928</t>
  </si>
  <si>
    <t xml:space="preserve">http://vegan-friendly.co.il/restaurant/195</t>
  </si>
  <si>
    <t xml:space="preserve">ביאליק 59 רמת גן</t>
  </si>
  <si>
    <t xml:space="preserve">1/10/14 החזיר כתב התחייבות 
 22/12/14- טלפון+מייל בנושא פרטים לאתר, מדבקה, תרומה (רוצה לתרום) ואינסטוש
 30/12/14- היינו אצלו, קיבל מדבקה, דיברנו איתו+מייל לגבי שיוריד תוספת לחל"ס, נשלחו סימונים לתפריט, הוספת קינוח, אינסטה, קלאב קארד, תרומה ופרטים לאתר
 20.4 - במסגרת אישיו שהיה לו עם לקוחה שפנתה אלינו, גם תוזכר בפעם האלף להעביר פרטים
 7.5.15 - נשלח לניקול שתלה לאתר</t>
  </si>
  <si>
    <t xml:space="preserve">להוריד מהאתר- גבולי והוחלט להוריד</t>
  </si>
  <si>
    <t xml:space="preserve">מיטל- 050-900-8855</t>
  </si>
  <si>
    <t xml:space="preserve">אין 
 נשלחה פנייה-
 16-3-2013
 20:35
 טרם אושרה</t>
  </si>
  <si>
    <t xml:space="preserve">מהממת נשלח הסכם</t>
  </si>
  <si>
    <t xml:space="preserve">בלודווינג דאגו להוסיף מנות טבעוניות רבות לתפריט בשביל לקבל את תו התקן. במקום תוכלו למצוא תפריט רחב ועשיר של מנות טבעוניות כגון סלטים, פסטות, כריכים, תבשילים ואפילו קינוחים שווים ביותר.</t>
  </si>
  <si>
    <t xml:space="preserve">אין 
 נשלחה פנייה-
 16-3-2013
 20:56
 טרם אושרה</t>
  </si>
  <si>
    <t xml:space="preserve">נשלח לאפרת שמחה ומאשרת
 goefrat3@gmail.com</t>
  </si>
  <si>
    <t xml:space="preserve">אחת הפיצות הטבעוניות המומלצות בארץ. בפיצריה משתמשים בגבינה הטבעונית של טבע דלי.</t>
  </si>
  <si>
    <t xml:space="preserve">אורגניק פטיש
 לא מופיע באתר VF</t>
  </si>
  <si>
    <t xml:space="preserve">יום א'-ו', 08:00-22:00, יום ש , 09:00-22:00</t>
  </si>
  <si>
    <t xml:space="preserve">chef.shaulian@gmail.com
 inbal_aharoni@yahoo.com</t>
  </si>
  <si>
    <t xml:space="preserve">אור - 0548101074
 ענבל (לגבי כסף) - 0508776797</t>
  </si>
  <si>
    <t xml:space="preserve">16.2.15 - פנה אלינו, מקום אורגני 90% טבעוני. נשלחו שלושת השלבים וביקשנו תפריט, נגיע אליו מחר
 18.2.15 - לאחר ביקור, קיבלו לוגואים לתפריט, פרטים לאתר ופרטי חשבון בנק
 24.2.15 - ביקשתי מאור שישלח פרטים לאתר, ואת הטלפון של ענבל לגבי כסף
 25.2.15 - שיחה עם ענבר, הועבר למייל צילום של חשבונית ע"מ שיעשו העברה
 26.2.15 - סמס לענבל שאני זקוקה לכתובת המייל שלה, אחכ מייל עם קבלה
 2.3.15 - אסמס לענבל, שוכנעה להעביר הוראת קבע, קיבלה פרטי בנק
 4.3 - הגיעו פרטים לאתר, הועבר לניקול והוזן</t>
  </si>
  <si>
    <t xml:space="preserve">http://www.facebook.com/cafebarnash?fref=ts</t>
  </si>
  <si>
    <t xml:space="preserve">http://www.vegan-friendly.co.il/business/%D7%A7%D7%A4%D7%94-%D7%91%D7%A8%D7%A0%D7%A9/</t>
  </si>
  <si>
    <t xml:space="preserve">להסיר מהאתר- כנראה סגרו</t>
  </si>
  <si>
    <t xml:space="preserve">זריזה 
 לא מופיע באתר VF</t>
  </si>
  <si>
    <t xml:space="preserve">א'-ה': 8:00- 20:00 ו': 9:00- 18:00</t>
  </si>
  <si>
    <t xml:space="preserve">masala
 לא מופיע באר VF</t>
  </si>
  <si>
    <t xml:space="preserve">חמישי שישי בשוק האוכל</t>
  </si>
  <si>
    <t xml:space="preserve">א'-ה'- 07:00-01:00, ו'- 07:00-17:00, ש'- מצאת השבת-01:00</t>
  </si>
  <si>
    <t xml:space="preserve">03-6005477</t>
  </si>
  <si>
    <t xml:space="preserve">נשלחה הודעה בפייסבוק. ב-23.3.14 הגיבו ששמעיה לא מנהל את דף הפייסבוק ושיש ליצור איתו קשר במספר 050-398-2433
  או במספר 03-6829217</t>
  </si>
  <si>
    <t xml:space="preserve">א'-ו': 11:00-1:00, ש': 20:00-01:00
 גם בקיץ</t>
  </si>
  <si>
    <t xml:space="preserve">אלירן 0524271222</t>
  </si>
  <si>
    <t xml:space="preserve">אין סימון בכלל על התפריטים</t>
  </si>
  <si>
    <t xml:space="preserve">Y
 (אין שירותים לנכים)</t>
  </si>
  <si>
    <t xml:space="preserve">א'-ה': 09:00- 22:00. ו': 09:00- 14:00. ש': 19:00- 22:00</t>
  </si>
  <si>
    <t xml:space="preserve">ראשל"צ: א'-ה' 11:00-01:00 ו' 11:00-15:30 ש' 18:00-01:00. חולון: א'-ה' 11:00-01:00 ו' 11:00-15:30 ש' 19:00-01:00</t>
  </si>
  <si>
    <t xml:space="preserve">א'-ה': 08:00-23:00, ו':07:30 עד שעה וחצי לפני כניסת השבת, ש':19:00 -23:00
 שעות אלו גם בקיץ</t>
  </si>
  <si>
    <t xml:space="preserve">Y
 כשר בד"צ</t>
  </si>
  <si>
    <t xml:space="preserve">Y
 ישנו חניון צמוד ששיך למסעדה</t>
  </si>
  <si>
    <t xml:space="preserve">אוסקה (יש שלושה סניפים, רעננה ויגן פרנדלי)</t>
  </si>
  <si>
    <t xml:space="preserve">http://www.osakarest.co.il/</t>
  </si>
  <si>
    <t xml:space="preserve">http://www.vegan-friendly.co.il/business/%D7%90%D7%95%D7%A1%D7%A7%D7%94/</t>
  </si>
  <si>
    <t xml:space="preserve">המסגר 2 רעננה</t>
  </si>
  <si>
    <t xml:space="preserve">רעננה: א'-ה': 12:00-23:00; ו': 12:00-15:00; ש': סגור</t>
  </si>
  <si>
    <t xml:space="preserve">09-7443484</t>
  </si>
  <si>
    <t xml:space="preserve">daavidaavid@gmail.com</t>
  </si>
  <si>
    <t xml:space="preserve">דודי- 0542424297</t>
  </si>
  <si>
    <t xml:space="preserve">יש את הלוגו על התפריט העסקי. הם צריכים להוסיף את האייקון לתפריט הרגיל</t>
  </si>
  <si>
    <t xml:space="preserve">לא נשלחה פנייה- דודי אמר שישלח</t>
  </si>
  <si>
    <t xml:space="preserve">כיוון שאפשר להפוך את התפריט כולו לטבעוני!</t>
  </si>
  <si>
    <t xml:space="preserve">לא ענה אז נשלח מייל התעניינות</t>
  </si>
  <si>
    <t xml:space="preserve">השווארמה צמחונית
 יש כבר שורה של השווארמה הטבעונית, מס' 35</t>
  </si>
  <si>
    <t xml:space="preserve">תל אביב: 053-8094031, באר שבע: 08-6512375, חיפה: 04-8512515. ירושלים 0775009330, הרצליה 097720415,</t>
  </si>
  <si>
    <t xml:space="preserve">בר קיימא</t>
  </si>
  <si>
    <t xml:space="preserve">http://barkayma.co.il/</t>
  </si>
  <si>
    <t xml:space="preserve">https://www.facebook.com/barkayma</t>
  </si>
  <si>
    <t xml:space="preserve">http://www.vegan-friendly.co.il/business/%D7%94%D7%91%D7%A8-%D7%A7%D7%99%D7%99%D7%9E%D7%90/</t>
  </si>
  <si>
    <t xml:space="preserve">המשביר 22 תל אביב</t>
  </si>
  <si>
    <t xml:space="preserve">כל יום 12:00-02:00</t>
  </si>
  <si>
    <t xml:space="preserve">03-9493322</t>
  </si>
  <si>
    <t xml:space="preserve">Info@barkayma.co.il, ilanbarkayma@gmail.com</t>
  </si>
  <si>
    <t xml:space="preserve">אילן-הבעלים 0544983447</t>
  </si>
  <si>
    <t xml:space="preserve">15/10/2012</t>
  </si>
  <si>
    <t xml:space="preserve">הכל טבעוני אין צורך</t>
  </si>
  <si>
    <t xml:space="preserve">לצלצל לאיה- אופיר בחול</t>
  </si>
  <si>
    <t xml:space="preserve">03-5252818</t>
  </si>
  <si>
    <t xml:space="preserve">אשקלון</t>
  </si>
  <si>
    <t xml:space="preserve">אנונה</t>
  </si>
  <si>
    <t xml:space="preserve">http://anonacafe.blogspot.co.il/</t>
  </si>
  <si>
    <t xml:space="preserve">https://www.facebook.com/pages/%D7%90%D7%A0%D7%95%D7%A0%D7%94/170708649652707?fref=ts</t>
  </si>
  <si>
    <t xml:space="preserve">http://vegan-friendly.co.il/restaurant/180/%D7%90%D7%A0%D7%95%D7%A0%D7%94</t>
  </si>
  <si>
    <t xml:space="preserve">הרצל 5 בית פרנק אשקלון</t>
  </si>
  <si>
    <t xml:space="preserve">יום א'-ג' 16:00-08:00 יום ד'-ה' 23:00-08:00 יום ו' 14:00-08:00</t>
  </si>
  <si>
    <t xml:space="preserve">052-7950125
 08-6723881</t>
  </si>
  <si>
    <t xml:space="preserve">anona.cafe@gmail.com</t>
  </si>
  <si>
    <t xml:space="preserve">072-3226582
 anona.cafe@gmail.com
 בעלים - רן</t>
  </si>
  <si>
    <t xml:space="preserve">17/8/15 תשלום 300 שח על שם רן שמש</t>
  </si>
  <si>
    <t xml:space="preserve">9.5.15</t>
  </si>
  <si>
    <t xml:space="preserve">רן פנה ב-10/12, עברנו על התפריט, לא ויגן פרנדלי, קיבלו הערות ויעבירו תפריט חדש בהמשך
 16.2.15 - העביר תפריט חדש ויגן פרנדלי, שוחחנו איתו לגבי תרומה, פרטים לאתר וכתב התחייבות
 17.2.15 - העביר פרטים לאתר וכתב התחייבות חתום, קיבל לוגואים לתפריט
 24.2.15 - הועבר לניקול להזנה. תזכרתי אותו על תשלום וביקשתי ממנו כתובת לשלוח מדבקות
 25.2.15 - נשלחו לו שוב פרטי בנק
 16.3 - מייל לרן אם מעביר תפריט בוורד, קישור לפרסום שלו ואם קיבל תמדבקות. ענה שקיבל הכל, יטפל בהפקדה ובהעברת תפריט בימים הקרובים
 21/7/15 סימוס לרן לעניין התשלום
 3/8/15 טלפון תזכורת לרן 
 13/8/15 טלפון לרן שאמר שיטפל בזה שבוע הבא
 16/8/15 עוד סימוס לרן 
 4/12/15 מייל תזכורת לעניין התשלום השנתי</t>
  </si>
  <si>
    <t xml:space="preserve">נשלחה בדואר - פנימית וחיצונית</t>
  </si>
  <si>
    <t xml:space="preserve">פיצה פיקס</t>
  </si>
  <si>
    <t xml:space="preserve">https://vegan-friendly.co.il/restaurant/296</t>
  </si>
  <si>
    <t xml:space="preserve">אגריפס 97</t>
  </si>
  <si>
    <t xml:space="preserve">א'-ד' 10:00-02:00, ה' 10:00- 04:00, ו' 09:00-שעתיים לפני כניסת השבת, מוצ"ש- שעה אחרי צאת השבת- 02:00</t>
  </si>
  <si>
    <t xml:space="preserve">053-8608608</t>
  </si>
  <si>
    <t xml:space="preserve">
חזקיה אגרונוב
0538608608 
(פקס: 02-6514868)
</t>
  </si>
  <si>
    <t xml:space="preserve">Y 07-04-16</t>
  </si>
  <si>
    <t xml:space="preserve">24/5/16 תשלום של 600 שח מזומן בהעברה לחשבון העמותה</t>
  </si>
  <si>
    <t xml:space="preserve">Y 24-05-16 </t>
  </si>
  <si>
    <t xml:space="preserve">מרץ 2016 פנה לקבל את התו 
24/5/16 העברה של 600 שח לחשבון העמותה + ורד צריכה להמשיך מולו את התהליך + נשלחה קבלה 
20-07-16 - העברתי לערבה להזנה."</t>
  </si>
  <si>
    <t xml:space="preserve">קשה לתקשר איתו אז קשה מידי להוסיף לוגו לתפריט</t>
  </si>
  <si>
    <t xml:space="preserve">קדימה</t>
  </si>
  <si>
    <r>
      <rPr>
        <b val="true"/>
        <sz val="12"/>
        <color rgb="FF000000"/>
        <rFont val="Cambria"/>
        <family val="1"/>
        <charset val="1"/>
      </rPr>
      <t xml:space="preserve">הוליווד פיצה </t>
    </r>
    <r>
      <rPr>
        <sz val="11"/>
        <rFont val="Cambria"/>
        <family val="1"/>
        <charset val="1"/>
      </rPr>
      <t xml:space="preserve">פיצריה</t>
    </r>
  </si>
  <si>
    <t xml:space="preserve">https://www.facebook.com/Hollywood-PIZZA-328313103962473/</t>
  </si>
  <si>
    <t xml:space="preserve">https://www.vegan-friendly.co.il/%D7%9E%D7%A1%D7%A2%D7%93%D7%94/289/%D7%94%D7%95%D7%9C%D7%99%D7%95%D7%95%D7%93_%D7%A4%D7%99%D7%A6%D7%94</t>
  </si>
  <si>
    <t xml:space="preserve">שדרות יצחק בן צבי 81 קדימה</t>
  </si>
  <si>
    <t xml:space="preserve">א-ה 12:30-23:00, ו סגור, שבת מחצי שעה אחרי צאת השבת ועד חצות</t>
  </si>
  <si>
    <t xml:space="preserve">09-7727072</t>
  </si>
  <si>
    <t xml:space="preserve">eyalsh555@gmail.com</t>
  </si>
  <si>
    <t xml:space="preserve">אייל שניידר 0507306032</t>
  </si>
  <si>
    <t xml:space="preserve">Y 27-05-16</t>
  </si>
  <si>
    <t xml:space="preserve">26-05-16עשה העברה על סך 600 שח לחשבון העמותה (על שם הוליווד פיצה)</t>
  </si>
  <si>
    <t xml:space="preserve">26/7/16
https://www.facebook.com/veganfriendly.co.il/photos/a.366969066704919.78153.346896375378855/1061077763960709/?type=3&amp;theater</t>
  </si>
  <si>
    <t xml:space="preserve">7/1/2016 פנה לקבל את התו
26/5/16 עשה העברה על סך 600 שח לחשבון העמותה (על שם הוליווד פיצה) 
14-05-16 - העברתי לאולה להזנה</t>
  </si>
  <si>
    <t xml:space="preserve">Y31-05-16</t>
  </si>
  <si>
    <t xml:space="preserve">אמרטי</t>
  </si>
  <si>
    <t xml:space="preserve">http://www.vegan-friendly.co.il/%D7%9E%D7%A1%D7%A2%D7%93%D7%94/28/%D7%90%D7%9E%D7%A8%D7%98%D7%99</t>
  </si>
  <si>
    <t xml:space="preserve">כתובת: הפלמח 25 חיפה
</t>
  </si>
  <si>
    <t xml:space="preserve">טלפון: 04-8112929</t>
  </si>
  <si>
    <t xml:space="preserve">אוליו פיצה</t>
  </si>
  <si>
    <t xml:space="preserve">http://www.oliopizza.co.il/</t>
  </si>
  <si>
    <t xml:space="preserve">http://www.facebook.com/OllioPizza</t>
  </si>
  <si>
    <t xml:space="preserve">http://www.vegan-friendly.co.il/restaurant/31/%D7%A4%D7%99%D7%A6%D7%94_%D7%90%D7%95%D7%9C%D7%99%D7%95</t>
  </si>
  <si>
    <t xml:space="preserve">הנחילות 2, כרכור</t>
  </si>
  <si>
    <t xml:space="preserve">א'-ה': 12:00- 22:00. ו': סגור. ש': 18:00- 22:00</t>
  </si>
  <si>
    <t xml:space="preserve">karen.wasserman@gmail.com</t>
  </si>
  <si>
    <t xml:space="preserve">קרן- 0544478782</t>
  </si>
  <si>
    <t xml:space="preserve">24.3.13</t>
  </si>
  <si>
    <t xml:space="preserve">שרון</t>
  </si>
  <si>
    <t xml:space="preserve">פיצה סלייס</t>
  </si>
  <si>
    <t xml:space="preserve">https://www.facebook.com/pages/%D7%A4%D7%99%D7%A6%D7%94-%D7%A1%D7%9C%D7%99%D7%99%D7%A1/309067152566503</t>
  </si>
  <si>
    <t xml:space="preserve">http://www.vegan-friendly.co.il/business/%D7%A4%D7%99%D7%A6%D7%94-%D7%A1%D7%9C%D7%99%D7%99%D7%A1/</t>
  </si>
  <si>
    <t xml:space="preserve">סוקולוב 72 רמת השרון</t>
  </si>
  <si>
    <t xml:space="preserve">Mon - Sun: 12:00 pm - 3:00 am</t>
  </si>
  <si>
    <t xml:space="preserve">03-540-9239</t>
  </si>
  <si>
    <t xml:space="preserve">ggat@netvision.net.il</t>
  </si>
  <si>
    <t xml:space="preserve">גלעד 0507907207</t>
  </si>
  <si>
    <t xml:space="preserve">פרנצ'סקה</t>
  </si>
  <si>
    <t xml:space="preserve">https://www.facebook.com/%D7%A4%D7%99%D7%A6%D7%94-%D7%A4%D7%A8%D7%A0%D7%A6%D7%A1%D7%A7%D7%94-420366544755515/</t>
  </si>
  <si>
    <t xml:space="preserve">http://www.vegan-friendly.co.il/%D7%9E%D7%A1%D7%A2%D7%93%D7%94/93/%D7%A4%D7%99%D7%A6%D7%94_%D7%A4%D7%A8%D7%A0%D7%A6_%D7%A1%D7%A7%D7%94</t>
  </si>
  <si>
    <t xml:space="preserve">כתובת: רח' הנשיא 57, קרית אונו
</t>
  </si>
  <si>
    <t xml:space="preserve">שעות פעילות: א'-ה': 10:30-23:00 שבת: מצאת השבת-23:00.</t>
  </si>
  <si>
    <t xml:space="preserve">טלפון: 1-700-700-140</t>
  </si>
  <si>
    <t xml:space="preserve">eva1001@walla.com</t>
  </si>
  <si>
    <t xml:space="preserve">אווה- 0542116688</t>
  </si>
  <si>
    <t xml:space="preserve">אלכסנדר</t>
  </si>
  <si>
    <t xml:space="preserve">http://www.vegan-friendly.co.il/%D7%9E%D7%A1%D7%A2%D7%93%D7%94/116/%D7%90%D7%9C%D7%9B%D7%A1%D7%A0%D7%93%D7%A8</t>
  </si>
  <si>
    <t xml:space="preserve">שדרות ירושלים 3 מוצקין</t>
  </si>
  <si>
    <t xml:space="preserve">שעות פעילות: א'-ה': 11:00-23:00, שישי וערב חג סגור, שבת וחג: מוצ"ש-23:00</t>
  </si>
  <si>
    <t xml:space="preserve">טלפון: 04-8404062</t>
  </si>
  <si>
    <t xml:space="preserve">טורינו</t>
  </si>
  <si>
    <t xml:space="preserve">http://torino.co.il/he/</t>
  </si>
  <si>
    <t xml:space="preserve">https://www.facebook.com/torino.rest?fref=ts</t>
  </si>
  <si>
    <t xml:space="preserve">http://www.vegan-friendly.co.il/%D7%9E%D7%A1%D7%A2%D7%93%D7%94/118/%D7%A4%D7%99%D7%A6%D7%94_%D7%98%D7%95%D7%A8%D7%99%D7%A0%D7%95</t>
  </si>
  <si>
    <t xml:space="preserve">לא רלוונטי- רשת </t>
  </si>
  <si>
    <t xml:space="preserve">טלפון: 1700-70-15-15</t>
  </si>
  <si>
    <t xml:space="preserve">shopen@012.net.il</t>
  </si>
  <si>
    <t xml:space="preserve">ישראל- 0522-850150</t>
  </si>
  <si>
    <t xml:space="preserve">לא רלוונטי- רשת</t>
  </si>
  <si>
    <t xml:space="preserve">לא - חוץ מהסניף בחיפה</t>
  </si>
  <si>
    <t xml:space="preserve">https://www.facebook.com/greencatvegan</t>
  </si>
  <si>
    <t xml:space="preserve">http://www.vegan-friendly.co.il/%D7%9E%D7%A1%D7%A2%D7%93%D7%94/137/%D7%94%D7%97%D7%AA%D7%95%D7%9C_%D7%94%D7%99%D7%A8%D7%95%D7%A7</t>
  </si>
  <si>
    <t xml:space="preserve">כתובת: לבונטין 7, תל אביב</t>
  </si>
  <si>
    <t xml:space="preserve">שעות פעילות: א'-ה' 10:00-23:00</t>
  </si>
  <si>
    <t xml:space="preserve">טלפון: 073-732-7361</t>
  </si>
  <si>
    <t xml:space="preserve">גיא- 058-7200259</t>
  </si>
  <si>
    <t xml:space="preserve">Y- 100%</t>
  </si>
  <si>
    <t xml:space="preserve">לזינו</t>
  </si>
  <si>
    <t xml:space="preserve">https://www.facebook.com/pizza.lazino.haifa</t>
  </si>
  <si>
    <t xml:space="preserve">http://www.vegan-friendly.co.il/business/%D7%A4%D7%99%D7%A6%D7%94-%D7%9C%D7%96%D7%99%D7%A0%D7%95/</t>
  </si>
  <si>
    <t xml:space="preserve">התיכון 86, נווה שאנן בחיפה</t>
  </si>
  <si>
    <t xml:space="preserve">א'-ה': 11:00- 23:00</t>
  </si>
  <si>
    <t xml:space="preserve">04-822-8080</t>
  </si>
  <si>
    <t xml:space="preserve">giorags@gmail.com</t>
  </si>
  <si>
    <t xml:space="preserve">גיורא- 052-2414115
לאה-0522414115</t>
  </si>
  <si>
    <t xml:space="preserve">Y
 מהדרין העדה החרדית חיפה</t>
  </si>
  <si>
    <t xml:space="preserve">בורדו</t>
  </si>
  <si>
    <t xml:space="preserve">http://www.pizza-bordo.com/</t>
  </si>
  <si>
    <t xml:space="preserve">https://www.facebook.com/PizzaBordo</t>
  </si>
  <si>
    <t xml:space="preserve">http://www.vegan-friendly.co.il/%D7%9E%D7%A1%D7%A2%D7%93%D7%94/150/%D7%A4%D7%99%D7%A6%D7%94_%D7%91%D7%95%D7%A8%D7%93%D7%95</t>
  </si>
  <si>
    <t xml:space="preserve">כתובת: ינקינטון 6, נס ציונה</t>
  </si>
  <si>
    <t xml:space="preserve">שעות פעילות: א'-ה': 14:00-23:00; ש': 18</t>
  </si>
  <si>
    <t xml:space="preserve">טלפון: 1700-70-60-51</t>
  </si>
  <si>
    <t xml:space="preserve">avishayfarhi@walla.com</t>
  </si>
  <si>
    <t xml:space="preserve">אבישי- 0548190511</t>
  </si>
  <si>
    <t xml:space="preserve">שילם 250 שח על פוסט 25/11/14</t>
  </si>
  <si>
    <t xml:space="preserve">נירו</t>
  </si>
  <si>
    <t xml:space="preserve">https://www.facebook.com/niropizza/</t>
  </si>
  <si>
    <t xml:space="preserve">http://www.vegan-friendly.co.il/%D7%9E%D7%A1%D7%A2%D7%93%D7%94/151/%D7%A4%D7%99%D7%A6%D7%94_%D7%A0%D7%99%D7%A8%D7%95</t>
  </si>
  <si>
    <t xml:space="preserve">כתובת: מתחם גן הצפון, צומת מעיין ברוך, גליל עליון
</t>
  </si>
  <si>
    <t xml:space="preserve">שעות פעילות: א'-ה' 11:00-24:00 ו' 11:00- כניסת השבת. ש': מוצאי שבת-24:00</t>
  </si>
  <si>
    <t xml:space="preserve">טלפון: 1-700-555-103</t>
  </si>
  <si>
    <t xml:space="preserve">naamakidrony@gmail.com</t>
  </si>
  <si>
    <t xml:space="preserve">נעמה- 0502858079</t>
  </si>
  <si>
    <t xml:space="preserve">אין 
 ביקשנו ב 23-3-2014 שבמידה ויתוספו מנות 
 נשמח אם יסומנו האופציות הטבעוניות בפלייר ושנשמח לעדכון..</t>
  </si>
  <si>
    <t xml:space="preserve">כשר למהדרין הרבנות קרית שמונה</t>
  </si>
  <si>
    <t xml:space="preserve">פדאל</t>
  </si>
  <si>
    <t xml:space="preserve">http://www.vegan-friendly.co.il/%D7%9E%D7%A1%D7%A2%D7%93%D7%94/152/%D7%A4%D7%99%D7%A6%D7%94_%D7%A4%D7%93%D7%90%D7%9C</t>
  </si>
  <si>
    <t xml:space="preserve">כתובת: כיכר בן גוריון 1, קרית טבעון
</t>
  </si>
  <si>
    <t xml:space="preserve">שעות פעילות: א'-ה': 10:00- 02:00. ו': 10:00- 16:00</t>
  </si>
  <si>
    <t xml:space="preserve">טלפון: 04-9830808 ; 052-6814422</t>
  </si>
  <si>
    <t xml:space="preserve">MOSHEOEZ@bezeqint.net</t>
  </si>
  <si>
    <t xml:space="preserve">משה- 052-6814422</t>
  </si>
  <si>
    <t xml:space="preserve">ZAZA</t>
  </si>
  <si>
    <t xml:space="preserve">https://www.facebook.com/PizzaZazaHarova/timeline</t>
  </si>
  <si>
    <t xml:space="preserve">http://www.vegan-friendly.co.il/%D7%9E%D7%A1%D7%A2%D7%93%D7%94/188/%D7%A4%D7%99%D7%A6%D7%94_%D7%96%D7%96%D7%94</t>
  </si>
  <si>
    <t xml:space="preserve">כתובת: משה בקר 14, ראשון לציון 
</t>
  </si>
  <si>
    <t xml:space="preserve">שעות פעילות: א'-ד': 12:30-01:30; ה'-ו': 12:30-04:00; ש': 12:30-01:30</t>
  </si>
  <si>
    <t xml:space="preserve">טלפון: 03-6745353</t>
  </si>
  <si>
    <t xml:space="preserve">yanivb32@walla.co.il‬ עדי - adibk8@gmail.com</t>
  </si>
  <si>
    <t xml:space="preserve">יניב הבעלים - דרך הטלפון של המקום עדי - 0522331342</t>
  </si>
  <si>
    <t xml:space="preserve">29.3.15 - הוראת קבע בפייפל של 50 ש"ח על שם עדי קהלני
- לפחות מפברואר לא משלם</t>
  </si>
  <si>
    <t xml:space="preserve">24.5.15</t>
  </si>
  <si>
    <t xml:space="preserve">2.3 - יש פיצה טבעונית ובתהליך להכניס גם גבינת קשיו. היה ממש סבבה עם לקבל את התו ולפרסם באתר. נשלח לו הכל במייל
 15.3 - טלפון עם יניב שכאמור ממש סבבה, הפנה אותי לעדי שתטפל מולי בדברים, טלפון עם עדי עם הסבר על הכל, קיבלה גם שוב הכל במייל ושאלתי כתובת למשלוח תו
 29.3 - קיבלנו תשלום, העברתי לה שוב הסכם התקשרות וכמה פרטים שהיו חסרים לאתר
 16.4 - העבירה פרטים לאתר ללא תמונות + הסכם התקשרות, טענה שלא קיבלה את התו, ביקשתי שתבדוק שוב כי כבר יצא בדואר. אם לא קיבלה לשלוח שוב... נשלח לערבה להזנה</t>
  </si>
  <si>
    <t xml:space="preserve">פיצאסו</t>
  </si>
  <si>
    <t xml:space="preserve">http://www.pizzasso.co.il/</t>
  </si>
  <si>
    <t xml:space="preserve">https://www.facebook.com/pages/Pizzasso-%D7%A4%D7%99%D7%A6%D7%90%D7%A1%D7%95/340398582817101</t>
  </si>
  <si>
    <t xml:space="preserve">http://vegan-friendly.co.il/restaurant/192/Pizzasso</t>
  </si>
  <si>
    <t xml:space="preserve">גדעון בן יואש 39 אשקלון</t>
  </si>
  <si>
    <t xml:space="preserve">א'-ה': 12:00-24:00, ש': מיציאת שבת-01:00</t>
  </si>
  <si>
    <t xml:space="preserve">08-860-3603</t>
  </si>
  <si>
    <t xml:space="preserve">6751005@gmail.com</t>
  </si>
  <si>
    <t xml:space="preserve">רונן - 0525554531</t>
  </si>
  <si>
    <t xml:space="preserve">29.4 - עשרה העברה בנקאית של 300 ש"ח ע"ש שירז ארנונה
 4/1/16 העברה לבנק בסך 600 שח על שם שירז ארנונה</t>
  </si>
  <si>
    <t xml:space="preserve">נשלחה קבלה של 300 ש"ח</t>
  </si>
  <si>
    <t xml:space="preserve">Y 14/7/15</t>
  </si>
  <si>
    <t xml:space="preserve">18.6.15</t>
  </si>
  <si>
    <t xml:space="preserve">24.2.15 - גילינו שהם משתמשים בלוגו ושהם ויגן פרנדלי, הצענו להם לעשות את זה ממוסד.. דיברתי איתו על כל הפרטים, כרגע מוכן להתחייל לצ'ק של 300 ש"ח.
 16.3- המדבקה הגיעה והודבקה,
 3.5 - קיבל מייל עם הסכם התקשרות ופרטים לאתר (שוב), אחרי שקיבלנו את התשלום. הועבר לניקול להזנה
 24/12/15 עמרי שאל מה עם התשלום. רונן ענה שהעבירו (לא נכון) אבל שיעבירו שוב אם לא עבר
1/1/17 מסתיים התשלום</t>
  </si>
  <si>
    <t xml:space="preserve">רוזמרין-פיצה ביתית</t>
  </si>
  <si>
    <t xml:space="preserve">https://www.facebook.com/YKMKEREN</t>
  </si>
  <si>
    <t xml:space="preserve">http://www.vegan-friendly.co.il/restaurant/196/%D7%A8%D7%95%D7%96%D7%9E%D7%A8%D7%99%D7%9F</t>
  </si>
  <si>
    <t xml:space="preserve">לינקולן 19 תל אביב</t>
  </si>
  <si>
    <t xml:space="preserve">א-ה מ11:30-23:00 ,שבת חצי שעה אחרי צאת שבת עד 23:00.</t>
  </si>
  <si>
    <t xml:space="preserve">03-5400241</t>
  </si>
  <si>
    <t xml:space="preserve">yknkeren@gmail.com</t>
  </si>
  <si>
    <t xml:space="preserve">עמית- 0507880397/קרן- 0509294553</t>
  </si>
  <si>
    <t xml:space="preserve">17/10/2012</t>
  </si>
  <si>
    <t xml:space="preserve">כן מדבקה פנימית</t>
  </si>
  <si>
    <t xml:space="preserve">לא זמינים שניהם</t>
  </si>
  <si>
    <t xml:space="preserve">פיצריות- כל הארץ</t>
  </si>
  <si>
    <t xml:space="preserve">פרגו</t>
  </si>
  <si>
    <t xml:space="preserve">http://www.prego.co.il/</t>
  </si>
  <si>
    <t xml:space="preserve">https://www.facebook.com/pizzaprego/timeline</t>
  </si>
  <si>
    <t xml:space="preserve">http://vegan-friendly.co.il/restaurant/205/%D7%A4%D7%99%D7%A6%D7%94_%D7%A4%D7%A8%D7%92%D7%95</t>
  </si>
  <si>
    <t xml:space="preserve">dddelbaz@gmail.com</t>
  </si>
  <si>
    <t xml:space="preserve">דוד - 0524576574</t>
  </si>
  <si>
    <t xml:space="preserve">29/7/15 ניתנו 3 צ'קים</t>
  </si>
  <si>
    <t xml:space="preserve">- קבלה ראשונה יצאה (דיגיטלית) עבור תשלום באוגוסט על סך 600 שח (4 חודשים)
 - קבלה שניה עבור ינואר - אפריל 2016
קבלה שלישית עבולר מאי-אוגוסט 2016</t>
  </si>
  <si>
    <t xml:space="preserve">29/7/15 ניתנו צ'קים עבור התשלום אבל עמרי שכח להביא מדבקות נכונות לסניפםי
27/7/16 נשלחה בקשת תשלום ועוד אחת 31/7/16 עם הטופס להוראת קבע</t>
  </si>
  <si>
    <t xml:space="preserve">פיצה דומינוס</t>
  </si>
  <si>
    <t xml:space="preserve">http://www.dominos.co.il/?gclid=CISmx9D657sCFcJd3godhVgA5Q</t>
  </si>
  <si>
    <t xml:space="preserve">https://www.facebook.com/DominosPizzaIsrael</t>
  </si>
  <si>
    <t xml:space="preserve">http://www.vegan-friendly.co.il/business/%D7%93%D7%95%D7%9E%D7%99%D7%A0%D7%95%D7%A1-%D7%A4%D7%99%D7%A6%D7%94/</t>
  </si>
  <si>
    <t xml:space="preserve">1700-70-70-70</t>
  </si>
  <si>
    <t xml:space="preserve">ami@onepr.co.il</t>
  </si>
  <si>
    <t xml:space="preserve">דני גולד- 0522610937 עמי קרסו- 0542002042
עידו- 0524576588</t>
  </si>
  <si>
    <t xml:space="preserve">1. תחרות דומינוס. 2. קולאז' מיום הטעימות עם כל המנות החדשות. 3. "משתגעים בדומינוס". 4. חמישי נוסטלגי מטעימות הגרסאות הראשונות. 5. תמונה של המדבקה "פיצה טבעונית"</t>
  </si>
  <si>
    <t xml:space="preserve">Y חסות</t>
  </si>
  <si>
    <t xml:space="preserve">דון פרדו</t>
  </si>
  <si>
    <t xml:space="preserve">http://www.donperdo.co.il/</t>
  </si>
  <si>
    <t xml:space="preserve">https://www.facebook.com/pizzadp</t>
  </si>
  <si>
    <t xml:space="preserve">http://vegan-friendly.co.il/restaurant/210/%D7%A4%D7%99%D7%A6%D7%94_%D7%93%D7%95%D7%9F_%D7%A4%D7%A8%D7%93%D7%95</t>
  </si>
  <si>
    <t xml:space="preserve">בן גוריון 13, הרצליה
 קאנטרי קרית אונו, רפאל איתן 1 
 קניון סירקין, אליעזר פרידמן 9, פתח תקווה</t>
  </si>
  <si>
    <t xml:space="preserve">1-700-55-50-50</t>
  </si>
  <si>
    <t xml:space="preserve">don.perdo1998@gmail.com</t>
  </si>
  <si>
    <t xml:space="preserve">ניר- 0525643315</t>
  </si>
  <si>
    <t xml:space="preserve">כן 21/7/15</t>
  </si>
  <si>
    <t xml:space="preserve">21/7/15 העביר צ'ק על סך 600 שח</t>
  </si>
  <si>
    <t xml:space="preserve">21/7/15 נרשמה קבלה ידנית</t>
  </si>
  <si>
    <t xml:space="preserve">Y 2/8/15</t>
  </si>
  <si>
    <t xml:space="preserve">20/7/15 החזיר הסכם התקשרות + נאסף צ'ק על סך 600 שח
27/7/16 בקשת תשלום נשלחה דון פרדו יולי 2016- יוני 2017
31/7/16 עוד בקשה עם הטופס
8/8/16 עוד פנייה דרך המייל </t>
  </si>
  <si>
    <t xml:space="preserve">Y ניתנו 6 מדבקות ל4 סניפים 20/7/15</t>
  </si>
  <si>
    <t xml:space="preserve">דרום</t>
  </si>
  <si>
    <t xml:space="preserve">פומדורי</t>
  </si>
  <si>
    <t xml:space="preserve">http://pomodori.co.il/</t>
  </si>
  <si>
    <t xml:space="preserve">https://www.facebook.com/pages/%D7%A4%D7%99%D7%A6%D7%94-%D7%A4%D7%95%D7%9E%D7%95%D7%93%D7%95%D7%A8%D7%99/338136442993097?fref=ts</t>
  </si>
  <si>
    <t xml:space="preserve">http://vegan-friendly.co.il/restaurant/211</t>
  </si>
  <si>
    <t xml:space="preserve">רח' כנרת 5, אשדוד</t>
  </si>
  <si>
    <t xml:space="preserve">א'-ה': 10:00- 24:00; ו': 10:00- 15:00; ש': רבע שעה לאחר צאת שבת- 24:30</t>
  </si>
  <si>
    <t xml:space="preserve">08-9317888</t>
  </si>
  <si>
    <t xml:space="preserve">saargez@hotmail.com
 hagayl1@walla.co.il</t>
  </si>
  <si>
    <t xml:space="preserve">סער- 050 3571001
 חגי ליברמן 050-3332890</t>
  </si>
  <si>
    <t xml:space="preserve">כן לפייפאל 3/7/15 50 שח על המייל pomodori@walla.com
- הפסיקו בינואר 2016 את התשלום</t>
  </si>
  <si>
    <t xml:space="preserve">ינואר 2016 הפסיקו את התשלום
8/8/16 בקשת תשלום עם הטפסים</t>
  </si>
  <si>
    <t xml:space="preserve">Y 17/7/15</t>
  </si>
  <si>
    <t xml:space="preserve">26/1/16
 https://www.instagram.com/p/BBB9_vMED_3/?taken-by=vegan_friendly</t>
  </si>
  <si>
    <t xml:space="preserve">25/1/16
 https://www.facebook.com/veganfriendly.co.il/photos/pb.346896375378855.-2207520000.1454175301./954695981265555/?type=3&amp;theater</t>
  </si>
  <si>
    <t xml:space="preserve">Y 6/1/16 עמרי נתן 4 מדבקות לשני הסניפים</t>
  </si>
  <si>
    <t xml:space="preserve">פיצה רומא</t>
  </si>
  <si>
    <t xml:space="preserve">https://www.facebook.com/%D7%A4%D7%99%D7%A6%D7%94-%D7%A8%D7%95%D7%9E%D7%90-%D7%97%D7%93%D7%A8%D7%94-1545107989152936/</t>
  </si>
  <si>
    <t xml:space="preserve">http://vegan-friendly.co.il/%D7%9E%D7%A1%D7%A2%D7%93%D7%94/279/%D7%A4%D7%99%D7%A6%D7%94_%D7%A8%D7%95%D7%9E%D7%90%20%D7%97%D7%93%D7%A8%D7%94</t>
  </si>
  <si>
    <t xml:space="preserve">האומן 17 חדרה</t>
  </si>
  <si>
    <t xml:space="preserve">9:00-22:00</t>
  </si>
  <si>
    <t xml:space="preserve">04-8333853</t>
  </si>
  <si>
    <t xml:space="preserve">uziefrati51@gmail.com</t>
  </si>
  <si>
    <t xml:space="preserve">עוזי- 0549953111</t>
  </si>
  <si>
    <t xml:space="preserve">Y
 27-03-16</t>
  </si>
  <si>
    <t xml:space="preserve">התשלום הראשון היה אמור להיות ב- 15.4.16. על שם עדי אפרתי 
</t>
  </si>
  <si>
    <t xml:space="preserve">15/3/16 עוזי פנה אלינו לגבי קבלת תו, נשלחו שלושת השלבים/ 21-03-16 - שלחתי בקשה לפרטים להעלאה לאתר + לוגואים (ורד - שאר הטיפול לא היה שלי)
 עלה לאתר</t>
  </si>
  <si>
    <t xml:space="preserve">Y
 לעדי אפרתי אייר 12 קריית השרון נתניה</t>
  </si>
  <si>
    <t xml:space="preserve">מינ׳ 50</t>
  </si>
  <si>
    <t xml:space="preserve">http://www.vegan-friendly.co.il/%D7%9E%D7%A1%D7%A2%D7%93%D7%94/159/%D7%9E%D7%95%D7%A6%D7%A8%D7%9C%D7%94</t>
  </si>
  <si>
    <t xml:space="preserve">כתובת: הר הצופים 2, ירושלים</t>
  </si>
  <si>
    <t xml:space="preserve">טלפון: 02-5874003</t>
  </si>
  <si>
    <t xml:space="preserve">https://www.facebook.com/agvania.pizza/timeline</t>
  </si>
  <si>
    <t xml:space="preserve">http://www.vegan-friendly.co.il/%D7%9E%D7%A1%D7%A2%D7%93%D7%94/139/%D7%A4%D7%99%D7%A6%D7%94_%D7%A2%D7%92%D7%91%D7%A0%D7%99%D7%94</t>
  </si>
  <si>
    <t xml:space="preserve">agvanya102@gmail.com
הנהלת חשבונות - agvanya@bezekint.net</t>
  </si>
  <si>
    <t xml:space="preserve">אלדד- 0507757557
אדם- 0505554406</t>
  </si>
  <si>
    <t xml:space="preserve">25/5/16 בקשת תשלום נשלחה
26/7/16 שיחה עם אלדד שאמר שלא מעוניינים לשלם. עמרי אמר שיש לו שבוע להוריד את הלוגו מכל מקום (מדבקה בכניסה לסניף וכו')</t>
  </si>
  <si>
    <t xml:space="preserve">פיצה קונו </t>
  </si>
  <si>
    <t xml:space="preserve">http://www.konopizza-israel.com/%D7%A1%D7%A0%D7%99%D7%A4%D7%99%D7%9D/</t>
  </si>
  <si>
    <t xml:space="preserve">https://www.facebook.com/pages/%D7%A7%D7%95%D7%A0%D7%95%D7%A4%D7%99%D7%A6%D7%94/729393893846020?fref=ts</t>
  </si>
  <si>
    <t xml:space="preserve">http://vegan-friendly.co.il/restaurant/203/%D7%A7%D7%95%D7%A0%D7%95%D7%A4%D7%99%D7%A6%D7%94</t>
  </si>
  <si>
    <t xml:space="preserve">דיזינגוף 198 תל אביב</t>
  </si>
  <si>
    <t xml:space="preserve">ראשון-שישי: 12:30 עד 24:00. שבת: 18:00 עד 24:00</t>
  </si>
  <si>
    <t xml:space="preserve">03-556-9003</t>
  </si>
  <si>
    <t xml:space="preserve">        yoav@ahalper.com</t>
  </si>
  <si>
    <t xml:space="preserve">יואב- 0522645039</t>
  </si>
  <si>
    <t xml:space="preserve">כן 11/6/15</t>
  </si>
  <si>
    <t xml:space="preserve">15/6/15 תרמו 300 שח וקבעו הוראת קבע לחודש אוקטובר</t>
  </si>
  <si>
    <t xml:space="preserve">22/10/15 נשלחה קבלה על סך 300 שח 
16/6/16 נשלחה קבלה על סך 300 שח עבור ינואר 16-יוני 16</t>
  </si>
  <si>
    <t xml:space="preserve">10/6/15 נשלחו שלושת השלבים 
11/6/15 החזיר הסכם התקשרות חתום ואמר שידאג לתשלום תחילת שבוע הבא
17.6.15 - תמרה שלחה מייל ליואב ופרטים לאתר.
18.6.15 - הועבר לניקול להזנה, התבקש להעביר תמונות
21.6 - הוא העביר תמונות של דברים לא טבעונים, מצאתי תמונות מתאימות בעמוד האמריקאי אז עלה לאתר (עדכנתי אותו)
14/7/15 עמרי הביא את התו למקום והדביק
1/10/15 לשאול מתי ההוראת קבע אמורה להתבצע בבנק
30/6/16 המקום נסגר</t>
  </si>
  <si>
    <t xml:space="preserve">.?</t>
  </si>
  <si>
    <t xml:space="preserve">אזור</t>
  </si>
  <si>
    <t xml:space="preserve">לינק לאתר ויגן פרנדלי </t>
  </si>
  <si>
    <t xml:space="preserve">האם חתם על ההסכם</t>
  </si>
  <si>
    <t xml:space="preserve">האם תרם</t>
  </si>
  <si>
    <t xml:space="preserve">נשלחה קבלה</t>
  </si>
  <si>
    <t xml:space="preserve">תאריך העלאת פוסט</t>
  </si>
  <si>
    <t xml:space="preserve">עדכון עלייה למדיות</t>
  </si>
  <si>
    <t xml:space="preserve">סטטוס</t>
  </si>
  <si>
    <t xml:space="preserve">ברשימת דוכנים?</t>
  </si>
  <si>
    <t xml:space="preserve">מדבקות תו</t>
  </si>
  <si>
    <t xml:space="preserve">טייקאוי</t>
  </si>
  <si>
    <t xml:space="preserve">הטבות אינסטגרם</t>
  </si>
  <si>
    <t xml:space="preserve">הטבות כרטיס חבר מועדון</t>
  </si>
  <si>
    <t xml:space="preserve">הזמנה למנגל </t>
  </si>
  <si>
    <t xml:space="preserve">הערות עמרי </t>
  </si>
  <si>
    <t xml:space="preserve">פוסטר/פלייר/פוסטר פלוס פלייר</t>
  </si>
  <si>
    <t xml:space="preserve">שיא שוגייה</t>
  </si>
  <si>
    <t xml:space="preserve">http://www.shoogia.co.il/</t>
  </si>
  <si>
    <t xml:space="preserve">https://goo.gl/BjOz6O</t>
  </si>
  <si>
    <t xml:space="preserve">https://vegan-friendly.co.il/vegan-business/275</t>
  </si>
  <si>
    <t xml:space="preserve">א-ו בהזמנה מראש</t>
  </si>
  <si>
    <t xml:space="preserve">052-8548379</t>
  </si>
  <si>
    <t xml:space="preserve">shirkulin.c@gmail.com</t>
  </si>
  <si>
    <t xml:space="preserve">052-8548379 שיר</t>
  </si>
  <si>
    <t xml:space="preserve">7/6/16 הו"ק 50 שח לחשבון העמותה</t>
  </si>
  <si>
    <t xml:space="preserve">2/6/16 פנו אלינו לקבלת תו הויגן פרנדלי + נשלחו שלושת השלבים (אין בעיה לשלם). מדובר בקונדיטוריה ביתית ו100 אחוז טבעונית  (הבעלים טבעונית)
7/6/16 הו"ק לחשבון העמותה 50 שח + נשלחו פרטים להעלאה לאתר
26/6/16 תזכורת שישלחו לנו את הפרטים להעלאה לאתר
31/7/16 עוד תזכורת נשלחה</t>
  </si>
  <si>
    <t xml:space="preserve">לא רלונטי </t>
  </si>
  <si>
    <t xml:space="preserve">קוקי קרים</t>
  </si>
  <si>
    <t xml:space="preserve">https://www.facebook.com/Cookie-cream-1242961222385336/?fref=ts</t>
  </si>
  <si>
    <t xml:space="preserve">https://vegan-friendly.co.il/restaurant/295</t>
  </si>
  <si>
    <t xml:space="preserve">האשכול 6 מחנה יהודה ירושלים</t>
  </si>
  <si>
    <t xml:space="preserve">א'-ד': 10:00- 01:00; ה': 10:00- 03:00; ו': 08:00- 18:0; ש': 1/2 שעה אחרי צאת שבת - 02:00</t>
  </si>
  <si>
    <t xml:space="preserve">02-5027777</t>
  </si>
  <si>
    <t xml:space="preserve">liran2332@gmail.com</t>
  </si>
  <si>
    <t xml:space="preserve">לירן- 0507400805</t>
  </si>
  <si>
    <t xml:space="preserve">Y 28/6/16</t>
  </si>
  <si>
    <t xml:space="preserve">10/7/16  מיעקב קארין,אילו 50 שח לחשבון העמותה</t>
  </si>
  <si>
    <t xml:space="preserve">"22/6/16 פנה לקבל את תו הויגן פרנדלי. יש לו במקום 2 עוגיות טבעוניות + 2 טעמים שאינם טבעונים 
28/6/16 החזיר ה.התקשרות + אמר שיתרום מחר
10/7/16 הו""ק לחשבון העמותה 50 שח נכנס + נשלחו פרטים להעלאה לאתר
18/7/16 החזיר פרטים להעלאה לאתר + נשלח לערבה להזנה"</t>
  </si>
  <si>
    <t xml:space="preserve">מיני איטליה</t>
  </si>
  <si>
    <t xml:space="preserve">https://www.facebook.com/minitalia210/</t>
  </si>
  <si>
    <t xml:space="preserve">https://vegan-friendly.co.il/%D7%9E%D7%A1%D7%A2%D7%93%D7%94/293/%D7%92%D7%9C%D7%99%D7%93%D7%A8%D7%99%D7%99%D7%AA_%D7%9E%D7%99%D7%A0%D7%99_%D7%90%D7%99%D7%98%D7%9C%D7%99%D7%94</t>
  </si>
  <si>
    <t xml:space="preserve">הרצל 210, רחובות</t>
  </si>
  <si>
    <t xml:space="preserve">א'-ה': 09:30- 01:00; ו': 09:30- 16:00; ש': 40 דק' לאחר צאת שבת - 01:00</t>
  </si>
  <si>
    <t xml:space="preserve">08- 9474293
ראובן- 0544404616</t>
  </si>
  <si>
    <t xml:space="preserve">robylevy@yahoo.com</t>
  </si>
  <si>
    <t xml:space="preserve">ראובן- 0544404616</t>
  </si>
  <si>
    <t xml:space="preserve">15/6/16 50 שח העברה לחשבון העמותה (לראות שגם חודש הבא נכנס )</t>
  </si>
  <si>
    <t xml:space="preserve">10.8.16 https://www.facebook.com/veganfriendly.co.il/photos/a.366969066704919.78153.346896375378855/1070281496373669/?type=3</t>
  </si>
  <si>
    <t xml:space="preserve">28/3/16 פנו לקבלת התו
3/4/16 אמר שעובד על לשלוח לי את כל הפרטים 
30/5/16 שלחו הסכם התקשרות 
15/6/16 50 שח לחשבון העמותה (טוען שזו הו"ק אבל לבדוק בכל מקרה שייכנס גם חודש הבא)
14/7/16 נשלחו פרטים להעלאה לאתר (נשלח לערבה)</t>
  </si>
  <si>
    <t xml:space="preserve">Y 26/6/16 עמרי שם</t>
  </si>
  <si>
    <t xml:space="preserve">רמת ישי</t>
  </si>
  <si>
    <t xml:space="preserve">הגלידה</t>
  </si>
  <si>
    <t xml:space="preserve">https://www.facebook.com/Aglidaramtyishay/info/?tab=page_info</t>
  </si>
  <si>
    <t xml:space="preserve">https://vegan-friendly.co.il/%D7%9E%D7%A1%D7%A2%D7%93%D7%94/290/%D7%94%D7%92%D7%9C%D7%99%D7%93%D7%94_(Aglida)%20%D7%A8%D7%9E%D7%AA%20%D7%99%D7%A9%D7%99</t>
  </si>
  <si>
    <t xml:space="preserve">אזור תעשייה רמת ישי</t>
  </si>
  <si>
    <t xml:space="preserve">כל יום משעה 09:00 ועד אחרון הלקוחות</t>
  </si>
  <si>
    <t xml:space="preserve">04-8717179</t>
  </si>
  <si>
    <t xml:space="preserve">noashmuel5@gmail.com</t>
  </si>
  <si>
    <t xml:space="preserve">052-6655485   בוריס הבעלים של המקום.</t>
  </si>
  <si>
    <t xml:space="preserve">Y 31-05-16</t>
  </si>
  <si>
    <t xml:space="preserve">N
7-6-16 עשה תשלום חד פעמי. ישלים. להחודש
  + 8.6.16 הו"ק שמשלימה לשנה (עד 8.5.17.
08-07-16 - לבדוק עם עמרי שהתשלום השני של הו"ק אכן ירד&gt;&gt; עמרי בדק ואכן ירד
</t>
  </si>
  <si>
    <t xml:space="preserve">26/7/16
https://www.facebook.com/veganfriendly.co.il/photos/a.366969066704919.78153.346896375378855/1062434553825030/?type=3&amp;theater</t>
  </si>
  <si>
    <t xml:space="preserve">26.7.16 https://www.facebook.com/veganfriendly.co.il/photos/a.366969066704919.78153.346896375378855/1062434553825030/?type=3&amp;theater</t>
  </si>
  <si>
    <t xml:space="preserve">V
31/7/16</t>
  </si>
  <si>
    <t xml:space="preserve">שלום רב, הגלידה Aglida רמת ישי, יש לנו מבחר גדול של גלידות טבעוניות ומקפא יוגורט סויה טבעוני מעולה. המון תוספות מיוחדת. נשמח לשיתוף פעולה ולעוד רעיונות והמלצות כדי שנוכל לפתח את המוצרים שלנו לקהל הלקוחות הטבעונים. נעה שמואל (אשתו של הבעלים).18-04-16 - סה"כ 32 טעמים של גלידה. בוריס ישלח לי ב-SMS כמה טעמי סורבה וכמה טעמים טבעונים יש ומשם נמשיך. סיפרתי על ה.ה. + הו"ק. 01-05-16- SMS (כנראה נשלח בטעות לאחר). 04-05-16 - 23-05-16 - בוריס שלח תפריט ואישרתי (באישור עמרי כי גבולי). שלחתי מייל ה.ה.+הו"ק 31-5- שלח ה.ה. 14-06-16 - העברתי לאולה להזנה. 23-06-16 - שלחתי תזכורת לאולה.</t>
  </si>
  <si>
    <t xml:space="preserve">דלי קרים</t>
  </si>
  <si>
    <t xml:space="preserve">http://delicream.co.il/</t>
  </si>
  <si>
    <t xml:space="preserve">https://www.facebook.com/DeliCream.co.il/?ref=aymt_homepage_panel</t>
  </si>
  <si>
    <t xml:space="preserve">https://vegan-friendly.co.il/%D7%9E%D7%A1%D7%A2%D7%93%D7%94/283/%D7%93%D7%9C%D7%99_%D7%A7%D7%A8%D7%99%D7%9D</t>
  </si>
  <si>
    <t xml:space="preserve">כתובות שונות </t>
  </si>
  <si>
    <t xml:space="preserve">בכל סניף אחר</t>
  </si>
  <si>
    <t xml:space="preserve">sharon@delicream.co.il</t>
  </si>
  <si>
    <t xml:space="preserve">שרון- 0542214114</t>
  </si>
  <si>
    <t xml:space="preserve">Y 1/4/16</t>
  </si>
  <si>
    <t xml:space="preserve">4/4/16 ניתנו שני צ'קים (30/4/16 ו30/10/16)</t>
  </si>
  <si>
    <t xml:space="preserve">Y  
20/6/16 קבלה עבור תשלום ראשון</t>
  </si>
  <si>
    <t xml:space="preserve">14/3/16 נשלחו שלושת השלבים
העליתי לדף פרסום שלהם וגם לאינסטגרם. צריך לקחת מהם את הכסף. 
24/5/16 שלחתי לערבה שתזין לאתר</t>
  </si>
  <si>
    <t xml:space="preserve">ניתן 3/3/16</t>
  </si>
  <si>
    <t xml:space="preserve">לא רלוונטי-רשת</t>
  </si>
  <si>
    <t xml:space="preserve">קוקיניישן</t>
  </si>
  <si>
    <t xml:space="preserve">http://vegan-friendly.co.il/restaurant/225</t>
  </si>
  <si>
    <t xml:space="preserve">אבא אחימאיר 19 תל אביב+ דיזינגוף 149 תל אביב</t>
  </si>
  <si>
    <t xml:space="preserve">א'-ש': 12:00- 22:30</t>
  </si>
  <si>
    <t xml:space="preserve">054-4664488</t>
  </si>
  <si>
    <t xml:space="preserve">nirbraitman@gmail.com</t>
  </si>
  <si>
    <t xml:space="preserve">ניר- 0544664488</t>
  </si>
  <si>
    <t xml:space="preserve">Y 22/11/15</t>
  </si>
  <si>
    <t xml:space="preserve">10/12/15 הוק 50 שח על שם גלידה ועוגיה בעמ (לחשבון הבנק של העמותה)</t>
  </si>
  <si>
    <t xml:space="preserve">20/11/15 עמרי היה במקום והשאיר מדבקה. דיבר עם ניר והסביר על כל התהליך 
22/11/15 החזיר הסכם התקשרות 
25/11/15 אמר שעשה הוראת קבע בבנק ל10/12 כמו כן נשלחו הפרטים שאנחנו צריכים בשביל להעלות אותו לאתר
10/12/15 נעשה הוק לחשבון העמותה על שם גלידה ועוגיה בעמ, נשלחו הפרטים להזנה
17/12/15 העברתי לערבה להזנה</t>
  </si>
  <si>
    <t xml:space="preserve">26/11/15 הבעלים תלה את המדבקה</t>
  </si>
  <si>
    <t xml:space="preserve">יש ברמת אביב
אין בדיזינגוף</t>
  </si>
  <si>
    <t xml:space="preserve">רולגלידה</t>
  </si>
  <si>
    <t xml:space="preserve">http://rolaglida.co.il/</t>
  </si>
  <si>
    <t xml:space="preserve">https://www.facebook.com/rolaglida.co.il/?fref=ts</t>
  </si>
  <si>
    <t xml:space="preserve">http://vegan-friendly.co.il/restaurant/221/%D7%A8%D7%95%D7%9C%D7%92%D7%9C%D7%99%D7%93%D7%94</t>
  </si>
  <si>
    <t xml:space="preserve">ויצמן 14 כפר סבא; יעקב 36 רחובות; סוקולוב 10 הוד השרון, רחל אמנו 1</t>
  </si>
  <si>
    <t xml:space="preserve">סניף רחובות: א'-ה': 10:00- 24:00, ו': 10:00- כניסת שבת, ש': מוצ"ש- 24:00; סניפים כפר סבא והוד השרון: א'-ה': 10:00- 23:00, ו': 10:00- כניסת שבת, ש': מוצ"ש- 23:00</t>
  </si>
  <si>
    <t xml:space="preserve">052-3815799; 054-2127765</t>
  </si>
  <si>
    <t xml:space="preserve">alon.mayafit@gmail.com</t>
  </si>
  <si>
    <t xml:space="preserve">אלון וטלי- 0522444647	 </t>
  </si>
  <si>
    <t xml:space="preserve">Y 13/11/15</t>
  </si>
  <si>
    <t xml:space="preserve">12/11/15 הוק 50 שח על שם rolaglida1@gmail.co</t>
  </si>
  <si>
    <t xml:space="preserve">6/12/15 
https://www.facebook.com/media/set/?set=a.930111790390641.1073741911.346896375378855&amp;type=3</t>
  </si>
  <si>
    <t xml:space="preserve">19/10/15 פנו לקבלת התו. 
22/10/15 נשלחו שלושת הלשבים 
12/11/15 הוק 50 שח על שם rolaglida1@gmail.co
14/11/15 העבירו פרטים (העברתי לערבה להזנה)</t>
  </si>
  <si>
    <t xml:space="preserve">
                                        Y
              הבאנו ל-3 הסניפים לסניף כ"ס   
     לעומר מנהל הרשת 0542127765                    
</t>
  </si>
  <si>
    <t xml:space="preserve">מתוקים  </t>
  </si>
  <si>
    <t xml:space="preserve">קוקיז</t>
  </si>
  <si>
    <t xml:space="preserve">http://www.cookeez.co.il/</t>
  </si>
  <si>
    <t xml:space="preserve">https://www.facebook.com/cookeezTLV/timeline</t>
  </si>
  <si>
    <t xml:space="preserve">http://vegan-friendly.co.il/restaurant/217/%D7%A7%D7%95%D7%A7%D7%99%D7%96</t>
  </si>
  <si>
    <t xml:space="preserve">דיזינגוף 116 תל אביב; אלנבי 114 תל אביב, מתחם אושילנד כפ"ס</t>
  </si>
  <si>
    <t xml:space="preserve">11:00- 01:00; ה': 11:00- 02:00; ו': 10:00- 02:00</t>
  </si>
  <si>
    <t xml:space="preserve">03-524-5496</t>
  </si>
  <si>
    <t xml:space="preserve">ayal@cookeez.co.il</t>
  </si>
  <si>
    <t xml:space="preserve">אייל- 0544771174</t>
  </si>
  <si>
    <t xml:space="preserve">נשלחה קבלה כל חודש ואז ביולי עד לסוף שנת 2016</t>
  </si>
  <si>
    <t xml:space="preserve">Y ספטמבר. צריך להעלות על הסניף החדש</t>
  </si>
  <si>
    <r>
      <rPr>
        <sz val="10"/>
        <rFont val="Cambria"/>
        <family val="1"/>
        <charset val="1"/>
      </rPr>
      <t xml:space="preserve">Y 9/9/15
https://instagram.com/p/7Z5nZakD21/?taken-by=vegan_friendly  </t>
    </r>
    <r>
      <rPr>
        <sz val="11"/>
        <rFont val="Cambria"/>
        <family val="1"/>
        <charset val="1"/>
      </rPr>
      <t xml:space="preserve">צריך להעלות פוסט על הסניף החדש</t>
    </r>
  </si>
  <si>
    <r>
      <rPr>
        <sz val="10"/>
        <rFont val="Cambria"/>
        <family val="1"/>
        <charset val="1"/>
      </rPr>
      <t xml:space="preserve">Y 8/9/15
https://www.facebook.com/veganfriendly.co.il/photos/a.366969066704919.78153.346896375378855/893501754051645/?type=1&amp;theater</t>
    </r>
    <r>
      <rPr>
        <sz val="11"/>
        <rFont val="Cambria"/>
        <family val="1"/>
        <charset val="1"/>
      </rPr>
      <t xml:space="preserve"> צריך להעלות פוסט על הסניף החדש</t>
    </r>
  </si>
  <si>
    <t xml:space="preserve">26/7/16 אייל אמר שלא מעוניין לשלם יותר מ50 שח לחודש עבור סניפים נוספים. 
28/7/16 הסכים לשלם 100 שח עבור 3 סניפים. ביטל את ההוק של ה50 ואמר שיעשה הוק של 100 שח בחודש הבא (27/8/16</t>
  </si>
  <si>
    <t xml:space="preserve">ניתן 7/9/15
- צריך להביא לסניף החדש בכפס</t>
  </si>
  <si>
    <t xml:space="preserve">מאמאקייק- אמרו שסגרו את העסק</t>
  </si>
  <si>
    <t xml:space="preserve">http://mamacake.co.il/</t>
  </si>
  <si>
    <t xml:space="preserve">https://www.facebook.com/pages/%D7%9E%D7%90%D7%9E%D7%90-cake/1636220813285593?sk=timeline</t>
  </si>
  <si>
    <t xml:space="preserve">http://vegan-friendly.co.il/businesses/view/230</t>
  </si>
  <si>
    <t xml:space="preserve">הרדוף 13, חיפה</t>
  </si>
  <si>
    <t xml:space="preserve">בהזמנה מראש</t>
  </si>
  <si>
    <t xml:space="preserve">050-9494449; 050-9339339</t>
  </si>
  <si>
    <t xml:space="preserve">dsrevivi@yahoo.com</t>
  </si>
  <si>
    <t xml:space="preserve">דפנה רביבי</t>
  </si>
  <si>
    <t xml:space="preserve">Y9/8/15</t>
  </si>
  <si>
    <t xml:space="preserve">9/8/15 הוק לפייפאל 50 שח תחת המייל dsrevivi@yahoo.com</t>
  </si>
  <si>
    <t xml:space="preserve">Y 12/8/15</t>
  </si>
  <si>
    <t xml:space="preserve">1/8/15 פנתה אלינו. 
9/8/15 דאגה לתשלום + הסכם התקשרות + נשלחו הפרטים להעלאה לאתר
12/8/15 החזירו פרטים לאתר
9/8/16 אמרו שסגרו את העסק ושהם מפסיקים לשלם </t>
  </si>
  <si>
    <t xml:space="preserve">ארטה- אומנות הגלידה</t>
  </si>
  <si>
    <t xml:space="preserve">http://arteglideria.com/%D7%90%D7%A8%D7%98%D7%94-%D7%90%D7%9E%D7%A0%D7%95%D7%AA-%D7%94%D7%92%D7%9C%D7%99%D7%93%D7%94-%D7%94%D7%90%D7%99%D7%98%D7%9C%D7%A7%D7%99%D7%AA/</t>
  </si>
  <si>
    <t xml:space="preserve">https://www.facebook.com/pages/Arte-Glideria-%D7%90%D7%A8%D7%98%D7%94-%D7%92%D7%9C%D7%99%D7%93%D7%A8%D7%99%D7%94/234300030077129</t>
  </si>
  <si>
    <t xml:space="preserve">http://vegan-friendly.co.il/restaurant/209/Arte_Glideria</t>
  </si>
  <si>
    <t xml:space="preserve">נחלת בנימין 11 תל אביב</t>
  </si>
  <si>
    <t xml:space="preserve">א-ו: 11:00-23:00, שבת: 13:00-23:00</t>
  </si>
  <si>
    <t xml:space="preserve">055-895-4868</t>
  </si>
  <si>
    <t xml:space="preserve">sissi@arteglideria.com</t>
  </si>
  <si>
    <t xml:space="preserve">סיסי- 055-895-4868</t>
  </si>
  <si>
    <t xml:space="preserve">כן 12/7/15</t>
  </si>
  <si>
    <t xml:space="preserve">14/7/15  50 שח לחשבון העמותה על שם ארטה אמנות</t>
  </si>
  <si>
    <t xml:space="preserve">Y 300 שח קבלה דיגיטלית על שם ארטה אמנות הגלידה</t>
  </si>
  <si>
    <t xml:space="preserve">22/7/15</t>
  </si>
  <si>
    <t xml:space="preserve">6/7/15 עמרי ביקר במקום ודיבר עם סיסי הבעלים שיחה ממש טובה. יש במקום המון אופציות. נשלחו שלושת השלבים במייל 
12/7/15 נשלח הסכם התקשרות סרוק. אמרו ששלחו פקס לבנק שיעשו הוראת קבע לחשבון העמותה. 
13/7/15 שלחו פרטים + תרגום לאנגלית- נשלח ללארה להזנה לאתר ׁוהיא הזינה</t>
  </si>
  <si>
    <t xml:space="preserve">מאפיה, דרום</t>
  </si>
  <si>
    <t xml:space="preserve">מאפיית לב אשקלון</t>
  </si>
  <si>
    <t xml:space="preserve">אין דף פייסבוק</t>
  </si>
  <si>
    <t xml:space="preserve">http://vegan-friendly.co.il/restaurant/208/%D7%9E%D7%90%D7%A4%D7%99%D7%99%D7%AA_%D7%9C%D7%91_%D7%90%D7%A9%D7%A7%D7%9C%D7%95%D7%9F</t>
  </si>
  <si>
    <t xml:space="preserve">רח' ההסתדרות 40, קניון לב, אשקלון</t>
  </si>
  <si>
    <t xml:space="preserve">08-6712782; 052-2620132</t>
  </si>
  <si>
    <t xml:space="preserve">sophiesil@hotmail.com
תאו - ttattg@gmail.com</t>
  </si>
  <si>
    <t xml:space="preserve">0522917931 - סופי 
050-6388406 תאו</t>
  </si>
  <si>
    <t xml:space="preserve">כן - 15.3.15</t>
  </si>
  <si>
    <t xml:space="preserve">כן - הוראת קבע דרך הבנק ע"ש שמעיה סספורטה ב16/3
- מאי 2016 הפסיקו לשלם</t>
  </si>
  <si>
    <t xml:space="preserve">13.4.15 - טלפון עם סופי, וידאנו והכסף נכנס, עכשיו צריכה להעביר פרטים. תוזכרה על זה
25.6 - תאו נתן כתובת מייל, שלחתי לו מייל עם בקשה לקבל את כל המידע הנדרש :)
7/7/15 שלחו פרטים להעלאה לאתר (שלחתי לערבה להזנה באתר)
מאי 2016 הפסיקו עם הוראת הקבע
26/7/16 בקשת חידוש תשולם</t>
  </si>
  <si>
    <t xml:space="preserve">נשלחה בדואר 30.3.15- לוודא שקיבלו והדביקו</t>
  </si>
  <si>
    <t xml:space="preserve">מתוקים בזמנה</t>
  </si>
  <si>
    <t xml:space="preserve">הדר פיורנטינו</t>
  </si>
  <si>
    <t xml:space="preserve">https://www.facebook.com/vegantino?fref=ts</t>
  </si>
  <si>
    <t xml:space="preserve">Hadarff@gmail.com</t>
  </si>
  <si>
    <t xml:space="preserve">הדר- 0525002226</t>
  </si>
  <si>
    <t xml:space="preserve">N  </t>
  </si>
  <si>
    <t xml:space="preserve">לא רלוונטי (לא משלמת)</t>
  </si>
  <si>
    <t xml:space="preserve">7.5.15 - ניקול פנתה והציעה בפייסבוק
קיבלה מייל עם הסכם התקשרות ופרטים לאתר, ענתה שתשב על הכל בסופש
8.6.15 - מייל שאילתא להדר מתי תעביר הכל
17.6.15 - ביקשתי מניקול שתשאל אותה במייל מה קורה
21/6/15 שלחתי מייל של- אם תרצי בעתיד להופיע באתר את יכולה לפנות אלינו (כרגע אין מה לרדוף אחריה)
24.6.15 - העבירה פרטים, עבר לניקול להזנה</t>
  </si>
  <si>
    <t xml:space="preserve">גלידת אלורה</t>
  </si>
  <si>
    <t xml:space="preserve">https://www.facebook.com/pages/%D7%92%D7%9C%D7%99%D7%93%D7%94-%D7%9E%D7%91%D7%99%D7%AA-%D7%90%D7%99%D7%98%D7%9C%D7%A7%D7%99-Allora/199565433485607</t>
  </si>
  <si>
    <t xml:space="preserve">מרמורק 12 תל אביב</t>
  </si>
  <si>
    <t xml:space="preserve">03-686-8007</t>
  </si>
  <si>
    <t xml:space="preserve">sifish1995@gmail.com
gelato.allora@gmail.com</t>
  </si>
  <si>
    <t xml:space="preserve">סי פיש - 0505550951
בעלים - שחר 0507365060</t>
  </si>
  <si>
    <t xml:space="preserve">21/5/15 שילמו 200 שח עבור תו ל4 חודשים
קבלה מספר 528</t>
  </si>
  <si>
    <t xml:space="preserve">Y 28/7/15 דיגיטלית עבור התשלום הראשון של 200 שח (חודשים מאי ועד ספטמבר 2015)</t>
  </si>
  <si>
    <t xml:space="preserve">1. עלה סרטון של הדבקת מדבקה באלורה ב21.5</t>
  </si>
  <si>
    <t xml:space="preserve">30/12/14- היינו במקום, דיברנו עם יצרן הגלידות, סיכמנו שיוסיפו עוד טעם אחד של סויה ויעשו בקיץ ארטיקים על בסיס סויה
23.2.15 - קיבלנו פניה באתר ממי שמנהלת את המקום שיש שלושה טעמי סויה, יידעתי על התשלום והתהליך ומחכה לתשובתה
2.3 - שיחה טלפונית עם סי ועם שחר הבעלים, סוכם הכל והועבר הכל במייל. אמר שתוך חצי שנה אם לא יראה כי טוב יבטל את ההוראת קבע וירד מהאתר.. חבל
6.5.15 - טלפון עם סי ועם שחר. סי תדאג להעביר פרטים, שחר קיבל מייל עם הסכם ההתקשרות ופירוט. סיכמנו שנתחיל מצ'ק של 200 ש"ח לארבעה חודשים ראשונים ואז נעבור להוראת קבע.
18.5 - ביקור, נתתי מדבקה, קיבלתי צ'ק של 200 ש"ח על ארבעה חודשים ראשונים. עכשיו רק צריך לפרסם באתר ובפייס
11.6 - מייל לסי ולשחר שאני מחכה מהם להסכם ולפרטים ושחבל
23.6 - העבירו פרטים והועלו לאתר
4/12/15 מייל תזכורת לעניין התשלום 
8/8/16 תזכורת לעניין התשלום</t>
  </si>
  <si>
    <t xml:space="preserve">18.5 הודבק במקום</t>
  </si>
  <si>
    <t xml:space="preserve">לג'נדה</t>
  </si>
  <si>
    <t xml:space="preserve">http://www.leggenda.co.il/</t>
  </si>
  <si>
    <t xml:space="preserve">https://www.facebook.com/Leggenda.Rothschild</t>
  </si>
  <si>
    <t xml:space="preserve">https://vegan-friendly.co.il/%D7%9E%D7%A1%D7%A2%D7%93%D7%94/198/%D7%9C%D7%92'%D7%A0%D7%93%D7%94_Leggenda</t>
  </si>
  <si>
    <t xml:space="preserve">yoav@leggenda.co.il</t>
  </si>
  <si>
    <t xml:space="preserve">יואב- 0542889173</t>
  </si>
  <si>
    <t xml:space="preserve">צריך להעביר 1500 שח</t>
  </si>
  <si>
    <t xml:space="preserve">לאחר פגישה וכו'- 
23.2.15 - עוד מייל תזכור לגבי פרטים לאתר
12.3 - טלפון ליואב, אמר שיעביר הכל לקראת ראשון-שני עם פירוט איזה סניפים טבעונים ואיזה לא
6.4 - מייל נדנוד ליואב
1/8/16 צריך להעביר 1500 שח </t>
  </si>
  <si>
    <t xml:space="preserve">הופמן האופה</t>
  </si>
  <si>
    <t xml:space="preserve">סירקין 12 גבעתיים</t>
  </si>
  <si>
    <t xml:space="preserve">03-6724811</t>
  </si>
  <si>
    <t xml:space="preserve">Ehoffman444@gmail.com</t>
  </si>
  <si>
    <t xml:space="preserve">עינב - 052-7371115</t>
  </si>
  <si>
    <t xml:space="preserve">כן- 7.5.15 הגיע לברברה בדואר</t>
  </si>
  <si>
    <t xml:space="preserve">7.5.15  הועבר צ'ק על 600 ש"ח</t>
  </si>
  <si>
    <t xml:space="preserve">כן - 4.5.15</t>
  </si>
  <si>
    <t xml:space="preserve">1.עלה פוסט שהם פרנדלי 12.5.15</t>
  </si>
  <si>
    <t xml:space="preserve">10.5.15
22.5.15 - עלה פוסט על מבצע עוגות גבינה</t>
  </si>
  <si>
    <t xml:space="preserve">15.3 - אחרי שלא ענתה המון זמן תפסתי בטלפון, עוד לא פתחה במייל בכלל, הפצרתי בה שתפתח ותענה לי..
29.3 - שאלה במייל כל כמה זמן הם ב"ליד" באתר, פירטתי לה בעצם את כל ההבלטות... עכשיו היא צריכה להחליט
21.4 - טלפון, מעוניינים להתקדם מאד רק כל פעם שוכחים.. 
28.4 - טלפון, הוסכם שתעביר צ'ק. קיבלה פרטי תשלום. מחכה שתעביר הסכם התקשרות כדי לשלוח לה פרטים נדרשים לאתר, ולבקש כתובת למשלוח מדבקה. בהמשך להעביר לה גם לוגואים שתדפיס מהם מדבקות.
29.4 - אמרה ששלחה הכל בדואר, קיבלה לוגואים, פרטים לאתר ושאילתא לגבי כתובת מדבקה
5.5.15 - הועבר לניקול להזנה והוזן!!!!!!!!
29/5/16 נשלחה בקשת תשלום 13/6/16 סימוס מה עם התשלום</t>
  </si>
  <si>
    <t xml:space="preserve">כן - ניתנה בתאריך 7.5.15</t>
  </si>
  <si>
    <t xml:space="preserve">לא רלווטי</t>
  </si>
  <si>
    <t xml:space="preserve">שירני מתוקים</t>
  </si>
  <si>
    <t xml:space="preserve">https://www.facebook.com/Shiranisweets/timeline</t>
  </si>
  <si>
    <t xml:space="preserve">https://vegan-friendly.co.il/%D7%91%D7%99%D7%AA-%D7%A2%D7%A1%D7%A7/189/%D7%A9%D7%99%D7%A8%D7%A0%D7%99_%D7%9E%D7%AA%D7%95%D7%A7%D7%99%D7%9D</t>
  </si>
  <si>
    <t xml:space="preserve">054-206-2160</t>
  </si>
  <si>
    <t xml:space="preserve">shiraniballoons@gmail.com</t>
  </si>
  <si>
    <t xml:space="preserve">שירן 054-2062160</t>
  </si>
  <si>
    <t xml:space="preserve">כן- 12.3.15</t>
  </si>
  <si>
    <t xml:space="preserve">לא תתרום כרגע</t>
  </si>
  <si>
    <t xml:space="preserve">5/3/15 - מייל על כל הפרטים שיש להעביר
12/3/15 - הכל הועבר, הועבר להזנה לניקול</t>
  </si>
  <si>
    <t xml:space="preserve">אלדו</t>
  </si>
  <si>
    <t xml:space="preserve">lior@aldo.co.il
Trudy@aldo.co.il </t>
  </si>
  <si>
    <t xml:space="preserve">טרודי- 0542400351
פיני- 0523217666</t>
  </si>
  <si>
    <t xml:space="preserve">כן 25/2/15</t>
  </si>
  <si>
    <t xml:space="preserve">20.3 - הועבר צ'ק שנתי בסך 1800 ש"ח (150 לחודש)
3/7/16 העברה בנקאית על סך 1800 שח עבור מרץ 16- פב 17</t>
  </si>
  <si>
    <t xml:space="preserve">- כן 5.3.15
- כן 1800 שח ב3/7/16 עבור מרץ 16- פב17</t>
  </si>
  <si>
    <t xml:space="preserve">עמרי אמור להפגש עם המנכל ביום חמישי 12/2
26.2.15 - קיבלו עוד מייל עם פרטים לאתר, פרטי תשלום, ושאלה לאן להביא את המדבקות
5.3 - טלפון לליאור עם תזכורת + נשלח מייל נוסף. ליאור אישר שקיבל ויטפל ביום א'
8.3 - מייל מליאור שיעביר תשלום, ביקשתי שיעדכן באיזה אמצעי כשזה קורה. העביר פרטים לאתר, הועברו לניקול
15.3 - לאן להעביר מדבקות, האם הועבר תשלום, שאלה על איזה טעמי סויה יש ואם בכל הסניפים. ענה שיש המון טעמים שונים, בכל הסניפים, התשלום יעבור מחר
16.3 - סגרו על צ'ק, עמרי צריך להגיע אליו לתת מדבקות ולאסוף צ'ק של 1800 ש"ח
22/7/16 עמרי הוריד בסניף שבנמל 30 מדבקות פנימיות</t>
  </si>
  <si>
    <t xml:space="preserve">- 2015 ניתנו לליאור מדבקות לכל הסניפים (50 )
- 22/7/16 עמרי הוריד בסניף שבנמל 30 מדבקות פנימיות</t>
  </si>
  <si>
    <t xml:space="preserve">לא רלוונטי רשת </t>
  </si>
  <si>
    <t xml:space="preserve">טבעונלה</t>
  </si>
  <si>
    <t xml:space="preserve">https://www.facebook.com/pages/%D7%98%D7%91%D7%A2%D7%95%D7%A0%D7%9C%D7%94-%D7%A2%D7%95%D7%92%D7%95%D7%AA-%D7%98%D7%91%D7%A2%D7%95%D7%A0%D7%99%D7%95%D7%AA-%D7%91%D7%99%D7%AA%D7%99%D7%95%D7%AA/1546553818932043</t>
  </si>
  <si>
    <t xml:space="preserve">053-627-7920</t>
  </si>
  <si>
    <t xml:space="preserve">danaroz10@gmail.com</t>
  </si>
  <si>
    <t xml:space="preserve">דנה- 053-627-7920</t>
  </si>
  <si>
    <t xml:space="preserve">כן- 25/2/15</t>
  </si>
  <si>
    <t xml:space="preserve">לא - הביעה נכונות לתרום</t>
  </si>
  <si>
    <t xml:space="preserve">24.2.15 - קיבלה מייל לפניתה מהאתר
25.2.15 - הועברה לניקול להזנה</t>
  </si>
  <si>
    <t xml:space="preserve">מלביה</t>
  </si>
  <si>
    <t xml:space="preserve">1. פוסט האם לתת להם את התו</t>
  </si>
  <si>
    <t xml:space="preserve">היו במהלך אוק' 14 פוסט תהיה עם הקהל באינסטה ובפייסבוק</t>
  </si>
  <si>
    <t xml:space="preserve">B-FRESH</t>
  </si>
  <si>
    <t xml:space="preserve">ofirasor@gmail.com</t>
  </si>
  <si>
    <t xml:space="preserve">אופיר- 0526413330</t>
  </si>
  <si>
    <t xml:space="preserve">כן- 24/12</t>
  </si>
  <si>
    <t xml:space="preserve">כן- 50 שח ב5/1/15 על המייל ofirasor@gmail.com
20/6/16 עוד הו"ק לפייפאל 50 שח בחודש על המייל ofirasor@gmail.com
לשים לב זה נראה שכרגע יש שתי הוראות קבע דרך הפייפאל</t>
  </si>
  <si>
    <t xml:space="preserve">כן על כל שנת 2015 על סך 600 שח </t>
  </si>
  <si>
    <t xml:space="preserve">16/12/14 עמרי היה במקום ונפגש עם אופיר 
23/12 עמרי שאילתה במייל אופיר ענה שחזר היום מחול
24/12 החזיר כתב התחייבות נשלח מייל עם דרכים לתרומה
1/1/15 אמר שידאג להוראת קבע בתחילת השבוע
5/1/5 הוראת קבע פלוס שלח את כל הפרטים להעלאה לאתר
20/6/16 עוד הו"ק דרך הפייפאל תחת המייל ofirasor@gmail.com על סך 50 שח לחודש</t>
  </si>
  <si>
    <t xml:space="preserve">נמשים</t>
  </si>
  <si>
    <t xml:space="preserve">http://www.nemashim-cakes.com/</t>
  </si>
  <si>
    <t xml:space="preserve">https://www.facebook.com/pages/Nemashim-Cake-adventures/104623296270764</t>
  </si>
  <si>
    <t xml:space="preserve">http://www.vegan-friendly.co.il/business/%D7%A0%D7%9E%D7%A9%D7%99%D7%9D-%D7%94%D7%A8%D7%A4%D7%AA%D7%A7%D7%90%D7%95%D7%AA-%D7%91%D7%A2%D7%95%D7%92%D7%95%D7%AA/</t>
  </si>
  <si>
    <t xml:space="preserve">לא רלוונטי  </t>
  </si>
  <si>
    <t xml:space="preserve">052-3526236</t>
  </si>
  <si>
    <t xml:space="preserve">cakesnemashim@gmail.com</t>
  </si>
  <si>
    <t xml:space="preserve">200 שח ב1/11/14 לפייפאל </t>
  </si>
  <si>
    <t xml:space="preserve">100 % טבעוני </t>
  </si>
  <si>
    <t xml:space="preserve">משלוחים בכל הארץ, אפשרות לאיסוף מצור יצחק</t>
  </si>
  <si>
    <t xml:space="preserve">אייסברג</t>
  </si>
  <si>
    <t xml:space="preserve">http://www.rest.co.il/sites/Default.asp?txtRestID=8970</t>
  </si>
  <si>
    <t xml:space="preserve">https://www.facebook.com/iceberg.israel?fref=ts</t>
  </si>
  <si>
    <t xml:space="preserve">ayeletikshoret@gmail.com</t>
  </si>
  <si>
    <t xml:space="preserve">איילת- 0543905072
תמר- 0542227889</t>
  </si>
  <si>
    <t xml:space="preserve">צריך לראות איך מוציאים מהם תשלום</t>
  </si>
  <si>
    <t xml:space="preserve">Y אבל הם לא תולים </t>
  </si>
  <si>
    <t xml:space="preserve">RE-BAR</t>
  </si>
  <si>
    <t xml:space="preserve">http://www.vegan-friendly.co.il/business/re-bar-%D7%A8%D7%99%D7%91%D7%A8/</t>
  </si>
  <si>
    <t xml:space="preserve">Hadassa@rebar.co.il </t>
  </si>
  <si>
    <t xml:space="preserve">הדסה- 0526232211</t>
  </si>
  <si>
    <t xml:space="preserve">הבאתי להם אבל צריך לוודא שהם שמו </t>
  </si>
  <si>
    <t xml:space="preserve">החליטו לא לסמן </t>
  </si>
  <si>
    <t xml:space="preserve">http://www.vegan-friendly.co.il/business/seeds-%D7%98%D7%91%D7%A2%D7%95%D7%A0%D7%99%D7%94-%D7%A2%D7%99%D7%A8%D7%95%D7%A0%D7%99%D7%AA-%D7%A1%D7%99%D7%93%D7%A1/</t>
  </si>
  <si>
    <t xml:space="preserve">נטע- 0545262809</t>
  </si>
  <si>
    <t xml:space="preserve">סרטון הדבקת מדבקת 100 אחוז ויגן</t>
  </si>
  <si>
    <t xml:space="preserve">יש 100%</t>
  </si>
  <si>
    <t xml:space="preserve">פינוק</t>
  </si>
  <si>
    <t xml:space="preserve">https://www.facebook.com/pages/%D7%A4%D7%99%D7%A0%D7%95%D7%A7cake/125554024217878?sk=timeline</t>
  </si>
  <si>
    <t xml:space="preserve">http://www.vegan-friendly.co.il/business/%D7%A4%D7%99%D7%A0%D7%95%D7%A7cake/</t>
  </si>
  <si>
    <t xml:space="preserve">050-5930750 077-7667553  </t>
  </si>
  <si>
    <t xml:space="preserve">tal_cohen_14@hotmail.com</t>
  </si>
  <si>
    <t xml:space="preserve">טל כהן</t>
  </si>
  <si>
    <t xml:space="preserve">כן- העברה בנקאית של 250 שח 22/7/14</t>
  </si>
  <si>
    <t xml:space="preserve">גלידת פרדו </t>
  </si>
  <si>
    <t xml:space="preserve">http://www.freddo.co.il/%D7%A1%D7%A0%D7%99%D7%A4%D7%99%D7%9D/%D7%92%D7%9C%D7%99%D7%93%D7%94-%D7%A4%D7%A8%D7%93%D7%95</t>
  </si>
  <si>
    <t xml:space="preserve">https://www.facebook.com/pages/%D7%92%D7%9C%D7%99%D7%93%D7%94-%D7%A4%D7%A8%D7%93%D7%95/376129618984</t>
  </si>
  <si>
    <t xml:space="preserve">http://www.vegan-friendly.co.il/business/%D7%92%D7%9C%D7%99%D7%93%D7%A8%D7%99%D7%AA-%D7%A4%D7%A8%D7%93%D7%95-freddo/</t>
  </si>
  <si>
    <t xml:space="preserve">סוקולוב 86 רמת השרון</t>
  </si>
  <si>
    <t xml:space="preserve">א-ש: 10:00- 22:00</t>
  </si>
  <si>
    <t xml:space="preserve">freddo1@012.net.il</t>
  </si>
  <si>
    <t xml:space="preserve">freddo@012.net.il</t>
  </si>
  <si>
    <t xml:space="preserve">ריקרדו- 0506380004</t>
  </si>
  <si>
    <t xml:space="preserve">הגלידה הסיציליאנית</t>
  </si>
  <si>
    <t xml:space="preserve">http://glideria.co.il/intro.html</t>
  </si>
  <si>
    <t xml:space="preserve">http://www.facebook.com/Sicilianit?ref=ts&amp;fref=ts</t>
  </si>
  <si>
    <t xml:space="preserve">http://www.vegan-friendly.co.il/business/%D7%92%D7%9C%D7%99%D7%93%D7%A8%D7%99%D7%94-%D7%A1%D7%99%D7%A6%D7%99%D7%9C%D7%99%D7%90%D7%A0%D7%99%D7%AA/</t>
  </si>
  <si>
    <t xml:space="preserve">שלושה סניפים: אבן גבירול- 63 ת”א, בן יהודה 110 ת"א, שנקר 14 הרצליה</t>
  </si>
  <si>
    <t xml:space="preserve"> סניף אבן גבירול: א'-ה': 11:00- 24:00, ו'-שבת: 11:00- עד אחרון הלקוחות, סניף בן יהודה והרצליה: א'-ה': 12:00- 24:00. ו-' שבת: 11:00-עד אחרון הלקוחות</t>
  </si>
  <si>
    <t xml:space="preserve">סניף אבן גבירול: 03-6962458, סניף בן יהודה: 03-5246438, סניף הרצליה: 09-9578224 </t>
  </si>
  <si>
    <t xml:space="preserve">אלכס-מנהלת סניף אבן גבירול054-3351489- שמנו תו תקן.  </t>
  </si>
  <si>
    <t xml:space="preserve">כן- 2 בכל סניף: אבן גבירול, בן יהודה, והרצליה.</t>
  </si>
  <si>
    <t xml:space="preserve">אין צורך כיוון שאין תפריט</t>
  </si>
  <si>
    <t xml:space="preserve">השאור</t>
  </si>
  <si>
    <t xml:space="preserve">בית השוקולד באמירים</t>
  </si>
  <si>
    <t xml:space="preserve">http://www.ronitlev.co.il/</t>
  </si>
  <si>
    <t xml:space="preserve">רונית ronit.love@gmail.com</t>
  </si>
  <si>
    <t xml:space="preserve">קרדינל שוקולטרי</t>
  </si>
  <si>
    <t xml:space="preserve">http://www.cardinaltlv.com/</t>
  </si>
  <si>
    <t xml:space="preserve">http://www.facebook.com/CardinalChocolaterie?fref=ts</t>
  </si>
  <si>
    <t xml:space="preserve">אבן גבירול 60 תל אביב</t>
  </si>
  <si>
    <t xml:space="preserve">א'-ה': 09:30- 21:00. ו': 09:00- 16:00</t>
  </si>
  <si>
    <t xml:space="preserve">03-695-8612</t>
  </si>
  <si>
    <t xml:space="preserve">tally3000@yahoo.com</t>
  </si>
  <si>
    <t xml:space="preserve">טלי- 052-3307204, אלי (בעלים)- 052-8701023. elie@tarrab.co.il</t>
  </si>
  <si>
    <t xml:space="preserve">בר- קינוחים טבעוניים</t>
  </si>
  <si>
    <t xml:space="preserve">http://www.facebook.com/BarVeganCooking</t>
  </si>
  <si>
    <t xml:space="preserve">איסוף מהגר"א 39 ת"א. הזמנות דרך המייל\טלפון\פייסבוק</t>
  </si>
  <si>
    <t xml:space="preserve">bar.gringauz@gmail.com</t>
  </si>
  <si>
    <t xml:space="preserve">בר- 0524422281</t>
  </si>
  <si>
    <t xml:space="preserve">בייק בייקרי</t>
  </si>
  <si>
    <t xml:space="preserve">https://www.facebook.com/BikeBakery</t>
  </si>
  <si>
    <t xml:space="preserve">הדס - 050-773-9771</t>
  </si>
  <si>
    <t xml:space="preserve">ססגולי</t>
  </si>
  <si>
    <t xml:space="preserve">https://www.facebook.com/pages/%D7%A1%D7%A1%D7%92%D7%95%D7%9C%D7%99-%D7%9E%D7%90%D7%A4%D7%99%D7%9D-%D7%95%D7%9E%D7%AA%D7%95%D7%A7%D7%99%D7%9D-%D7%9C%D7%9C%D7%90-%D7%9E%D7%95%D7%A6%D7%A8%D7%99%D7%9D-%D7%9E%D7%94%D7%97%D7%99/315842038604626?pnref=story</t>
  </si>
  <si>
    <t xml:space="preserve">sivanmadar@gmail.com</t>
  </si>
  <si>
    <t xml:space="preserve">סיוון מדר</t>
  </si>
  <si>
    <t xml:space="preserve">https://www.facebook.com/galagelateria/timeline</t>
  </si>
  <si>
    <t xml:space="preserve">המלך ג'ורג' 30 תל אביב</t>
  </si>
  <si>
    <t xml:space="preserve">א-שבת: 10:00-01:00</t>
  </si>
  <si>
    <t xml:space="preserve">03-629-3654</t>
  </si>
  <si>
    <t xml:space="preserve">kalanitf@gmail.com</t>
  </si>
  <si>
    <t xml:space="preserve">כלנית- 050-7709696</t>
  </si>
  <si>
    <t xml:space="preserve">כן- 17/11/14</t>
  </si>
  <si>
    <t xml:space="preserve">תמונה שלנו מדביקים את התו</t>
  </si>
  <si>
    <t xml:space="preserve">עלה אינסטגרם ינואר 15</t>
  </si>
  <si>
    <t xml:space="preserve">תמרה</t>
  </si>
  <si>
    <t xml:space="preserve">https://www.facebook.com/tamara.yogurt</t>
  </si>
  <si>
    <t xml:space="preserve">בן יהודה 96 ת"א</t>
  </si>
  <si>
    <t xml:space="preserve">א - ו 10:00 - 00:00, ש 10:30 - 00:30</t>
  </si>
  <si>
    <t xml:space="preserve">03-5234449</t>
  </si>
  <si>
    <t xml:space="preserve">kubi0203@gmail.com</t>
  </si>
  <si>
    <t xml:space="preserve">קובי- 0545554647</t>
  </si>
  <si>
    <t xml:space="preserve">יונואר 15</t>
  </si>
  <si>
    <t xml:space="preserve">לא רלוונטי- אין קפה</t>
  </si>
  <si>
    <t xml:space="preserve">פיס אוף קייק</t>
  </si>
  <si>
    <t xml:space="preserve">https://www.facebook.com/Piece.of.Cake.il?fref=ts</t>
  </si>
  <si>
    <t xml:space="preserve">לא רלוונטי - רשת </t>
  </si>
  <si>
    <t xml:space="preserve">info@pieceofcake.co.il </t>
  </si>
  <si>
    <t xml:space="preserve">1. עוגת קרם שתפיע את האורחים הקרניסטים שלכם. 2. השתגענו קצת וקנינו את כל המוצרים החדשים של פיס אוף קייק</t>
  </si>
  <si>
    <t xml:space="preserve">הפסיקה לשלם ולא מוכנה לחדש</t>
  </si>
  <si>
    <t xml:space="preserve">תמר על ההר</t>
  </si>
  <si>
    <t xml:space="preserve">http://www.tamaralhahar.co.il/</t>
  </si>
  <si>
    <t xml:space="preserve">https://www.facebook.com/pages/%D7%AA%D7%9E%D7%A8-%D7%A2%D7%9C-%D7%94%D7%94%D7%A8-%D7%A2%D7%95%D7%92%D7%95%D7%AA-%D7%9C%D7%A8%D7%92%D7%A2%D7%99%D7%9D-%D7%99%D7%A4%D7%99%D7%9D/134885716581323?ref=tn_tnmn</t>
  </si>
  <si>
    <t xml:space="preserve">Tamaralhahar@bezeqint.net</t>
  </si>
  <si>
    <t xml:space="preserve">תמר- 054-4328170</t>
  </si>
  <si>
    <t xml:space="preserve">כן- 10/1/15</t>
  </si>
  <si>
    <t xml:space="preserve">כן- 22/1/15 פייפאל 50 שח דרך המייל: tamaralhahar@bezeqint.net
28/6/15 התשלום הופסק- אמרה שזה בגלל שהיא ביטלה את האשראי וברגע ישיה חדש היא תחדש את התשלום</t>
  </si>
  <si>
    <t xml:space="preserve">כן- נשלחה קבלה על כל שנת 2015 (600 שח) 8/3</t>
  </si>
  <si>
    <t xml:space="preserve">8/8/16 שאילתא לגבי תשלום</t>
  </si>
  <si>
    <t xml:space="preserve">לא רלווטנט</t>
  </si>
  <si>
    <t xml:space="preserve">ג'לה- לא מוכנים לעבוד איתם</t>
  </si>
  <si>
    <t xml:space="preserve">https://www.facebook.com/gelaicecream#!/gelaicecream</t>
  </si>
  <si>
    <t xml:space="preserve">http://www.vegan-friendly.co.il/business/%D7%92%D7%9C%D7%94-gela-%D7%A8%D7%A9%D7%AA-%D7%92%D7%9C%D7%99%D7%93%D7%94-%D7%A9%D7%9B%D7%95%D7%A0%D7%AA%D7%99%D7%AA/</t>
  </si>
  <si>
    <t xml:space="preserve">סניף רחובות: מרכז אזורים, רחובות החדשה, סניף רמת גן: רח' בן גוריון (פינת הרוא"ה) 108 רמת גן</t>
  </si>
  <si>
    <t xml:space="preserve">סניף רחובות: א'-ה': 08:00- 22:30. ו': 08:00-כניסת שבת. ש': צאת שבת- 22:30, סניף רמת גן: א'-ה': 11:00- 22:30. ו': 08:00-כניסת שבת. ש': צאת שבת- 22:30</t>
  </si>
  <si>
    <t xml:space="preserve">סניף רחובות: 074-7045665, סניף רמת גן: 074-7042800</t>
  </si>
  <si>
    <t xml:space="preserve">office@gela.co.il</t>
  </si>
  <si>
    <t xml:space="preserve">גל- 0542020866</t>
  </si>
  <si>
    <t xml:space="preserve">מבחר גדול של טעמי סורבה וסויה. כמו כן, ניתן להזמין גלידה סויה בכל טעם שיתבקש בתאום מראש</t>
  </si>
  <si>
    <t xml:space="preserve">https://www.facebook.com/Cinnamonvegancakes?refid=12</t>
  </si>
  <si>
    <t xml:space="preserve">http://www.vegan-friendly.co.il/business/%D7%A7%D7%99%D7%A0%D7%9E%D7%95%D7%9F/</t>
  </si>
  <si>
    <t xml:space="preserve">איזור גן העיר, ת"א</t>
  </si>
  <si>
    <t xml:space="preserve">052-2976121 הזמנה בתיאום טלפוני מראש. עוגות טבעוניות בלבד. </t>
  </si>
  <si>
    <t xml:space="preserve">avitallivny@gmail.com</t>
  </si>
  <si>
    <t xml:space="preserve">כן- סרוק</t>
  </si>
  <si>
    <t xml:space="preserve">052-2976121</t>
  </si>
  <si>
    <t xml:space="preserve">31/3/16 אמרה שהיא בהפסקה כרגע</t>
  </si>
  <si>
    <t xml:space="preserve">HBOX</t>
  </si>
  <si>
    <t xml:space="preserve">http://www.thehbox.co.il/</t>
  </si>
  <si>
    <t xml:space="preserve">https://www.facebook.com/thehboxpage</t>
  </si>
  <si>
    <t xml:space="preserve">pesti.liron@gmail.com</t>
  </si>
  <si>
    <t xml:space="preserve">לירון 054-318-0484</t>
  </si>
  <si>
    <t xml:space="preserve">כן- 28/1/15</t>
  </si>
  <si>
    <t xml:space="preserve">כן - 50 שח פייפאל 27/1/15 kul.pirate@gmail.com</t>
  </si>
  <si>
    <t xml:space="preserve">פורסם</t>
  </si>
  <si>
    <t xml:space="preserve">עלה אינסטגרם פברואר 15</t>
  </si>
  <si>
    <t xml:space="preserve">adi's bakery</t>
  </si>
  <si>
    <t xml:space="preserve">http://www.facebook.com/lovepastamia#!/AdisBakery?fref=ts</t>
  </si>
  <si>
    <t xml:space="preserve">לקראת סוף מאי אפשר</t>
  </si>
  <si>
    <t xml:space="preserve">הכל במיילים</t>
  </si>
  <si>
    <t xml:space="preserve">תמרמר- צ'אנדרה יוגה</t>
  </si>
  <si>
    <t xml:space="preserve">http://chandra-yoga.com/the-place/tamarschocalate</t>
  </si>
  <si>
    <t xml:space="preserve">http://www.facebook.com/ChandraYogaTLV?fref=ts</t>
  </si>
  <si>
    <t xml:space="preserve">אשתורי הפרחי 4 052-5777230</t>
  </si>
  <si>
    <t xml:space="preserve">תמר- 052-5777230, info@chandra-yoga.com</t>
  </si>
  <si>
    <t xml:space="preserve">אפשר</t>
  </si>
  <si>
    <t xml:space="preserve">קיבלה שתיים, אחת לכניסה לסטודיו ואחת על המקרר</t>
  </si>
  <si>
    <t xml:space="preserve">אורגני-טבעוני. צריך לתאם איתה מועד פרסום כדי שתכין מספיק שוקולד ואולי היא תרצה לעשות מבצע.</t>
  </si>
  <si>
    <t xml:space="preserve">little mis berry- סגרו</t>
  </si>
  <si>
    <t xml:space="preserve">https://www.facebook.com/LittleMissBerry.1</t>
  </si>
  <si>
    <t xml:space="preserve">נועה- 0542477031</t>
  </si>
  <si>
    <t xml:space="preserve">25/7/13- 200 שח</t>
  </si>
  <si>
    <t xml:space="preserve">29/7/13</t>
  </si>
  <si>
    <t xml:space="preserve">גלידת ג'לה - שיזדיינו :)</t>
  </si>
  <si>
    <t xml:space="preserve">http://market.marmelada.co.il/guiltfreechocolate/6808</t>
  </si>
  <si>
    <t xml:space="preserve">http://www.facebook.com/1heartcenter#!/1heartcenter</t>
  </si>
  <si>
    <t xml:space="preserve">http://www.vegan-friendly.co.il/business/guilt-free-chocolate-%D7%A9%D7%95%D7%A7%D7%95%D7%9C%D7%93-%D7%91%D7%A8%D7%99%D7%90-%D7%98%D7%91%D7%A2%D7%95%D7%A0%D7%99-%D7%95%D7%9E%D7%96%D7%99%D7%9F/</t>
  </si>
  <si>
    <t xml:space="preserve">חנות וירטואלית והזמנות בטלפון</t>
  </si>
  <si>
    <t xml:space="preserve">לא רבלנטי</t>
  </si>
  <si>
    <t xml:space="preserve">לשאול (עדיין לא עלה בדף)</t>
  </si>
  <si>
    <t xml:space="preserve">ערבה-מיילים</t>
  </si>
  <si>
    <t xml:space="preserve">עדיין לא דיברתי איתה על הפוסט בכלל- לא על התשלום ולא על פרסום.. אלא רק על הדף באתר- והיא קיבלה ממני את התו תקן להעלות לאתר ולדף שלה. </t>
  </si>
  <si>
    <t xml:space="preserve">נא-נא raw - יוני 15 הפסיקו לשלם, מסומנים על "לא מוצג" באתר</t>
  </si>
  <si>
    <t xml:space="preserve">https://www.facebook.com/pages/%D7%A0%D7%90-%D7%A0%D7%90-raw/789717467758699?sk=info&amp;tab=overview</t>
  </si>
  <si>
    <t xml:space="preserve">ilansamu@gmail.com</t>
  </si>
  <si>
    <t xml:space="preserve">27/1/15 סרוק למייל </t>
  </si>
  <si>
    <t xml:space="preserve">כן- 50 שח פייפאל 27/1/15 ilansamu@gmail.com</t>
  </si>
  <si>
    <t xml:space="preserve">כן 27/1/15</t>
  </si>
  <si>
    <t xml:space="preserve">השייקריה</t>
  </si>
  <si>
    <t xml:space="preserve">http://www.vegan-friendly.co.il/business/%D7%94%D7%A9%D7%99%D7%99%D7%A7%D7%99%D7%94-%D7%91%D7%95%D7%98%D7%99%D7%A7-%D7%A9%D7%9C-%D7%91%D7%A8%D7%99%D7%90%D7%95%D7%AA/</t>
  </si>
  <si>
    <t xml:space="preserve">בן יהודה 113</t>
  </si>
  <si>
    <t xml:space="preserve">א'-ה': 10:00- אחרון הלקוחות; ו': 09:00- 16:00</t>
  </si>
  <si>
    <t xml:space="preserve">עומר- 0547901070</t>
  </si>
  <si>
    <t xml:space="preserve">omerhd123@gmail.com</t>
  </si>
  <si>
    <t xml:space="preserve">כן- הוראק 50 שח ב15/8/14
omerhd123@gmail.com</t>
  </si>
  <si>
    <t xml:space="preserve">נרשמו קבלות על אוגוסט-דצמבר 2014 אבל לא נשלחו לבית העסק. קבלה הבאה על כל שנת 2015</t>
  </si>
  <si>
    <t xml:space="preserve">8/9/14 עמרי הביא</t>
  </si>
  <si>
    <t xml:space="preserve">אין צורך</t>
  </si>
  <si>
    <t xml:space="preserve">100 אחוז טבעוני ובגלל שלראשונה בארץ אפשר למצוא אייס קפה טבעוני!</t>
  </si>
  <si>
    <t xml:space="preserve">חתם עכשיו ובטוח יסכים תמוך </t>
  </si>
  <si>
    <t xml:space="preserve">vmunch</t>
  </si>
  <si>
    <t xml:space="preserve">https://www.facebook.com/vmunch.il/timeline</t>
  </si>
  <si>
    <t xml:space="preserve">http://www.vegan-friendly.co.il/business/munch-%D7%9E%D7%90%D7%A0%D7%A5/</t>
  </si>
  <si>
    <t xml:space="preserve">א': 11:00- 19:00; ב'-ה': 09:00- 14:00; ו': 11:00- 19:00</t>
  </si>
  <si>
    <t xml:space="preserve">052-6466052</t>
  </si>
  <si>
    <t xml:space="preserve">vmunch.il@gmail.com</t>
  </si>
  <si>
    <t xml:space="preserve">דניאל גואטה- 0526466052</t>
  </si>
  <si>
    <t xml:space="preserve">פוסט פייסבוק</t>
  </si>
  <si>
    <t xml:space="preserve">עלה במדיות</t>
  </si>
  <si>
    <t xml:space="preserve">מצב טיפול</t>
  </si>
  <si>
    <t xml:space="preserve">חיוב על חלב סויה</t>
  </si>
  <si>
    <t xml:space="preserve">טייקאווי</t>
  </si>
  <si>
    <t xml:space="preserve">תום מטבח משמח</t>
  </si>
  <si>
    <t xml:space="preserve">http://www.tomitbach.co.il/</t>
  </si>
  <si>
    <t xml:space="preserve">https://www.facebook.com/tom.mitbach/timeline</t>
  </si>
  <si>
    <t xml:space="preserve">https://vegan-friendly.co.il/%D7%91%D7%99%D7%AA-%D7%A2%D7%A1%D7%A7/264/%D7%AA%D7%95%D7%9D_%D7%9E%D7%98%D7%91%D7%97%20%D7%9E%D7%A9%D7%9E%D7%97</t>
  </si>
  <si>
    <t xml:space="preserve">052-5012132</t>
  </si>
  <si>
    <t xml:space="preserve">tomitbach@gmail.com</t>
  </si>
  <si>
    <t xml:space="preserve">תום- 052-501-2132</t>
  </si>
  <si>
    <t xml:space="preserve">Y 26/5/16</t>
  </si>
  <si>
    <t xml:space="preserve">Y 26/5/16 600 שח לפייפאל תחת המייל tomitbach@gmail.com</t>
  </si>
  <si>
    <t xml:space="preserve">Y26/5/16</t>
  </si>
  <si>
    <t xml:space="preserve">15/7/16
https://www.instagram.com/p/BH4pQ8MhLkW/?taken-by=vegan_friendly</t>
  </si>
  <si>
    <t xml:space="preserve">15/7/16
https://www.facebook.com/veganfriendly.co.il/photos/pb.346896375378855.-2207520000.1468643053./1054015681333584/?type=3&amp;theater</t>
  </si>
  <si>
    <t xml:space="preserve">23/5/16 פנו להופיע תחת קיטרינג
26/5/16 החזירו הסכם התקשרות + תשלום+ נשלחה דרישה להעלאה לאתר
1/6/16 החזירו את כל הפרטים להעלאה לאתר + נשלח לאולה להזנה + נשלחה קבלה
13/6/16 עלה לאתר</t>
  </si>
  <si>
    <t xml:space="preserve">אירועים</t>
  </si>
  <si>
    <t xml:space="preserve">גן אירועים אקולוגי</t>
  </si>
  <si>
    <t xml:space="preserve">http://www.d-eco.co.il/home.asp</t>
  </si>
  <si>
    <t xml:space="preserve">https://www.facebook.com/pages/eco-%D7%9E%D7%AA%D7%97%D7%9D-%D7%90%D7%99%D7%A8%D7%95%D7%A2%D7%99%D7%9D-%D7%91%D7%A9%D7%A8%D7%95%D7%9F-%D7%A9%D7%9E%D7%95%D7%A8%D7%AA-%D7%A0%D7%97%D7%9C-%D7%97%D7%93%D7%A8%D7%94/275219539245602?fref=ts</t>
  </si>
  <si>
    <t xml:space="preserve">lital.eco@gmail.com
office@d-eco.co.il</t>
  </si>
  <si>
    <t xml:space="preserve">ליטל- 0546600290
יפעת- 0737263333</t>
  </si>
  <si>
    <t xml:space="preserve">כן 2/8/15</t>
  </si>
  <si>
    <t xml:space="preserve">כן 2/8/15 50 שח לפייפאל תחת office@d-eco.co.il
- מאי 2016 בוטל</t>
  </si>
  <si>
    <t xml:space="preserve">נשלחה קבלה אלקטרונית ביום 12.1.15 בדוא"ל של ערבה ע"ש אקו מתחם אירועים בע"מ
מספר ח.פ 514833169. קבלה ע"ס 250 שח לתקופה של אוגוסט - דצבמבר 2015
</t>
  </si>
  <si>
    <t xml:space="preserve">9/7/15 שיחה טובה של עמרי עם ליטל- נשלחו שלושת השלבים
20/7/15 ליטל אמרה שאני צריך להסדיר את התשלום מול יפעת שתהיה במשרד רק שבוע הבא
28/7/15 נשלחו שלושת השלבים בשנית ליפעת
2/8/15 התקבל תשלום + הסכם התקשרות + נשלחו פרטים להעלאה לאתר
5/8/15 נשלח לערבה להזנה
- מאי 2016 תשלום הופסק</t>
  </si>
  <si>
    <t xml:space="preserve">חתונות </t>
  </si>
  <si>
    <t xml:space="preserve">הבאר של סבא</t>
  </si>
  <si>
    <t xml:space="preserve">http://www.sabawell.com/</t>
  </si>
  <si>
    <t xml:space="preserve">https://www.facebook.com/sabawell</t>
  </si>
  <si>
    <t xml:space="preserve">http://vegan-friendly.co.il/businesses/view/226</t>
  </si>
  <si>
    <t xml:space="preserve">דרך רבין, פתח תקווה</t>
  </si>
  <si>
    <t xml:space="preserve">03-5328555</t>
  </si>
  <si>
    <t xml:space="preserve">karine.shilo@gmail.com
habeer@netvision.net.il</t>
  </si>
  <si>
    <t xml:space="preserve">קארין- 0502804840</t>
  </si>
  <si>
    <t xml:space="preserve">כן 26/6/15</t>
  </si>
  <si>
    <t xml:space="preserve">כן- 18/2/15 50 שח פייפאל של איתי קאופמן
kaufman.itay@gmail.com</t>
  </si>
  <si>
    <t xml:space="preserve">7/7/15 יש  הכל, העברתי לערבה להזנה</t>
  </si>
  <si>
    <t xml:space="preserve">קייטרינג מאה אחוז טבעוני</t>
  </si>
  <si>
    <t xml:space="preserve">קייטרינג Ztaste</t>
  </si>
  <si>
    <t xml:space="preserve">http://www.ztaste.co.il/</t>
  </si>
  <si>
    <t xml:space="preserve">https://www.facebook.com/ztaste.evgenizikov</t>
  </si>
  <si>
    <t xml:space="preserve">http://vegan-friendly.co.il/businesses/view/216/Ztaste</t>
  </si>
  <si>
    <t xml:space="preserve">0545614576, 0546377769</t>
  </si>
  <si>
    <t xml:space="preserve">z.evgeni@gmail.com</t>
  </si>
  <si>
    <t xml:space="preserve">יבגני</t>
  </si>
  <si>
    <t xml:space="preserve">כן- 16.6.15</t>
  </si>
  <si>
    <t xml:space="preserve">כן- 20.4.15</t>
  </si>
  <si>
    <t xml:space="preserve">גליס בייקרי</t>
  </si>
  <si>
    <t xml:space="preserve">09-7670133</t>
  </si>
  <si>
    <t xml:space="preserve">‫galisbakery.events@gmail.com</t>
  </si>
  <si>
    <t xml:space="preserve">בר - 054-3503277</t>
  </si>
  <si>
    <t xml:space="preserve">כן- 12.5.15 פייפאל ע"ש איילת שגב
על המייל - ayelet0707@gmail.com
- הו"ק בפייפאל בוטל באוגוסט 15</t>
  </si>
  <si>
    <t xml:space="preserve">כן- 12.5.15
521מספר קבלה
400 שח עד סוף 2015</t>
  </si>
  <si>
    <t xml:space="preserve">Y מאי </t>
  </si>
  <si>
    <t xml:space="preserve">כן- 12.5.15 פייפאל ע"ש איילת שגב על המייל - ayelet0707@gmail.com
- הו"ק בפייפאל בוטל באוגוסט 15</t>
  </si>
  <si>
    <t xml:space="preserve">אותנטבעי</t>
  </si>
  <si>
    <t xml:space="preserve">http://www.otentivee.co.il/</t>
  </si>
  <si>
    <t xml:space="preserve">https://www.facebook.com/profile.php?id=100005003837375</t>
  </si>
  <si>
    <t xml:space="preserve">https://vegan-friendly.co.il/%D7%91%D7%99%D7%AA-%D7%A2%D7%A1%D7%A7/179/%D7%90%D7%95%D7%AA%D7%A0%D7%98%D7%91%D7%A2%D7%99</t>
  </si>
  <si>
    <t xml:space="preserve">08-6579247</t>
  </si>
  <si>
    <t xml:space="preserve">kobi_writer@hotmail.com</t>
  </si>
  <si>
    <t xml:space="preserve">יאיר- </t>
  </si>
  <si>
    <t xml:space="preserve">לנסות לא לעבוד איתו בשום צורה שהיא</t>
  </si>
  <si>
    <t xml:space="preserve">רויטל אמנות המטבח הבריא</t>
  </si>
  <si>
    <t xml:space="preserve">http://www.revitalhandmade.com/</t>
  </si>
  <si>
    <t xml:space="preserve">https://www.facebook.com/pages/%D7%A8%D7%95%D7%99%D7%98%D7%9C-%D7%90%D7%A4%D7%99%D7%99%D7%94-%D7%91%D7%99%D7%AA%D7%99%D7%AA/285188623035</t>
  </si>
  <si>
    <t xml:space="preserve">http://www.vegan-friendly.co.il/business/%D7%A8%D7%95%D7%99%D7%98%D7%9C-%D7%90%D7%A4%D7%99%D7%99%D7%94-%D7%91%D7%99%D7%AA%D7%99%D7%AA/</t>
  </si>
  <si>
    <t xml:space="preserve">התעשייה 12 הר טוב א' בית שמש. משלוחים לאיזורים רבים בארץ</t>
  </si>
  <si>
    <t xml:space="preserve">054-5524000 רויטל, 054-5633300 עדי</t>
  </si>
  <si>
    <t xml:space="preserve">revitalgranit@012.net.il</t>
  </si>
  <si>
    <t xml:space="preserve">054-5524000 רויטל,</t>
  </si>
  <si>
    <t xml:space="preserve">-לינק לפייסבוק לא מעודכן
-לקוחה מבקשת להחליף תמונות
-שינוי תפריט במידה ותשלח פרטים עדכניים למייל</t>
  </si>
  <si>
    <t xml:space="preserve">לבריאות</t>
  </si>
  <si>
    <t xml:space="preserve">http://www.libriut.co.il/</t>
  </si>
  <si>
    <t xml:space="preserve">https://www.facebook.com/pages/%D7%9C%D7%91%D7%A8%D7%99%D7%90%D7%95%D7%AA-%D7%98%D7%91%D7%A2%D7%99-%D7%9C%D7%90%D7%9B%D7%95%D7%9C-%D7%A0%D7%9B%D7%95%D7%9F/208344609246320?sk=timeline</t>
  </si>
  <si>
    <t xml:space="preserve">http://www.vegan-friendly.co.il/business/%D7%9C%D7%91%D7%A8%D7%99%D7%90%D7%95%D7%AA-%D7%98%D7%91%D7%A2%D7%99-%D7%9C%D7%90%D7%9B%D7%95%D7%9C-%D7%A0%D7%9B%D7%95%D7%9F/</t>
  </si>
  <si>
    <t xml:space="preserve">פעילות באיזור המרכז, דוכן בימי חמישי ושישי ביריד האוכל בדיזנגוף סנטר</t>
  </si>
  <si>
    <t xml:space="preserve">052-6164466</t>
  </si>
  <si>
    <t xml:space="preserve">hila@libriut.co.il</t>
  </si>
  <si>
    <t xml:space="preserve">משלוחים באזור תל אביב, מרכז הארץ, גוש דן, השרון, רחובות והסביבה</t>
  </si>
  <si>
    <t xml:space="preserve">vig</t>
  </si>
  <si>
    <t xml:space="preserve">https://www.facebook.com/VigFoodIsrael</t>
  </si>
  <si>
    <t xml:space="preserve">http://www.vegan-friendly.co.il/business/vig-%D7%95%D7%99%D7%92/</t>
  </si>
  <si>
    <t xml:space="preserve">משלוחים לבית הלקוח- בטווח שבין תל אביב לחיפה</t>
  </si>
  <si>
    <t xml:space="preserve">054-9151423 בתאל</t>
  </si>
  <si>
    <t xml:space="preserve">עמי ותמי</t>
  </si>
  <si>
    <t xml:space="preserve">https://www.facebook.com/amyvetami</t>
  </si>
  <si>
    <t xml:space="preserve">http://www.vegan-friendly.co.il/business/%D7%A2%D7%9E%D7%99-%D7%95%D7%AA%D7%9E%D7%99-%D7%97%D7%91%D7%A8%D7%94-%D7%9C%D7%94%D7%A4%D7%A7%D7%94-%D7%95%D7%A2%D7%99%D7%A6%D7%95%D7%91-%D7%90%D7%99%D7%A8%D7%95%D7%A2%D7%99%D7%9D-%D7%91%D7%A8%D7%95/</t>
  </si>
  <si>
    <t xml:space="preserve"> שיזף 34 באר שבע.</t>
  </si>
  <si>
    <t xml:space="preserve">050-9903733</t>
  </si>
  <si>
    <t xml:space="preserve">yoyoviki@gmail.com</t>
  </si>
  <si>
    <t xml:space="preserve">-כבר לא מבצעים אירועים, רק קיטרינג טבעוני בהזמנה אישית.</t>
  </si>
  <si>
    <t xml:space="preserve">המטבח של מאשה</t>
  </si>
  <si>
    <t xml:space="preserve">http://www.mashamasha.info/</t>
  </si>
  <si>
    <t xml:space="preserve">https://www.facebook.com/mashakitchen</t>
  </si>
  <si>
    <t xml:space="preserve">http://www.vegan-friendly.co.il/business/%D7%94%D7%9E%D7%98%D7%91%D7%97-%D7%A9%D7%9C-%D7%9E%D7%90%D7%A9%D7%94/</t>
  </si>
  <si>
    <t xml:space="preserve">052-6842847 לא לשים טלפון באתר</t>
  </si>
  <si>
    <t xml:space="preserve">mashinkaro@gmail.com</t>
  </si>
  <si>
    <t xml:space="preserve">משלוחים בתל אביב והסביבה</t>
  </si>
  <si>
    <t xml:space="preserve">אפון הפלא</t>
  </si>
  <si>
    <t xml:space="preserve">http://www.afun.co.il/</t>
  </si>
  <si>
    <t xml:space="preserve">http://www.facebook.com/AntonymCosmeticsIsrael#!/afunhapele</t>
  </si>
  <si>
    <t xml:space="preserve">http://www.vegan-friendly.co.il/business/%D7%90%D7%A4%D7%95%D7%9F-%D7%94%D7%A4%D7%9C%D7%90/</t>
  </si>
  <si>
    <t xml:space="preserve">052-8735338</t>
  </si>
  <si>
    <t xml:space="preserve">ayana.lekach@gmail.com</t>
  </si>
  <si>
    <t xml:space="preserve">להזיז מהקטגוריה הזו לנותני שירות או משהו</t>
  </si>
  <si>
    <t xml:space="preserve">ליווי תזונה טבעונית בריאה וכושר גופני- השם לפני היה super food cooking</t>
  </si>
  <si>
    <t xml:space="preserve">http://www.back2health.co.il/blog</t>
  </si>
  <si>
    <t xml:space="preserve">https://www.facebook.com/superfoodcooking/timeline</t>
  </si>
  <si>
    <t xml:space="preserve">http://www.vegan-friendly.co.il/business/super-food-cooking-%D7%A1%D7%93%D7%A0%D7%90%D7%95%D7%AA-%D7%A9%D7%95%D7%A7%D7%95%D7%9C%D7%93-%D7%98%D7%91%D7%A2%D7%95%D7%A0%D7%99-%D7%95%D7%9E%D7%96%D7%95%D7%A0%D7%95%D7%AA-%D7%A2%D7%9C/</t>
  </si>
  <si>
    <t xml:space="preserve">מילי- 054-5742689</t>
  </si>
  <si>
    <t xml:space="preserve">mshlager@gmail.com</t>
  </si>
  <si>
    <t xml:space="preserve">26.1 נשלחו שלושה מתכונים- 
1.קטשופ ביתי
2. מיץ סלק 
3. עוגת שוקולד</t>
  </si>
  <si>
    <t xml:space="preserve">בשביל הבריאות</t>
  </si>
  <si>
    <t xml:space="preserve">http://www.facebook.com/messages/#!/pages/%D7%91%D7%A9%D7%91%D7%99%D7%9C-%D7%94%D7%91%D7%A8%D7%99%D7%90%D7%95%D7%AA/472965376077301?fref=ts</t>
  </si>
  <si>
    <t xml:space="preserve">052-6580442 מיקי</t>
  </si>
  <si>
    <t xml:space="preserve">mickeyben@walla.co.il</t>
  </si>
  <si>
    <t xml:space="preserve">להזיז מהקטגוריה הזו</t>
  </si>
  <si>
    <t xml:space="preserve">vegan4u</t>
  </si>
  <si>
    <t xml:space="preserve">http://www.facebook.com/hila.halo#!/pages/Vegan4U/500399786667513</t>
  </si>
  <si>
    <t xml:space="preserve">www.vegan4u.co.il</t>
  </si>
  <si>
    <t xml:space="preserve">http://www.vegan-friendly.co.il/business/vegan-4-u-%D7%95%D7%99%D7%92%D7%9F-%D7%A4%D7%95%D7%A8-%D7%99%D7%95/</t>
  </si>
  <si>
    <t xml:space="preserve">052-281-7371 </t>
  </si>
  <si>
    <t xml:space="preserve">מקדמיה- מטבח טבעוני ביתי</t>
  </si>
  <si>
    <t xml:space="preserve">http://www.facebook.com/#!/mikademia</t>
  </si>
  <si>
    <t xml:space="preserve">http://www.vegan-friendly.co.il/business/%D7%9E%D7%A7%D7%93%D7%9E%D7%99%D7%94-%D7%9E%D7%98%D7%91%D7%97-%D7%98%D7%91%D7%A2%D7%95%D7%A0%D7%99-%D7%91%D7%99%D7%AA%D7%99/</t>
  </si>
  <si>
    <t xml:space="preserve">052-432-2340</t>
  </si>
  <si>
    <t xml:space="preserve">טבעוני אין צורך</t>
  </si>
  <si>
    <t xml:space="preserve">נקטר</t>
  </si>
  <si>
    <t xml:space="preserve">http://www.nectarfood.co.il/</t>
  </si>
  <si>
    <t xml:space="preserve">http://www.facebook.com/Nectarfood?fref=ts</t>
  </si>
  <si>
    <t xml:space="preserve">https://vegan-friendly.co.il/%D7%91%D7%99%D7%AA-%D7%A2%D7%A1%D7%A7/20/Nectar_%D7%A0%D7%A7%D7%98%D7%A8_%D7%A7%D7%99%D7%99%D7%98%D7%A8%D7%99%D7%A0%D7%92_%D7%98%D7%91%D7%A2%D7%95%D7%A0%D7%99</t>
  </si>
  <si>
    <t xml:space="preserve">ניצן: 052-5278538מעוז: 052-3355340</t>
  </si>
  <si>
    <t xml:space="preserve">1. בין הדוכנים בויגן פסט תמצאו את הדוכן של נקטר- תמונה של לזניה שלהם</t>
  </si>
  <si>
    <t xml:space="preserve">- מספר טלפון שונה 0523355340
-עושים רק קייטרינג!!!</t>
  </si>
  <si>
    <t xml:space="preserve">http://bikebakery.co.il/</t>
  </si>
  <si>
    <t xml:space="preserve">http://www.facebook.com/BikeBakery?fref=ts</t>
  </si>
  <si>
    <t xml:space="preserve">http://www.vegan-friendly.co.il/business/bike-bakery-%D7%A2%D7%95%D7%92%D7%95%D7%AA-%D7%98%D7%91%D7%A2%D7%95%D7%A0%D7%99%D7%95%D7%AA-%D7%AA%D7%95%D7%A6%D7%A8%D7%AA-%D7%91%D7%99%D7%AA/</t>
  </si>
  <si>
    <t xml:space="preserve">זבולון 17, שוק לוינסקי, תל אביב</t>
  </si>
  <si>
    <t xml:space="preserve"> א-ה 9:00 עד 18:00 ו 9:00 עד 15:00</t>
  </si>
  <si>
    <t xml:space="preserve">050-7739771</t>
  </si>
  <si>
    <t xml:space="preserve">bikexbakery@gmail.com לא לפרסם, רק עבורנו</t>
  </si>
  <si>
    <t xml:space="preserve">הדס- 0507739771</t>
  </si>
  <si>
    <t xml:space="preserve">28/10/2012</t>
  </si>
  <si>
    <t xml:space="preserve">-שעות פעילות א-ה 10:00-18:00 ו 10:00-16:00
-תשלח תמונות עדכניות למייל 
-מציעים גם סנדאות
-אם אפשר להוסיף לינק לאתר</t>
  </si>
  <si>
    <t xml:space="preserve">די פוד-קייטרינג</t>
  </si>
  <si>
    <t xml:space="preserve">http://www.d-food.co.il/</t>
  </si>
  <si>
    <t xml:space="preserve">https://vegan-friendly.co.il/%D7%91%D7%99%D7%AA-%D7%A2%D7%A1%D7%A7/91/D_Food_%D7%93%D7%99_%D7%A4%D7%95%D7%93</t>
  </si>
  <si>
    <t xml:space="preserve">דורית דן 052-511-1960</t>
  </si>
  <si>
    <t xml:space="preserve">dfood2go@gmail.com</t>
  </si>
  <si>
    <t xml:space="preserve">דורית דן 052-511-1960
www.d-food.co.il  
</t>
  </si>
  <si>
    <t xml:space="preserve">25.1.12</t>
  </si>
  <si>
    <t xml:space="preserve">טבעוני</t>
  </si>
  <si>
    <t xml:space="preserve">דור עבדה שף טבעוני אישי</t>
  </si>
  <si>
    <t xml:space="preserve">https://www.facebook.com/DorVeganChef</t>
  </si>
  <si>
    <t xml:space="preserve">https://vegan-friendly.co.il/%D7%91%D7%99%D7%AA-%D7%A2%D7%A1%D7%A7/130/%D7%93%D7%95%D7%A8_%D7%A2%D7%91%D7%93%D7%94%20-%20%D7%A9%D7%A3%20%D7%90%D7%99%D7%A9%D7%99%20%D7%98%D7%91%D7%A2%D7%95%D7%A0%D7%99</t>
  </si>
  <si>
    <t xml:space="preserve">0542-052533</t>
  </si>
  <si>
    <t xml:space="preserve">dorabada@gmail.com </t>
  </si>
  <si>
    <t xml:space="preserve">0542-052533 דור</t>
  </si>
  <si>
    <t xml:space="preserve">17.3.13</t>
  </si>
  <si>
    <t xml:space="preserve">קייטרינג לאירועים</t>
  </si>
  <si>
    <t xml:space="preserve">קייטרינג אלכסנדר- נסגרו יולי 2016</t>
  </si>
  <si>
    <t xml:space="preserve">https://www.facebook.com/pages/%D7%90%D7%9C%D7%9B%D7%A1%D7%A0%D7%93%D7%A8-%D7%A7%D7%99%D7%99%D7%98%D7%A8%D7%99%D7%A0%D7%92-%D7%98%D7%91%D7%A2%D7%95%D7%A0%D7%99/386052924913232?sk=timeline</t>
  </si>
  <si>
    <t xml:space="preserve">http://vegan-friendly.co.il/businesses/view/215/%D7%90%D7%9C%D7%9B%D7%A1%D7%A0%D7%93%D7%A8_%D7%A7%D7%99%D7%99%D7%98%D7%A8%D7%99%D7%A0%D7%92_%D7%98%D7%91%D7%A2%D7%95%D7%A0%D7%99</t>
  </si>
  <si>
    <t xml:space="preserve">052-2422833 / 052-2960600</t>
  </si>
  <si>
    <t xml:space="preserve">lrn_oren@yahoo.com
sharonoren.c@gmail.com</t>
  </si>
  <si>
    <t xml:space="preserve">לירון - 0522-422833
שרון - 0522960600</t>
  </si>
  <si>
    <t xml:space="preserve">כן- 15.6.15</t>
  </si>
  <si>
    <t xml:space="preserve">9/7/15 העברה על 50 שח מ- מונוז קוריאה ארס
הפסיק את התשלום ביולי 2016</t>
  </si>
  <si>
    <t xml:space="preserve">נשלחה קבלה אלקטרונית בדוא"ל של ערבה ביום 19.1.15 ע"ס 300 ש"ח לתקופה של יולי-דצמבר 2015 ע"ש 028601441.</t>
  </si>
  <si>
    <t xml:space="preserve">הפסיק את התשלום ביולי 2016
26/7/16 נשלחה בקשת תשלום
עדכן שהקייטרינג נסגר ביולי 2016</t>
  </si>
  <si>
    <t xml:space="preserve">לא  רלוונטי</t>
  </si>
  <si>
    <t xml:space="preserve">לפתור את נושא הפוסט שלו, התמונות שלו ממש גרועות אבל ננסה :(
10/7/15 לוודא שהתשלום נכנס באמת </t>
  </si>
  <si>
    <t xml:space="preserve">קייל- מטבח אוכל טבעוני </t>
  </si>
  <si>
    <t xml:space="preserve">http://www.facebook.com/Kale.order</t>
  </si>
  <si>
    <t xml:space="preserve">http://www.vegan-friendly.co.il/business/kale-%D7%91%D7%A8%D7%99%D7%90-%D7%90%D7%95%D7%A8%D7%92%D7%A0%D7%99-%D7%98%D7%91%D7%A2%D7%95%D7%A0%D7%99-%D7%A7%D7%99%D7%99%D7%9C/</t>
  </si>
  <si>
    <t xml:space="preserve">09-958-7863/ 0522575306</t>
  </si>
  <si>
    <t xml:space="preserve">kale.order@gmail.com</t>
  </si>
  <si>
    <t xml:space="preserve">יעלי- 099587863, 522575306 ארנון</t>
  </si>
  <si>
    <t xml:space="preserve">6/7/16 הודיע שכבר לא פתוח אבל שרוצה לפתוח בהמשך </t>
  </si>
  <si>
    <t xml:space="preserve">טבע-שף - נסגר ועובר לחו"ל</t>
  </si>
  <si>
    <t xml:space="preserve">jesse@tevachef.co.il</t>
  </si>
  <si>
    <t xml:space="preserve">ג'סי- 054-6565257</t>
  </si>
  <si>
    <t xml:space="preserve">כן 8/1/15 למייל </t>
  </si>
  <si>
    <t xml:space="preserve">כן- 8/1/15 50 שח מהמייל jesse@tevachef.co.il 
5.5.15 - הוראת קבע בוטלה, העסק נסגר</t>
  </si>
  <si>
    <t xml:space="preserve">לא נרשמה קלבלה. לשלוח בסוף השנה קבלה על סך 600 שח </t>
  </si>
  <si>
    <t xml:space="preserve">ינואר 15</t>
  </si>
  <si>
    <t xml:space="preserve">פחמימות</t>
  </si>
  <si>
    <t xml:space="preserve">http://www.facebook.com/pachmemot?fref=ts</t>
  </si>
  <si>
    <t xml:space="preserve">http://www.vegan-friendly.co.il/business/%D7%A4%D7%97%D7%9E%D7%99%D7%9E%D7%95%D7%AA-%D7%A7%D7%95%D7%A0%D7%93%D7%99%D7%98%D7%95%D7%A8%D7%99%D7%94-%D7%91%D7%99%D7%AA%D7%99%D7%AA-%D7%98%D7%91%D7%A2%D7%95%D7%A0%D7%99%D7%AA/</t>
  </si>
  <si>
    <t xml:space="preserve">פתח תקוה</t>
  </si>
  <si>
    <t xml:space="preserve">ranirotem at gmail.com</t>
  </si>
  <si>
    <t xml:space="preserve">לא!!!!</t>
  </si>
  <si>
    <t xml:space="preserve">רחל המבשלת</t>
  </si>
  <si>
    <t xml:space="preserve">http://www.facebook.com/1heartcenter#!/MyHealthyKitchen?fref=ts</t>
  </si>
  <si>
    <t xml:space="preserve">054-6735088</t>
  </si>
  <si>
    <t xml:space="preserve">רחל, - 0546735088</t>
  </si>
  <si>
    <t xml:space="preserve">כבר שילמה</t>
  </si>
  <si>
    <t xml:space="preserve">כרגע בהפוגה</t>
  </si>
  <si>
    <t xml:space="preserve">גרין גריל</t>
  </si>
  <si>
    <t xml:space="preserve">http://mygreengrill.org/load/examples/home.html</t>
  </si>
  <si>
    <t xml:space="preserve">https://www.facebook.com/pages/Green-Grill/237016849831705?fref=ts</t>
  </si>
  <si>
    <t xml:space="preserve">http://www.vegan-friendly.co.il/business/green-grill%D7%82-%D7%92%D7%A8%D7%99%D7%9F-%D7%92%D7%A8%D7%99%D7%9C/</t>
  </si>
  <si>
    <t xml:space="preserve">האקליפטוס 3, סטריט מול (street mall) רמת ישי</t>
  </si>
  <si>
    <t xml:space="preserve">א' - ה 10:00 - 21:30, יום שישי 10:00 - 14:30,שבת 12:00 - 23:00</t>
  </si>
  <si>
    <t xml:space="preserve">greengrillctg@gmail.com</t>
  </si>
  <si>
    <t xml:space="preserve">ג'ימי- 0509677753</t>
  </si>
  <si>
    <t xml:space="preserve">סנגם </t>
  </si>
  <si>
    <t xml:space="preserve">sangamor@gmail.com</t>
  </si>
  <si>
    <t xml:space="preserve">רז</t>
  </si>
  <si>
    <t xml:space="preserve">כן 28/1/15</t>
  </si>
  <si>
    <t xml:space="preserve">כן- 28/1/15 50 שח למייל sangamor@gmail.com
7/3/16 ביטול הוק</t>
  </si>
  <si>
    <t xml:space="preserve">נשלחה קבלה אלקטרונית בדוא"ל של ערבה ביום 12.1.16 ע"ס 600 ש"ח עבור ינואר-דצבמבר 2015 ע"ש סנגם אוכל הודי. </t>
  </si>
  <si>
    <t xml:space="preserve">1/3/16 ביטל הוראת קבע ואמר שלא מעוניין להמשיך לשלם</t>
  </si>
  <si>
    <t xml:space="preserve">שמואל</t>
  </si>
  <si>
    <t xml:space="preserve">https://www.facebook.com/ShmuelVegan?fref=ts</t>
  </si>
  <si>
    <t xml:space="preserve">054-6693888 - ירון</t>
  </si>
  <si>
    <t xml:space="preserve">לשלוח מדבקות</t>
  </si>
  <si>
    <t xml:space="preserve">נסגרו ב5.16</t>
  </si>
  <si>
    <t xml:space="preserve">בר קיימא קייטרינג</t>
  </si>
  <si>
    <t xml:space="preserve">http://www.cateringbarkayma.com/</t>
  </si>
  <si>
    <t xml:space="preserve">כתב התחייבות</t>
  </si>
  <si>
    <t xml:space="preserve">תאריך העלאת פוסט אינסטוש</t>
  </si>
  <si>
    <t xml:space="preserve">מתכונים/מאמרים</t>
  </si>
  <si>
    <t xml:space="preserve">הטבות לחברי הויגן פרנדלי</t>
  </si>
  <si>
    <t xml:space="preserve">TLV tours</t>
  </si>
  <si>
    <t xml:space="preserve">https://www.facebook.com/pages/TLVEG-TOURS/1609920955960011?__mref=message_bubble</t>
  </si>
  <si>
    <t xml:space="preserve">http://vegan-friendly.co.il/business/242/TLVEG_Tours_%D7%A1%D7%99%D7%95%D7%A8_%D7%98%D7%A2%D7%99%D7%9E%D7%95%D7%AA_%D7%90%D7%95%D7%9B%D7%9C_%D7%98%D7%91%D7%A2%D7%95%D7%A0%D7%99</t>
  </si>
  <si>
    <t xml:space="preserve">יהודה הלוי 44</t>
  </si>
  <si>
    <t xml:space="preserve"> אביתר- 052-645-8779</t>
  </si>
  <si>
    <t xml:space="preserve">Eviatargover@gmail.com</t>
  </si>
  <si>
    <t xml:space="preserve">Y 8/12/15</t>
  </si>
  <si>
    <t xml:space="preserve">Y 8/12/15 הוק 50 שח לחשבון הבנק של העמותהעל שם גובר אביתר</t>
  </si>
  <si>
    <t xml:space="preserve">10/12/15 קבלה על שם גובר אביתר על הסכום 50 שח עבור תו ויגן פרנדלי לחודש דצמבר 2015 בלבד</t>
  </si>
  <si>
    <t xml:space="preserve">13/1/16- 
https://www.instagram.com/p/BAb0NgnkD0I/?taken-by=vegan_friendly</t>
  </si>
  <si>
    <t xml:space="preserve">11/1/16- https://www.facebook.com/veganfriendly.co.il/photos/a.366969066704919.78153.346896375378855/947709368630883/?type=3&amp;theater</t>
  </si>
  <si>
    <t xml:space="preserve">30/8/15 פנה לעניין התו, נאמר לו שכרוך בתשלום והסכם התקשרות + נשלח שלושת השלבים
9/9/15 סימוס מה קורה?
8/12/15 שלח הסכם התקשרות חתום ועשה הוק (לוודא שבאמת נכנס)
9/12/15 שלח את הפרטים (העברתי לערבה שתזין)</t>
  </si>
  <si>
    <t xml:space="preserve">בישול </t>
  </si>
  <si>
    <t xml:space="preserve">http://www.htvegan.co.il/</t>
  </si>
  <si>
    <t xml:space="preserve">https://www.facebook.com/%D7%94%D7%97%D7%95%D7%95%D7%99%D7%94-%D7%94%D7%98%D7%91%D7%A2%D7%95%D7%A0%D7%99%D7%AA-159527021049068/</t>
  </si>
  <si>
    <t xml:space="preserve">http://vegan-friendly.co.il/business/239/%D7%94%D7%97%D7%95%D7%95%D7%99%D7%94_%D7%94%D7%98%D7%91%D7%A2%D7%95%D7%A0%D7%99%D7%AA%20-%20%D7%91%D7%99%D7%AA%20%D7%A1%D7%A4%D7%A8%20%D7%9C%D7%91%D7%99%D7%A9%D7%95%D7%9C%20%D7%98%D7%91%D7%A2%D7%95%D7%A0%D7%99</t>
  </si>
  <si>
    <t xml:space="preserve">רח' בן צבי 78 תל אביב</t>
  </si>
  <si>
    <t xml:space="preserve">03-5738883</t>
  </si>
  <si>
    <t xml:space="preserve">yaniv@partam.co.il 
hila@partam.co.il </t>
  </si>
  <si>
    <t xml:space="preserve">הילה-  0526164466
יניב- 0526962233</t>
  </si>
  <si>
    <t xml:space="preserve">עלה באוקטובר 2015</t>
  </si>
  <si>
    <t xml:space="preserve">http://vegan-friendly.co.il/businesses/view/229/%D7%90%D7%A7%D7%95_%D7%97%D7%AA%D7%95%D7%A0%D7%94_%D7%91%D7%98%D7%91%D7%A2</t>
  </si>
  <si>
    <t xml:space="preserve">שמורת נחל חדרה</t>
  </si>
  <si>
    <t xml:space="preserve">073-7263333</t>
  </si>
  <si>
    <t xml:space="preserve">כן 2/8/15 50 שח לפייפאל תחת office@d-eco.co.il</t>
  </si>
  <si>
    <t xml:space="preserve">22/12/15
https://www.facebook.com/veganfriendly.co.il/photos/a.366969066704919.78153.346896375378855/937323236336163/?type=3&amp;theater</t>
  </si>
  <si>
    <t xml:space="preserve">9/7/15 שיחה טובה של עמרי עם ליטל- נשלחו שלושת השלבים
20/7/15 ליטל אמרה שאני צריך להסדיר את התשלום מול יפעת שתהיה במשרד רק שבוע הבא
28/7/15 נשלחו שלושת השלבים בשנית ליפעת
2/8/15 התקבל תשלום + הסכם התקשרות + נשלחו פרטים להעלאה לאתר
5/8/15 נשלח לערבה להזנה</t>
  </si>
  <si>
    <t xml:space="preserve">הגן של לי</t>
  </si>
  <si>
    <t xml:space="preserve">http://www.hagan-shel-lee.co.il/</t>
  </si>
  <si>
    <t xml:space="preserve">https://www.facebook.com/pages/%D7%94%D7%92%D7%9F-%D7%A9%D7%9C-%D7%9C%D7%99-%D7%92%D7%9F-%D7%99%D7%91%D7%A0%D7%94/1427313110844428</t>
  </si>
  <si>
    <t xml:space="preserve">העצמאות 15, גן יבנה</t>
  </si>
  <si>
    <t xml:space="preserve">א- ה 07:30 - 16:30, ו 07:30 - 12:00</t>
  </si>
  <si>
    <t xml:space="preserve">054-421-0335</t>
  </si>
  <si>
    <t xml:space="preserve">leegefen@yahoo.com</t>
  </si>
  <si>
    <r>
      <rPr>
        <sz val="10"/>
        <color rgb="FF000000"/>
        <rFont val="Cambria"/>
        <family val="1"/>
        <charset val="1"/>
      </rPr>
      <t xml:space="preserve">לא </t>
    </r>
    <r>
      <rPr>
        <sz val="11"/>
        <rFont val="Cambria"/>
        <family val="1"/>
        <charset val="1"/>
      </rPr>
      <t xml:space="preserve">רלוונטי</t>
    </r>
  </si>
  <si>
    <t xml:space="preserve">6/8/14 שאילתה מה נסגר
10.2.15 - היא פנתה שוב דרך האתר מה קורה, ביקשתי ממנה שתשלח שוב כתב התקשרות ופרטים לאתר
24.2.15 - שיחה טלפונית, התבקשה להעביר תמונות ולוגו
26.2.15 - הועבר לערבה להזנה</t>
  </si>
  <si>
    <t xml:space="preserve">גן פלא</t>
  </si>
  <si>
    <t xml:space="preserve">https://www.facebook.com/PeleGan/timeline</t>
  </si>
  <si>
    <t xml:space="preserve">http://www.vegan-friendly.co.il/business/%D7%92%D7%9F-%D7%A4%D7%9C%D7%90/</t>
  </si>
  <si>
    <t xml:space="preserve">פנחס רוזן 30 תל אביב</t>
  </si>
  <si>
    <t xml:space="preserve">א'-ו': 07:30- 16:30. ניתן להירשם ליום קצר</t>
  </si>
  <si>
    <t xml:space="preserve">טל': 052-6335776</t>
  </si>
  <si>
    <t xml:space="preserve">TALPERIN90@gmail.com</t>
  </si>
  <si>
    <t xml:space="preserve">טל- 0526335776</t>
  </si>
  <si>
    <t xml:space="preserve">כן- סרוק 4/12</t>
  </si>
  <si>
    <t xml:space="preserve">כן-6/12/14 yaniahlprin@gmail.com 
50 שח בפייפאל</t>
  </si>
  <si>
    <t xml:space="preserve">נשלחה קבלה בדוא"ל ביום 17.1.15 ע"ס 650 ש"ח עבור תקופה של דצמבר 2014-  דצבמבר 2015 ע"ש טל הלפרין ח.פ 514958214</t>
  </si>
  <si>
    <t xml:space="preserve">דצמבר 2014</t>
  </si>
  <si>
    <t xml:space="preserve">גן ילדים משמש</t>
  </si>
  <si>
    <t xml:space="preserve">http://www.mishmishplayschool.com/</t>
  </si>
  <si>
    <t xml:space="preserve">https://www.facebook.com/mishmishplayschool/photos_stream</t>
  </si>
  <si>
    <t xml:space="preserve">http://www.vegan-friendly.co.il/business/%D7%A4%D7%A2%D7%95%D7%98%D7%95%D7%9F-%D7%9E%D7%A9%D7%9E%D7%A9/</t>
  </si>
  <si>
    <t xml:space="preserve">שדרות רוטשילד 26 תל אביב</t>
  </si>
  <si>
    <t xml:space="preserve"> א'-ה': 07:30- 17:30</t>
  </si>
  <si>
    <t xml:space="preserve">058-4638522</t>
  </si>
  <si>
    <t xml:space="preserve">Zivadh@gmail.com</t>
  </si>
  <si>
    <t xml:space="preserve">ספירולינה</t>
  </si>
  <si>
    <t xml:space="preserve">http://www.livespirulina.com/</t>
  </si>
  <si>
    <t xml:space="preserve">https://www.facebook.com/livespirulina</t>
  </si>
  <si>
    <t xml:space="preserve">משק 70 ניר משה</t>
  </si>
  <si>
    <t xml:space="preserve"> 054-6939140</t>
  </si>
  <si>
    <t xml:space="preserve">boris@livespirulina.com</t>
  </si>
  <si>
    <t xml:space="preserve">בוריס- 054-6939140</t>
  </si>
  <si>
    <t xml:space="preserve">חכמת האדמה</t>
  </si>
  <si>
    <t xml:space="preserve">http://www.chochmat-haadama.co.il/site/index.asp?depart_id=74144</t>
  </si>
  <si>
    <t xml:space="preserve">https://www.facebook.com/chochmat.haadama.co.il</t>
  </si>
  <si>
    <t xml:space="preserve">http://www.vegan-friendly.co.il/business/%D7%97%D7%95%D7%9B%D7%9E%D7%AA-%D7%94%D7%90%D7%93%D7%9E%D7%94/</t>
  </si>
  <si>
    <t xml:space="preserve">א'-ה': 09:30- 20:30; ו': 09:30- 16:00</t>
  </si>
  <si>
    <t xml:space="preserve">03-5252512</t>
  </si>
  <si>
    <t xml:space="preserve">chochmat@netvision.net.il</t>
  </si>
  <si>
    <t xml:space="preserve">0523524866 עדן</t>
  </si>
  <si>
    <t xml:space="preserve">הגן החופשי </t>
  </si>
  <si>
    <t xml:space="preserve">http://www.meshanim.com/gan.htm#%FA%E6%E5%F0%E4</t>
  </si>
  <si>
    <t xml:space="preserve">http://www.vegan-friendly.co.il/business/%D7%94%D7%92%D7%9F-%D7%94%D7%97%D7%95%D7%A4%D7%A9%D7%99/</t>
  </si>
  <si>
    <t xml:space="preserve">מרכז תל אביב ליד גן מאיר</t>
  </si>
  <si>
    <t xml:space="preserve">052-4558877</t>
  </si>
  <si>
    <t xml:space="preserve">0.0malma0.0@gmail.com</t>
  </si>
  <si>
    <t xml:space="preserve">green way</t>
  </si>
  <si>
    <t xml:space="preserve">https://www.facebook.com/MashuLeMishu</t>
  </si>
  <si>
    <t xml:space="preserve">http://www.vegan-friendly.co.il/business/4113-2/</t>
  </si>
  <si>
    <t xml:space="preserve">אזור המרכז והשרון</t>
  </si>
  <si>
    <t xml:space="preserve">054-769-3692</t>
  </si>
  <si>
    <t xml:space="preserve">greenway.cycle@gmail.com</t>
  </si>
  <si>
    <t xml:space="preserve">אמי מזון טבעוני לכלבים</t>
  </si>
  <si>
    <t xml:space="preserve">http://www.vegpet.co.il/</t>
  </si>
  <si>
    <t xml:space="preserve">http://www.facebook.com/Amithenaturalchoice?fref=ts</t>
  </si>
  <si>
    <t xml:space="preserve">http://www.vegan-friendly.co.il/business/vegpet-%D7%9E%D7%96%D7%95%D7%9F-%D7%A6%D7%9E%D7%97%D7%99-%D7%9C%D7%9B%D7%9C%D7%91%D7%99%D7%9D-%D7%95%D7%97%D7%AA%D7%95%D7%9C%D7%99%D7%9D-ami/</t>
  </si>
  <si>
    <t xml:space="preserve">050-8691562, 077-7676534</t>
  </si>
  <si>
    <t xml:space="preserve">i8691562@gmail.com</t>
  </si>
  <si>
    <t xml:space="preserve">אילן- 508691562</t>
  </si>
  <si>
    <t xml:space="preserve">לפני הרבה זמן </t>
  </si>
  <si>
    <t xml:space="preserve">אריסטו (חנות רהיטים)</t>
  </si>
  <si>
    <t xml:space="preserve">https://www.facebook.com/AristoLivingSystems</t>
  </si>
  <si>
    <t xml:space="preserve">http://www.vegan-friendly.co.il/business/%D7%90%D7%A8%D7%99%D7%A1%D7%98%D7%95/</t>
  </si>
  <si>
    <t xml:space="preserve">המרכז הישראלי לריהוט, ראשון לציון, קומה 3</t>
  </si>
  <si>
    <t xml:space="preserve">א'-ה' 10:00-21:00, ו' 09:30-14:00, מוצאי שבת עד 22:30</t>
  </si>
  <si>
    <t xml:space="preserve">03-9513270</t>
  </si>
  <si>
    <t xml:space="preserve">נטלי שוינקלשטיין- 0542037734</t>
  </si>
  <si>
    <t xml:space="preserve">לא מעניין </t>
  </si>
  <si>
    <t xml:space="preserve">גלייד קונדומים</t>
  </si>
  <si>
    <t xml:space="preserve">http://www.glyde.co.il/</t>
  </si>
  <si>
    <t xml:space="preserve">https://www.facebook.com/GlydeIsrael</t>
  </si>
  <si>
    <t xml:space="preserve">http://www.vegan-friendly.co.il/business/1795-2/</t>
  </si>
  <si>
    <t xml:space="preserve">info@glyde.co.il</t>
  </si>
  <si>
    <t xml:space="preserve">יאיר- 0546674677</t>
  </si>
  <si>
    <t xml:space="preserve">רעיונות ירוקים </t>
  </si>
  <si>
    <t xml:space="preserve">http://www.greenideas.co.il/</t>
  </si>
  <si>
    <t xml:space="preserve">https://www.facebook.com/pages/%D7%A8%D7%A2%D7%99%D7%95%D7%A0%D7%95%D7%AA-%D7%99%D7%A8%D7%95%D7%A7%D7%99%D7%9D/332222118393</t>
  </si>
  <si>
    <t xml:space="preserve">http://www.vegan-friendly.co.il/business/%D7%A8%D7%A2%D7%99%D7%95%D7%A0%D7%95%D7%AA-%D7%99%D7%A8%D7%95%D7%A7%D7%99%D7%9D/</t>
  </si>
  <si>
    <t xml:space="preserve">077-427-0852</t>
  </si>
  <si>
    <t xml:space="preserve">itamar@greenideas.co.il</t>
  </si>
  <si>
    <t xml:space="preserve">איתמר- 0544674430</t>
  </si>
  <si>
    <t xml:space="preserve">לא לשאול </t>
  </si>
  <si>
    <t xml:space="preserve">נשלחה הודעה- 28/11</t>
  </si>
  <si>
    <t xml:space="preserve">29.6 נשלח</t>
  </si>
  <si>
    <t xml:space="preserve">המספרה האורגנית- המקום נסגר</t>
  </si>
  <si>
    <t xml:space="preserve">http://www.lila.org.il/</t>
  </si>
  <si>
    <t xml:space="preserve">https://www.facebook.com/effishir.HairTherapy/timeline</t>
  </si>
  <si>
    <t xml:space="preserve">http://vegan-friendly.co.il/business/241</t>
  </si>
  <si>
    <t xml:space="preserve">שוק מחנה יהודה השקמה 1</t>
  </si>
  <si>
    <t xml:space="preserve">א'-ה': 10:00- 20:00</t>
  </si>
  <si>
    <t xml:space="preserve">02-6256926</t>
  </si>
  <si>
    <t xml:space="preserve">effishir@gmail.com</t>
  </si>
  <si>
    <t xml:space="preserve">אפי- 0523330700</t>
  </si>
  <si>
    <t xml:space="preserve">Y 1/12/15</t>
  </si>
  <si>
    <t xml:space="preserve">Y 6/12/15 50 שח פייפאל תחת המייל lilahairstudio@gmail.com
16/6/16 הופסק התשלום</t>
  </si>
  <si>
    <t xml:space="preserve">נשלחה קבלה אלקטרונית בדוא"ל ביום 12.1.15 ע"ס 50 ש"ח עבור חודש דצמבר 2015 ע"ש אפי שיר ח.פ 037596384</t>
  </si>
  <si>
    <t xml:space="preserve">24/1/16
https://www.instagram.com/p/BAwex2GkD1I/?taken-by=vegan_friendly</t>
  </si>
  <si>
    <t xml:space="preserve">24/1/16 https://www.facebook.com/veganfriendly.co.il/photos/pb.346896375378855.-2207520000.1453714036./949662231768930/?type=3&amp;theater</t>
  </si>
  <si>
    <t xml:space="preserve">1/12/15 עמרי היה בסניף והביא להם את המדבקה. מאוחר יותר נשלחו שלושת השלבים
6/12/15 סימוס לאלי- מה קורה? ענה שיטפל בזה כבר מחר
7/12/15 שלחו את כל הפרטים (נשלח לערבה להזנה)
16/6/16 הופסק התשלום בפייפאל (מייל מה נסגר)
26/7/16 אמרו שהמקום ייסגר בחודש הקרוב</t>
  </si>
  <si>
    <t xml:space="preserve">זולו</t>
  </si>
  <si>
    <t xml:space="preserve">http://www.zoolu.co.il/</t>
  </si>
  <si>
    <t xml:space="preserve">https://www.facebook.com/ZOOLUPET</t>
  </si>
  <si>
    <t xml:space="preserve">http://www.vegan-friendly.co.il/business/%D7%96%D7%95%D7%9C%D7%95/</t>
  </si>
  <si>
    <t xml:space="preserve">סוקולוב 73 חולון, פלורנטין 22 תל אביב, יהודה מכבי 64 תל אביב, הרצל 58 רמת גן, דרך נגבה 41 רמת גן, רוטשילד 119 ראשון לציון, ויצמן 14 גבעתיים, בן יהודה 96 תל אביב</t>
  </si>
  <si>
    <t xml:space="preserve">יש יותר מידי נא לבדוק באתר</t>
  </si>
  <si>
    <t xml:space="preserve">1-700-707-710</t>
  </si>
  <si>
    <t xml:space="preserve">shirrykallo@gmail.com</t>
  </si>
  <si>
    <t xml:space="preserve">שירי</t>
  </si>
  <si>
    <t xml:space="preserve">להוריד את המדבקות מכל הסניפים</t>
  </si>
  <si>
    <t xml:space="preserve">מטעים</t>
  </si>
  <si>
    <t xml:space="preserve">http://www.rest.co.il/sites/Default.asp?txtRestID=13088</t>
  </si>
  <si>
    <t xml:space="preserve">https://www.facebook.com/mataim.social.restaurant/timeline</t>
  </si>
  <si>
    <t xml:space="preserve">event@mataim.net</t>
  </si>
  <si>
    <t xml:space="preserve">עינב-  050-4499590</t>
  </si>
  <si>
    <t xml:space="preserve">26/11/14 תרמו 10 שח על השם avi@mataim.net
7/3/15 הוראת קבע בוטלה!!!</t>
  </si>
  <si>
    <t xml:space="preserve">נשלחה קבלה אלקטרונית בדוא"ל של ערבה ביום 12.1.15 ע"ס 50 ש"ח לתקופה של נובמבר 2014- מרץ 2015 (10 שח חודשי) ע"ש מטעים שרותי הסעדה בע"מ 
ח.פ 514749696. 
</t>
  </si>
  <si>
    <t xml:space="preserve">אקו טף (סגרו)</t>
  </si>
  <si>
    <t xml:space="preserve">http://www.facebook.com/lovepastamia#!/Ecotaf.Holistic.Education?fref=ts</t>
  </si>
  <si>
    <t xml:space="preserve">http://www.vegan-friendly.co.il/business/%D7%90%D7%A7%D7%95%D7%98%D7%A3/</t>
  </si>
  <si>
    <t xml:space="preserve">מושב מתן</t>
  </si>
  <si>
    <t xml:space="preserve">054-9797003</t>
  </si>
  <si>
    <t xml:space="preserve">חווה, מושב מתן</t>
  </si>
  <si>
    <t xml:space="preserve">בית המאפים של יסמין</t>
  </si>
  <si>
    <t xml:space="preserve">http://www.facebook.com/JasminesVeganGoodies?fref=ts</t>
  </si>
  <si>
    <t xml:space="preserve">http://www.vegan-friendly.co.il/business/jasmines-vegan-goodies/</t>
  </si>
  <si>
    <t xml:space="preserve">052-358-8802</t>
  </si>
  <si>
    <t xml:space="preserve">מוציאה אוכל מהבית</t>
  </si>
  <si>
    <t xml:space="preserve">לשאול</t>
  </si>
  <si>
    <t xml:space="preserve">מדבקת תו תקן</t>
  </si>
  <si>
    <t xml:space="preserve">בנר באתר</t>
  </si>
  <si>
    <t xml:space="preserve">נשלחה הצעה לתרומה?</t>
  </si>
  <si>
    <t xml:space="preserve">הערות </t>
  </si>
  <si>
    <t xml:space="preserve">יקב</t>
  </si>
  <si>
    <t xml:space="preserve">חרשים</t>
  </si>
  <si>
    <t xml:space="preserve">http://www.eco-wine.co.il/</t>
  </si>
  <si>
    <t xml:space="preserve">https://www.facebook.com/harashimwinery</t>
  </si>
  <si>
    <t xml:space="preserve">http://www.vegan-friendly.co.il/%D7%91%D7%99%D7%AA-%D7%A2%D7%A1%D7%A7/209/%D7%99%D7%A7%D7%91_%D7%97%D7%A8%D7%A9%D7%99%D7%9D</t>
  </si>
  <si>
    <t xml:space="preserve">כתובת: משלוחים לכל חלקי הארץ</t>
  </si>
  <si>
    <t xml:space="preserve">טלפון: 052-688-9340 ,052-612-3988</t>
  </si>
  <si>
    <t xml:space="preserve">יינות התבור</t>
  </si>
  <si>
    <t xml:space="preserve">http://www.tavorwinecellar.com/</t>
  </si>
  <si>
    <t xml:space="preserve">https://www.facebook.com/%D7%9E%D7%A8%D7%AA%D7%A3-%D7%99%D7%99%D7%A0%D7%95%D7%AA-%D7%94%D7%AA%D7%91%D7%95%D7%A8-209772949113493/</t>
  </si>
  <si>
    <t xml:space="preserve">http://www.vegan-friendly.co.il/%D7%91%D7%99%D7%AA-%D7%A2%D7%A1%D7%A7/131/%D7%99%D7%99%D7%A0%D7%95%D7%AA_%D7%94%D7%AA%D7%91%D7%95%D7%A8</t>
  </si>
  <si>
    <t xml:space="preserve">כתובת: הסיגלית 21, ת.ד 22 כפר תבור, גליל תחתון, מיקוד 15241</t>
  </si>
  <si>
    <t xml:space="preserve">שעות פעילות: א'-ה': 10:00-18:00. ו'-ש': 10:00-16:00</t>
  </si>
  <si>
    <t xml:space="preserve">טלפון: 050-5562191 / 04-6767889</t>
  </si>
  <si>
    <t xml:space="preserve">יקב עדן</t>
  </si>
  <si>
    <t xml:space="preserve">http://www.vegan-friendly.co.il/%D7%91%D7%99%D7%AA-%D7%A2%D7%A1%D7%A7/107/%D7%99%D7%A7%D7%91_%D7%A2%D7%93%D7%9F</t>
  </si>
  <si>
    <t xml:space="preserve">כתובת: טירת יהודה</t>
  </si>
  <si>
    <t xml:space="preserve">טלפון: 054-7525268</t>
  </si>
  <si>
    <t xml:space="preserve">יקב רימון</t>
  </si>
  <si>
    <t xml:space="preserve">http://rimonwinery.com/</t>
  </si>
  <si>
    <t xml:space="preserve">https://www.facebook.com/RimonWinery</t>
  </si>
  <si>
    <t xml:space="preserve">http://www.vegan-friendly.co.il/%D7%91%D7%99%D7%AA-%D7%A2%D7%A1%D7%A7/64/%D7%99%D7%A7%D7%91_%D7%A8%D7%99%D7%9E%D7%95%D7%9F</t>
  </si>
  <si>
    <t xml:space="preserve">כתובת: אזור תעשייה דלתון</t>
  </si>
  <si>
    <t xml:space="preserve">שעות פעילות: א'-ה': 09:00- 17:00. ו': 09:00- 16:00</t>
  </si>
  <si>
    <t xml:space="preserve">טלפון: 04-6822325</t>
  </si>
  <si>
    <t xml:space="preserve">יקב סומק</t>
  </si>
  <si>
    <t xml:space="preserve">http://somek-winery.co.il/site2/the_page.asp?page_lang=he&amp;page_id=1</t>
  </si>
  <si>
    <t xml:space="preserve">https://www.facebook.com/somekwine</t>
  </si>
  <si>
    <t xml:space="preserve">http://vegan-friendly.co.il/%D7%91%D7%99%D7%AA-%D7%A2%D7%A1%D7%A7/59/%D7%99%D7%A7%D7%91_%D7%A1%D7%95%D7%9E%D7%A7</t>
  </si>
  <si>
    <t xml:space="preserve">כתובת: רח' הרצל 16, זכרון יעקב</t>
  </si>
  <si>
    <t xml:space="preserve">טלפון: 04-6397982</t>
  </si>
  <si>
    <t xml:space="preserve">יקב סוסון ים</t>
  </si>
  <si>
    <t xml:space="preserve">http://www.seahorsewines.com/</t>
  </si>
  <si>
    <t xml:space="preserve">http://vegan-friendly.co.il/%D7%91%D7%99%D7%AA-%D7%A2%D7%A1%D7%A7/58/%D7%99%D7%A7%D7%91_%D7%A1%D7%95%D7%A1%D7%95%D7%9F_%D7%99%D7%9D</t>
  </si>
  <si>
    <t xml:space="preserve">כתובת: מושב בר גיורא</t>
  </si>
  <si>
    <t xml:space="preserve">טלפון: 02-5709834/054-4843495</t>
  </si>
  <si>
    <t xml:space="preserve">יקב תשבי</t>
  </si>
  <si>
    <t xml:space="preserve">http://www.tishbi.com/</t>
  </si>
  <si>
    <t xml:space="preserve">http://vegan-friendly.co.il/%D7%91%D7%99%D7%AA-%D7%A2%D7%A1%D7%A7/49/%D7%99%D7%A7%D7%91_%D7%AA%D7%A9%D7%91%D7%99</t>
  </si>
  <si>
    <t xml:space="preserve">כתובת: זכרון יעקב</t>
  </si>
  <si>
    <t xml:space="preserve">שעות פעילות: א'-ה': 08:00-17:00. ו': 08:00-13:00.</t>
  </si>
  <si>
    <t xml:space="preserve">טלפון: 04-6380434/5</t>
  </si>
  <si>
    <t xml:space="preserve">יקב נבות</t>
  </si>
  <si>
    <t xml:space="preserve">http://www.navot-winery.co.il/</t>
  </si>
  <si>
    <t xml:space="preserve">http://vegan-friendly.co.il/%D7%91%D7%99%D7%AA-%D7%A2%D7%A1%D7%A7/31/%D7%99%D7%A7%D7%91_%D7%A0%D7%91%D7%95%D7%AA</t>
  </si>
  <si>
    <t xml:space="preserve">כתובת: משק 49 מושב צלפון
</t>
  </si>
  <si>
    <t xml:space="preserve">טלפון: 02-9992291</t>
  </si>
  <si>
    <t xml:space="preserve">יקב צ'ילאג</t>
  </si>
  <si>
    <t xml:space="preserve">http://www.chillagwinery.com/</t>
  </si>
  <si>
    <t xml:space="preserve">https://www.facebook.com/ChillagWinery</t>
  </si>
  <si>
    <t xml:space="preserve">http://vegan-friendly.co.il/%D7%91%D7%99%D7%AA-%D7%A2%D7%A1%D7%A7/12/%D7%99%D7%A7%D7%91_%D7%A6_%D7%99%D7%9C%D7%90%D7%92</t>
  </si>
  <si>
    <t xml:space="preserve">כתובת: שבזי 12, יהוד</t>
  </si>
  <si>
    <t xml:space="preserve">טלפון: 03-5369996</t>
  </si>
  <si>
    <t xml:space="preserve">אינסטוש</t>
  </si>
  <si>
    <t xml:space="preserve">עדכון לגבי הפרסום במדיות</t>
  </si>
  <si>
    <t xml:space="preserve">ברשימת דוכנים</t>
  </si>
  <si>
    <t xml:space="preserve">חנייה</t>
  </si>
  <si>
    <t xml:space="preserve">תאריך ביקור בבית העסק</t>
  </si>
  <si>
    <t xml:space="preserve">און-בר צימרים אמירים </t>
  </si>
  <si>
    <t xml:space="preserve">http://amirim.com/</t>
  </si>
  <si>
    <t xml:space="preserve">http://vegan-friendly.co.il/business/256</t>
  </si>
  <si>
    <t xml:space="preserve">אמירים </t>
  </si>
  <si>
    <t xml:space="preserve">04-6989803</t>
  </si>
  <si>
    <t xml:space="preserve">ohn-bar@amirim.com	 </t>
  </si>
  <si>
    <t xml:space="preserve">און בר-  0544600727</t>
  </si>
  <si>
    <t xml:space="preserve">Y 13/1/16</t>
  </si>
  <si>
    <t xml:space="preserve">10/2/16 הוק 50 שח לחשבון העמותה תחת השם- און-בר ענוה ואו</t>
  </si>
  <si>
    <t xml:space="preserve">Y 10/2/16</t>
  </si>
  <si>
    <t xml:space="preserve">27/3/16
https://www.instagram.com/p/BDdDnUxED4h/?taken-by=vegan_friendly</t>
  </si>
  <si>
    <t xml:space="preserve">23/3/16
https://www.facebook.com/veganfriendly.co.il/posts/987097931358693</t>
  </si>
  <si>
    <t xml:space="preserve">10/1/16 פנו לעניין התו. עמרי שלח את שלושת השלבים, החזירו הסכם התקשרות חתום.
10/2/16 הוק 50 שח לחשבון העמותה תחת השם- און-בר ענוה ואו + נשלחו פרטים להעלאה
15/2/16 נשלח לערבה להזנה</t>
  </si>
  <si>
    <t xml:space="preserve">אגדת דשא</t>
  </si>
  <si>
    <t xml:space="preserve">http://www.agadatdeshe.co.il/</t>
  </si>
  <si>
    <t xml:space="preserve">https://www.facebook.com/zimmeragadatdeshe/?fref=ts</t>
  </si>
  <si>
    <t xml:space="preserve">http://vegan-friendly.co.il/business/252</t>
  </si>
  <si>
    <t xml:space="preserve">רחוב חרמון 154, רמות</t>
  </si>
  <si>
    <t xml:space="preserve">רחל- 055-6600262</t>
  </si>
  <si>
    <t xml:space="preserve">michalmor304@gmail.com</t>
  </si>
  <si>
    <t xml:space="preserve">Y 18/1/16  50 שח לפייפאל על המייל         avimor304@gmail.com</t>
  </si>
  <si>
    <t xml:space="preserve">6/3/16
https://www.instagram.com/p/BCpWBgRkDwX/?taken-by=vegan_friendly</t>
  </si>
  <si>
    <t xml:space="preserve">6/3/16 
https://www.facebook.com/veganfriendly.co.il/posts/974985205903299</t>
  </si>
  <si>
    <t xml:space="preserve">פנו אלינו ב2014 ואז נעלמו עד ינואר 21016. החזירו לנו את המידע לגבי העלאה לאתר אבל עכשיו צריכים לדאוג לתשלום פלוס להחזיר מחדש הסכם התקשרות חתום
19/1/16 שילמו לפייפל 50 שח על המייל 	avimor304@gmail.com + נשלח הסכם התקשרות+ שלחתי לערבה שתזין</t>
  </si>
  <si>
    <t xml:space="preserve">צליל הטבע</t>
  </si>
  <si>
    <t xml:space="preserve">http://www.tzlilhateva.co.il/</t>
  </si>
  <si>
    <t xml:space="preserve">https://www.facebook.com/%D7%A6%D7%9C%D7%99%D7%9C-%D7%94%D7%98%D7%91%D7%A2-The-Sound-of-Nature-990657824285827/?fref=nf</t>
  </si>
  <si>
    <t xml:space="preserve">http://vegan-friendly.co.il/business/243</t>
  </si>
  <si>
    <t xml:space="preserve">מושב חוסן</t>
  </si>
  <si>
    <t xml:space="preserve">054-5606518</t>
  </si>
  <si>
    <t xml:space="preserve">brian.rubin12@gmail.com</t>
  </si>
  <si>
    <t xml:space="preserve">בריאן רובין  0545606518</t>
  </si>
  <si>
    <t xml:space="preserve">Y 20/12/15 הוק של 50 שח פייפאל תחת המייל brian.rubin12@gmail.com</t>
  </si>
  <si>
    <t xml:space="preserve">נשלחה קבלה אלקטרונית ביום 17.1.15 בדוא"ל של ערבה. קבלה ע"ס 50 ש"ח עבור תקופה של דצבמבר 2015 (חודש אחד בלבד), ע"ש בריאן רובין - צליל הטבע 
עוסק מורשה 013687314.</t>
  </si>
  <si>
    <t xml:space="preserve">4/2/16
https://www.instagram.com/p/BBb5kWUED4y/?taken-by=vegan_friendly</t>
  </si>
  <si>
    <t xml:space="preserve">2/2/16 
https://www.facebook.com/media/set/?set=a.958381797563640.1073741915.346896375378855&amp;type=3</t>
  </si>
  <si>
    <t xml:space="preserve">20-12-15 -  עושה גם סדנאות אפיה טבעוניות -שלח היום הסכם חתום ועשה הוראת קבע.</t>
  </si>
  <si>
    <t xml:space="preserve">נוף באמירים</t>
  </si>
  <si>
    <t xml:space="preserve">http://www.dalia-amirim.co.il/</t>
  </si>
  <si>
    <t xml:space="preserve">https://www.facebook.com/%D7%A0%D7%95%D7%A3-%D7%91%D7%90%D7%9E%D7%99%D7%A8%D7%99%D7%9D-%D7%A1%D7%A4%D7%90-%D7%93%D7%9C%D7%99%D7%94-301672299850255/timeline/</t>
  </si>
  <si>
    <t xml:space="preserve">http://vegan-friendly.co.il/business/233/%D7%A0%D7%95%D7%A3_%D7%91%D7%90%D7%9E%D7%99%D7%A8%D7%99%D7%9D:%20%D7%91%D7%A7%D7%AA%D7%95%D7%AA%20%D7%90%D7%99%D7%A8%D7%95%D7%97%20%D7%95%D7%A1%D7%A4%D7%90%20%D7%93%D7%9C%D7%99%D7%94</t>
  </si>
  <si>
    <t xml:space="preserve">אורנים 98, אמירים</t>
  </si>
  <si>
    <t xml:space="preserve">nofamirim.dalia@gmail.com</t>
  </si>
  <si>
    <t xml:space="preserve">דליה- 522667249</t>
  </si>
  <si>
    <t xml:space="preserve">Y 20/8/154</t>
  </si>
  <si>
    <t xml:space="preserve">24/8/15 50 שח לפייפאל על שם- dalia_gu@walla.co.il</t>
  </si>
  <si>
    <t xml:space="preserve">נשלחה קבלה אלקטרונית ביום 12.1.15 בדוא"ל של ערבה ע"ס 250 ש"ח לתקופה של אוגוסט 2015-  דצמבר 2015 ע"ש "וף באמירים אירוח וספא דליה"</t>
  </si>
  <si>
    <t xml:space="preserve">Y ספטמבר 2015</t>
  </si>
  <si>
    <t xml:space="preserve">Y 25/9/15
https://instagram.com/p/8C8y59ED4o/?taken-by=vegan_friendly</t>
  </si>
  <si>
    <t xml:space="preserve">20/9/15 https://www.facebook.com/media/set/?set=a.899986343403186.1073741902.346896375378855&amp;type=3</t>
  </si>
  <si>
    <t xml:space="preserve">20/8/15 החזירה את הסכם ההתקשרות 
24/8/15  50 שח לפייפאל על שם- dalia_gu@walla.co.il
6/9/15 שלחו את כל הפרטים נשלח לערבה להזנה</t>
  </si>
  <si>
    <t xml:space="preserve">הצימרים של משק לוין</t>
  </si>
  <si>
    <t xml:space="preserve">http://www.mapa.co.il/%D7%9E%D7%A4%D7%94/%D7%A6%D7%99%D7%9E%D7%A8%D7%99%D7%9D+%D7%95%D7%9C%D7%99%D7%A0%D7%94/15004</t>
  </si>
  <si>
    <t xml:space="preserve">https://www.facebook.com/pages/%D7%A6%D7%99%D7%9E%D7%A8-%D7%9E%D7%A9%D7%A7-%D7%9C%D7%95%D7%99%D7%9F/222353281155363</t>
  </si>
  <si>
    <t xml:space="preserve">https://vegan-friendly.co.il/%D7%91%D7%99%D7%AA-%D7%A2%D7%A1%D7%A7/191/%D7%94%D7%A6%D7%99%D7%9E%D7%A8%D7%99%D7%9D_%D7%A9%D7%9C_%D7%9E%D7%A9%D7%A7_%D7%9C%D7%95%D7%99%D7%9F</t>
  </si>
  <si>
    <t xml:space="preserve">מושב נוב רמת הגולן</t>
  </si>
  <si>
    <t xml:space="preserve">04-6762177, </t>
  </si>
  <si>
    <t xml:space="preserve"> arilevin@zahav.net.il</t>
  </si>
  <si>
    <t xml:space="preserve">052-4425578 אביבה </t>
  </si>
  <si>
    <t xml:space="preserve">לא - לא היתה מוכנה לחתום על כלום עד שלא תראה שזה מבי לקוחות טבעונים ואז היא תחתום ותשלם &gt;&lt;</t>
  </si>
  <si>
    <t xml:space="preserve">1. לוודא שעדיין ויגן פרנדלי
2. לפנות בבקשת תשלום</t>
  </si>
  <si>
    <t xml:space="preserve">ענבר לודג'ינג</t>
  </si>
  <si>
    <t xml:space="preserve">http://www.inbar.co.il/he</t>
  </si>
  <si>
    <t xml:space="preserve">https://www.facebook.com/inbarinn/timeline</t>
  </si>
  <si>
    <t xml:space="preserve">http://www.vegan-friendly.co.il/business/%D7%A2%D7%A0%D7%91%D7%A8-%D7%90%D7%99%D7%A8%D7%95%D7%97-%D7%9B%D7%A4%D7%A8%D7%99-%D7%91%D7%9C%D7%91-%D7%94%D7%92%D7%9C%D7%99%D7%9C/</t>
  </si>
  <si>
    <t xml:space="preserve"> קיבוץ ענבר</t>
  </si>
  <si>
    <t xml:space="preserve"> 04-6987302</t>
  </si>
  <si>
    <t xml:space="preserve">inbar@inbar.co.il</t>
  </si>
  <si>
    <t xml:space="preserve">כן (סרוק)</t>
  </si>
  <si>
    <t xml:space="preserve">תרם 500 שח 20/10/14
26/5/16 500 שח לפייפאל על המייל- inbar@inbar.co.il</t>
  </si>
  <si>
    <t xml:space="preserve">אינוויטו</t>
  </si>
  <si>
    <t xml:space="preserve">www.invito.co.il</t>
  </si>
  <si>
    <t xml:space="preserve">https://www.facebook.com/InvitoHadNes/timeline</t>
  </si>
  <si>
    <t xml:space="preserve">https://vegan-friendly.co.il/%D7%91%D7%99%D7%AA-%D7%A2%D7%A1%D7%A7/47/Invito_%D7%90%D7%99%D7%A8%D7%95%D7%97_%D7%A7%D7%95%D7%9C%D7%99%D7%A0%D7%A8%D7%99</t>
  </si>
  <si>
    <t xml:space="preserve">   חופים 29, יישוב חד נס, רמת הגולן</t>
  </si>
  <si>
    <t xml:space="preserve">04-6921876</t>
  </si>
  <si>
    <t xml:space="preserve">tsurgat@invito.co.il</t>
  </si>
  <si>
    <t xml:space="preserve">דוקטור דניאל- 0505-383120</t>
  </si>
  <si>
    <t xml:space="preserve">מאי 2014</t>
  </si>
  <si>
    <t xml:space="preserve">אור בראשית</t>
  </si>
  <si>
    <t xml:space="preserve">http://www.zimmernorth.co.il/</t>
  </si>
  <si>
    <t xml:space="preserve">https://www.facebook.com/zimmernorth</t>
  </si>
  <si>
    <t xml:space="preserve">https://vegan-friendly.co.il/%D7%91%D7%99%D7%AA-%D7%A2%D7%A1%D7%A7/48/%D7%90%D7%95%D7%A8_%D7%91%D7%A8%D7%90%D7%A9%D7%99%D7%AA_%D7%A6%D7%99%D7%9E%D7%A8%D7%99%D7%9D_%D7%95%D7%A1%D7%95%D7%95%D7%99%D7%98%D7%95%D7%AA_%D7%91%D7%90%D7%9E%D7%99%D7%A8%D7%99%D7%9D</t>
  </si>
  <si>
    <t xml:space="preserve">החורש 5, אמירים, </t>
  </si>
  <si>
    <t xml:space="preserve">; 04-6992299</t>
  </si>
  <si>
    <t xml:space="preserve">shalom384@gmail.com</t>
  </si>
  <si>
    <t xml:space="preserve">054-5747691</t>
  </si>
  <si>
    <t xml:space="preserve">אתר מפה- מחכה שישלחו לי הסכם התקשרות חתום</t>
  </si>
  <si>
    <t xml:space="preserve">פוסט עם תמונה של ארוחת הבוקר- הזוכה בתחרות העוגות זכה לשהות פה</t>
  </si>
  <si>
    <t xml:space="preserve">V 
מבקשים לראות אם יש אופציה להמליץ עליהם באתר- אפילו עבור תשלום/ תרומה.</t>
  </si>
  <si>
    <t xml:space="preserve">צימר ויטראז</t>
  </si>
  <si>
    <t xml:space="preserve">http://www.vitrag-zimmer.co.il/</t>
  </si>
  <si>
    <t xml:space="preserve">https://www.facebook.com/villa.vitrage</t>
  </si>
  <si>
    <t xml:space="preserve">http://www.vegan-friendly.co.il/business/%D7%95%D7%99%D7%9C%D7%94-%D7%95%D7%99%D7%98%D7%A8%D7%90%D7%96/</t>
  </si>
  <si>
    <t xml:space="preserve">בית הלל 45, גליל עליון - עמק החולה</t>
  </si>
  <si>
    <t xml:space="preserve">04-6950893</t>
  </si>
  <si>
    <t xml:space="preserve">yuvalsky@gmail.com</t>
  </si>
  <si>
    <t xml:space="preserve">יוובל- 0502727336</t>
  </si>
  <si>
    <t xml:space="preserve">כן 20 שח בחודש</t>
  </si>
  <si>
    <t xml:space="preserve">לא רלונטי</t>
  </si>
  <si>
    <t xml:space="preserve">צריך לוודא לגבי שמיכה וקסמטיקה- לא ידעו להגיד לי</t>
  </si>
  <si>
    <t xml:space="preserve">אצל ננו</t>
  </si>
  <si>
    <t xml:space="preserve">http://www.zimrnano.co.il/</t>
  </si>
  <si>
    <t xml:space="preserve">https://www.facebook.com/pages/%D7%90%D7%A6%D7%9C-%D7%A0%D7%A0%D7%95-%D7%94%D7%9B%D7%A4%D7%A8-%D7%94%D7%99%D7%95%D7%95%D7%A0%D7%99-%D7%9E%D7%A2%D7%99%D7%9F-%D7%91%D7%A8%D7%95%D7%9A/194556163968676</t>
  </si>
  <si>
    <t xml:space="preserve">http://www.vegan-friendly.co.il/business/%D7%90%D7%A6%D7%9C-%D7%A0%D7%A0%D7%95-%D7%A6%D7%99%D7%9E%D7%A8%D7%99%D7%9D-%D7%98%D7%91%D7%A2%D7%95%D7%A0%D7%99%D7%99%D7%9D/</t>
  </si>
  <si>
    <t xml:space="preserve">מעיין ברוך 255, הכפר היווני, גליל עליון </t>
  </si>
  <si>
    <t xml:space="preserve">054-4546143</t>
  </si>
  <si>
    <t xml:space="preserve">marom_nani@walla.co.il</t>
  </si>
  <si>
    <t xml:space="preserve">רמת נגב</t>
  </si>
  <si>
    <t xml:space="preserve">http://www.bokerfarm.com/</t>
  </si>
  <si>
    <t xml:space="preserve">https://www.facebook.com/BokerValleyVineyardsFarm</t>
  </si>
  <si>
    <t xml:space="preserve">http://www.vegan-friendly.co.il/business/%D7%97%D7%95%D7%95%D7%AA-%D7%A0%D7%97%D7%9C-%D7%91%D7%95%D7%A7%D7%A8/</t>
  </si>
  <si>
    <t xml:space="preserve">סמוך לשדה בוקר</t>
  </si>
  <si>
    <t xml:space="preserve">052-6822930</t>
  </si>
  <si>
    <t xml:space="preserve">nahal.boker@gmail.com</t>
  </si>
  <si>
    <t xml:space="preserve">קרן 0526822930</t>
  </si>
  <si>
    <t xml:space="preserve">לא ביקרו</t>
  </si>
  <si>
    <t xml:space="preserve">צימר חן</t>
  </si>
  <si>
    <t xml:space="preserve">http://www.vegan-friendly.co.il/business/%D7%91%D7%98%D7%91%D7%A2-%D7%A7%D7%93%D7%A8%D7%99%D7%9D-%D7%91%D7%A7%D7%AA%D7%95%D7%AA-%D7%92%D7%9C%D7%99%D7%9C%D7%99%D7%95%D7%AA/</t>
  </si>
  <si>
    <t xml:space="preserve">http://www.vegan-friendly.co.il/business/%D7%A6%D7%99%D7%9E%D7%A8-%D7%97%D7%9F/</t>
  </si>
  <si>
    <t xml:space="preserve">חד נס, רמת הגולן</t>
  </si>
  <si>
    <t xml:space="preserve">077-8833481; 054-6617866</t>
  </si>
  <si>
    <t xml:space="preserve">ornahen@zahav.net.il</t>
  </si>
  <si>
    <t xml:space="preserve">חאן דרך ארץ המרדפים</t>
  </si>
  <si>
    <t xml:space="preserve">http://www.genesisland.co.il/home</t>
  </si>
  <si>
    <t xml:space="preserve">https://www.facebook.com/quietdesert</t>
  </si>
  <si>
    <t xml:space="preserve">dvdneta@gmail.com</t>
  </si>
  <si>
    <t xml:space="preserve">כפר אדומים, צפון מדבר יהודה</t>
  </si>
  <si>
    <t xml:space="preserve">054-5293439</t>
  </si>
  <si>
    <t xml:space="preserve">ideseretcamping@gmail.com</t>
  </si>
  <si>
    <t xml:space="preserve"> 054-5293439, 054-5972318</t>
  </si>
  <si>
    <t xml:space="preserve">כן, כתב התחייבות (דרך המייל בג'י פג)</t>
  </si>
  <si>
    <t xml:space="preserve">מצפה אלומות</t>
  </si>
  <si>
    <t xml:space="preserve">http://www.alummot.co.il/</t>
  </si>
  <si>
    <t xml:space="preserve">http://www.facebook.com/mizpe.Alummot</t>
  </si>
  <si>
    <t xml:space="preserve">https://vegan-friendly.co.il/%D7%91%D7%99%D7%AA-%D7%A2%D7%A1%D7%A7/154/%D7%9E%D7%A6%D7%A4%D7%94_%D7%90%D7%9C%D7%95%D7%9E%D7%95%D7%AA</t>
  </si>
  <si>
    <t xml:space="preserve">קיבוץ אלומות הגליל התחתון</t>
  </si>
  <si>
    <t xml:space="preserve">04-6653364</t>
  </si>
  <si>
    <t xml:space="preserve">mizpe@alummot.co.il</t>
  </si>
  <si>
    <t xml:space="preserve">התפריט בחווה כולל: סלטים, ירקות ופירות, מיצים, נבטים, קטניות ודגנים, ממרחי אגוזים וזרעים, חלב שקדים וחלב שומשום, לחמים, קרקרים וטורטיות, דברי מתיקה טבעיים, עוגות, עוגיות, גלידות, שרבטים ועוד</t>
  </si>
  <si>
    <t xml:space="preserve">22/7/13- נשלחה הודעה לתרומה</t>
  </si>
  <si>
    <t xml:space="preserve">צימר שקט בזכרון</t>
  </si>
  <si>
    <t xml:space="preserve">www.stayhere.co.il</t>
  </si>
  <si>
    <t xml:space="preserve">https://www.facebook.com/stayhere.co.il</t>
  </si>
  <si>
    <t xml:space="preserve">http://www.vegan-friendly.co.il/business/%D7%A9%D7%A7%D7%98-%D7%91%D7%96%D7%9B%D7%A8%D7%95%D7%9F/</t>
  </si>
  <si>
    <t xml:space="preserve">יגאל אלון 43, זכרון יעקב</t>
  </si>
  <si>
    <t xml:space="preserve">אור 054-4997092</t>
  </si>
  <si>
    <t xml:space="preserve">info@stayhere.co.il</t>
  </si>
  <si>
    <t xml:space="preserve">ארחות בוקר טבעונית קבועה. כמו כן, התמרוקים כולם לא נוסו על בעלי חיים </t>
  </si>
  <si>
    <t xml:space="preserve">נשלח מכתב פניה 21/7/13</t>
  </si>
  <si>
    <t xml:space="preserve">העיגול הפנימי</t>
  </si>
  <si>
    <t xml:space="preserve">http://www.icvilla.co.il/</t>
  </si>
  <si>
    <t xml:space="preserve">https://www.facebook.com/icircleil?fref=ts</t>
  </si>
  <si>
    <t xml:space="preserve">http://www.vegan-friendly.co.il/business/%D7%94%D7%A2%D7%99%D7%92%D7%95%D7%9C-%D7%94%D7%A4%D7%A0%D7%99%D7%9E%D7%99/</t>
  </si>
  <si>
    <t xml:space="preserve">מושב עין עירון (צמוד לפרדס חנה כרכור)</t>
  </si>
  <si>
    <t xml:space="preserve">04-6379317, 054-7500981</t>
  </si>
  <si>
    <t xml:space="preserve">irisa8@gmail.com</t>
  </si>
  <si>
    <t xml:space="preserve">איריס- 0547500981</t>
  </si>
  <si>
    <t xml:space="preserve">בארוחות הבוקר בהזמנה מראש, מגישים סלט בריא הכולל ירקות עונתיים ,אורגנים מהגינה ושמן זית ממטעי השכנים, כל בקשה מתקבלת בברכה כולל אגוזים, תמרים, שקדים .ממרחים ועוגיות טבעוניות.</t>
  </si>
  <si>
    <t xml:space="preserve">24/04/2013</t>
  </si>
  <si>
    <t xml:space="preserve">לא מופיע באתר....</t>
  </si>
  <si>
    <t xml:space="preserve">מדבריא-חוות בריאות וספא</t>
  </si>
  <si>
    <t xml:space="preserve">http://www.midbary.com/</t>
  </si>
  <si>
    <t xml:space="preserve">http://www.facebook.com/#!/Midbary?fref=ts</t>
  </si>
  <si>
    <t xml:space="preserve">קיבוץ רוחמה</t>
  </si>
  <si>
    <t xml:space="preserve">052-610-9797</t>
  </si>
  <si>
    <t xml:space="preserve">27.10.12</t>
  </si>
  <si>
    <t xml:space="preserve">אדום לבן (אמירים)</t>
  </si>
  <si>
    <t xml:space="preserve">http://www.adom-lavan.com/</t>
  </si>
  <si>
    <t xml:space="preserve">04-6990625, 0502266162 (נייד)</t>
  </si>
  <si>
    <t xml:space="preserve">ozivon@gmail.com </t>
  </si>
  <si>
    <t xml:space="preserve">עופר- 0522266162</t>
  </si>
  <si>
    <t xml:space="preserve">1. "מצאנו את הצימר המושלם" עם תמונה של ארוחת הבוקר ביוני 2015</t>
  </si>
  <si>
    <t xml:space="preserve">21/10/2012</t>
  </si>
  <si>
    <t xml:space="preserve">1/8/16 עמרי הוסיף למומלצים (עדכנתי את עופר)</t>
  </si>
  <si>
    <t xml:space="preserve">בהזמנה מראש ניתן להתפנק בארוחת בוקר טבעונית מעולה, הכוללת חביתת ירק טבעונית, לחמים, סלט ירקות, ממרחים, סלט פירות ועוגיות טבעוניות. אפשר גם לתאם ארוחות צהריים וערב</t>
  </si>
  <si>
    <t xml:space="preserve">18/10/2012</t>
  </si>
  <si>
    <t xml:space="preserve">זמן חלום (אמירים)</t>
  </si>
  <si>
    <t xml:space="preserve">http://www.zman-halom.co.il/</t>
  </si>
  <si>
    <t xml:space="preserve">https://www.facebook.com/zmanhalom</t>
  </si>
  <si>
    <t xml:space="preserve">http://vegan-friendly.co.il/businesses/view/56/%D7%96%D7%9E%D7%9F_%D7%97%D7%9C%D7%95%D7%9D_%D7%A6%D7%99%D7%9E%D7%A8%D7%99%D7%9D_%D7%A2%D7%9D_%D7%A1%D7%A4%D7%90_%D7%91%D7%90%D7%9E%D7%99%D7%A8%D7%99%D7%9D</t>
  </si>
  <si>
    <t xml:space="preserve">04-698-7346, </t>
  </si>
  <si>
    <t xml:space="preserve">lihiatia@gmail.com</t>
  </si>
  <si>
    <t xml:space="preserve">0508087535 ליהי</t>
  </si>
  <si>
    <t xml:space="preserve">גן הורדים</t>
  </si>
  <si>
    <t xml:space="preserve">https://www.facebook.com/ZimerGanVradim?fref=ts</t>
  </si>
  <si>
    <t xml:space="preserve">http://vegan-friendly.co.il/business/240</t>
  </si>
  <si>
    <t xml:space="preserve">מצפה מנחם 86, אמירים</t>
  </si>
  <si>
    <t xml:space="preserve">054-8003800</t>
  </si>
  <si>
    <t xml:space="preserve">vradim.amirim@gmail.com</t>
  </si>
  <si>
    <t xml:space="preserve">26/10/15 50 שח לפייפאל על המייל vradim.amirim@gmail.com</t>
  </si>
  <si>
    <t xml:space="preserve">נשלחה קבלה אלטרונית ביום 19.1.15 בדוא"ל של ערבה ע"ס 150 ש"ח לתקופה של אוקטובר-דצמבר 2015 ע"ש גן ורדים.
עוסק מורשה מספר 028601441</t>
  </si>
  <si>
    <t xml:space="preserve">6/10/15 קיבלנו מהם תמונות פלוס מידע להעלאה לאתר. 
שלחתי להם פרטים לביצוע תשלום פלוס הסכם התקשרות 
26/10/15  50 שח לפייפאל על המייל 
vradim.amirim@gmail.com
28/10/15 שלחתי להם מייל שפשוט יצלמו את הסכם ההתקשרות....18/11/15 תזכורת נוספת
30/11/15 עלה לאתר
7/2/16 ביטל את הוראת הקבע ואמר שלא מעוניין להמשיך </t>
  </si>
  <si>
    <t xml:space="preserve">בטבע קדרים- הפסיקו להגיש ארוחות בוקר בכלל וגם טבעוניות בין היתר</t>
  </si>
  <si>
    <t xml:space="preserve">http://www.zimmer.co.il/premium.asp?site_id=4900</t>
  </si>
  <si>
    <t xml:space="preserve">https://www.facebook.com/BNB.Kadarim?ref=br_tf</t>
  </si>
  <si>
    <t xml:space="preserve">עדיין לא</t>
  </si>
  <si>
    <t xml:space="preserve">קיבוץ קדרים</t>
  </si>
  <si>
    <t xml:space="preserve">054-6816433</t>
  </si>
  <si>
    <t xml:space="preserve">תומר- - 0546816433</t>
  </si>
  <si>
    <t xml:space="preserve">בית 77</t>
  </si>
  <si>
    <t xml:space="preserve">http://www.vegan-friendly.co.il/business/%D7%91%D7%99%D7%AA-77/</t>
  </si>
  <si>
    <t xml:space="preserve">ה'- א': 08:30 - 18:30; בחגים ובחודש אוגוסט- כל יום.</t>
  </si>
  <si>
    <t xml:space="preserve">אין טעם למדבקה- מדובר בצימר</t>
  </si>
  <si>
    <t xml:space="preserve">ביוטי פרנדלי</t>
  </si>
  <si>
    <t xml:space="preserve">https://www.facebook.com/Beautyfriendlynew</t>
  </si>
  <si>
    <t xml:space="preserve">http://vegan-friendly.co.il/%D7%91%D7%99%D7%AA-%D7%A2%D7%A1%D7%A7/258/%D7%91%D7%99%D7%95%D7%98%D7%99_%D7%A4%D7%A8%D7%A0%D7%93%D7%9C%D7%99</t>
  </si>
  <si>
    <t xml:space="preserve">כתובת: אהרונוביץ 10 ת"א(ליד כיכר דיזינגוף)</t>
  </si>
  <si>
    <t xml:space="preserve">שעות פעילות: א'-ה': 09:30- 19:00, ו': 09:00- 15:00 (ימי שני סגור)</t>
  </si>
  <si>
    <t xml:space="preserve">טלפון: 03-5283687, 050-4477327</t>
  </si>
  <si>
    <t xml:space="preserve">לילא</t>
  </si>
  <si>
    <t xml:space="preserve">http://vegan-friendly.co.il/%D7%91%D7%99%D7%AA-%D7%A2%D7%A1%D7%A7/241/Lila</t>
  </si>
  <si>
    <t xml:space="preserve">כתובת: רח' השקמה 1 ירושלים (שוק מחנה יהודה)</t>
  </si>
  <si>
    <t xml:space="preserve">שעות פעילות: א'-ה': 10:00- 20:00</t>
  </si>
  <si>
    <t xml:space="preserve">טלפון: 02-6256926</t>
  </si>
  <si>
    <t xml:space="preserve">אהבה</t>
  </si>
  <si>
    <t xml:space="preserve">http://www.ahava.co.il/</t>
  </si>
  <si>
    <t xml:space="preserve">https://www.facebook.com/AHAVA.il/timeline</t>
  </si>
  <si>
    <t xml:space="preserve">http://vegan-friendly.co.il/%D7%91%D7%99%D7%AA-%D7%A2%D7%A1%D7%A7/238/%D7%90%D7%94%D7%91%D7%94_%D7%9E%D7%A2%D7%91%D7%93%D7%95%D7%AA_%D7%99%D7%9D_%D7%94%D7%9E%D7%9C%D7%97</t>
  </si>
  <si>
    <t xml:space="preserve">כתובת: בפריסה ארצית</t>
  </si>
  <si>
    <t xml:space="preserve">לבידו</t>
  </si>
  <si>
    <t xml:space="preserve">http://www.lavido.co.il/</t>
  </si>
  <si>
    <t xml:space="preserve">https://www.facebook.com/Lavido.il?fref=ts</t>
  </si>
  <si>
    <t xml:space="preserve">http://vegan-friendly.co.il/%D7%91%D7%99%D7%AA-%D7%A2%D7%A1%D7%A7/221/Lavido_Inspired_by_Nature</t>
  </si>
  <si>
    <t xml:space="preserve">כתובת: נקודות מכירה בכל הארץ</t>
  </si>
  <si>
    <t xml:space="preserve">טלפון: 04-6515131</t>
  </si>
  <si>
    <t xml:space="preserve">ערוגות</t>
  </si>
  <si>
    <t xml:space="preserve">http://www.habosem.com/</t>
  </si>
  <si>
    <t xml:space="preserve">https://www.facebook.com/habosem/timeline</t>
  </si>
  <si>
    <t xml:space="preserve">http://vegan-friendly.co.il/%D7%91%D7%99%D7%AA-%D7%A2%D7%A1%D7%A7/201/%D7%A2%D7%A8%D7%95%D7%92%D7%95%D7%AA_%D7%94%D7%91%D7%95%D7%A9%D7%9D_%D7%98%D7%99%D7%A4%D7%95%D7%97_%D7%90%D7%95%D7%A8%D7%92%D7%A0%D7%99_%D7%98%D7%94%D7%95%D7%A8</t>
  </si>
  <si>
    <t xml:space="preserve">כתובת: שד' ירושלים 1, נתיבות</t>
  </si>
  <si>
    <t xml:space="preserve">טלפון: 0775006038</t>
  </si>
  <si>
    <t xml:space="preserve">גליל מוצרי בריאות</t>
  </si>
  <si>
    <t xml:space="preserve">http://www.galilee-products.com/</t>
  </si>
  <si>
    <t xml:space="preserve">https://www.facebook.com/Galilee-Health-Products-%D7%92%D7%9C%D7%99%D7%9C-%D7%9E%D7%95%D7%A6%D7%A8%D7%99-%D7%91%D7%A8%D7%99%D7%90%D7%95%D7%AA-1477196475846093/</t>
  </si>
  <si>
    <t xml:space="preserve">http://vegan-friendly.co.il/%D7%91%D7%99%D7%AA-%D7%A2%D7%A1%D7%A7/197/%D7%92%D7%9C%D7%99%D7%9C_%D7%9E%D7%95%D7%A6%D7%A8%D7%99_%D7%91%D7%A8%D7%99%D7%90%D7%95%D7%AA</t>
  </si>
  <si>
    <t xml:space="preserve">טלפון: 04-6440648</t>
  </si>
  <si>
    <t xml:space="preserve">welwda</t>
  </si>
  <si>
    <t xml:space="preserve">http://www.weleda.co.il/</t>
  </si>
  <si>
    <t xml:space="preserve">https://www.facebook.com/WeledaIsrael?ref=hl</t>
  </si>
  <si>
    <t xml:space="preserve">http://vegan-friendly.co.il/%D7%91%D7%99%D7%AA-%D7%A2%D7%A1%D7%A7/196/WELEDA</t>
  </si>
  <si>
    <t xml:space="preserve">טלפון: 09-7483769</t>
  </si>
  <si>
    <t xml:space="preserve">green body</t>
  </si>
  <si>
    <t xml:space="preserve">http://www.greenbaby.net/</t>
  </si>
  <si>
    <t xml:space="preserve">https://www.facebook.com/greenbaby.net/timeline</t>
  </si>
  <si>
    <t xml:space="preserve">http://vegan-friendly.co.il/%D7%91%D7%99%D7%AA-%D7%A2%D7%A1%D7%A7/188/%D7%92%D7%A8%D7%99%D7%9F_%D7%91%D7%99%D7%99%D7%91%D7%99_%D7%97%D7%A0%D7%95%D7%AA_%D7%90%D7%99%D7%A0%D7%98%D7%A8%D7%A0%D7%98_%D7%99%D7%A8%D7%95%D7%A7%D7%94_%D7%9C%D7%9B%D7%9C_%D7%94%D7%9E%D7%A9%D7%A4%D7%97%D7%94</t>
  </si>
  <si>
    <t xml:space="preserve">כתובת: נורדאו 20 פתח תקווה</t>
  </si>
  <si>
    <t xml:space="preserve">טלפון: 072-2600400</t>
  </si>
  <si>
    <t xml:space="preserve">tova</t>
  </si>
  <si>
    <t xml:space="preserve">http://liatrivlin5.wix.com/costmetics</t>
  </si>
  <si>
    <t xml:space="preserve">https://www.facebook.com/TOVA-%D7%91%D7%95%D7%98%D7%99%D7%A7-%D7%99%D7%95%D7%A4%D7%99-396049523751671/</t>
  </si>
  <si>
    <t xml:space="preserve">http://vegan-friendly.co.il/%D7%91%D7%99%D7%AA-%D7%A2%D7%A1%D7%A7/180/%D7%98%D7%95%D7%91%D7%94_%D7%91%D7%95%D7%98%D7%99%D7%A7_%D7%99%D7%95%D7%A4%D7%99</t>
  </si>
  <si>
    <t xml:space="preserve">כתובת: רח' טהון 14, קרית יובל, ירושלים</t>
  </si>
  <si>
    <t xml:space="preserve">שעות פעילות: א'-ו': בתיאום מראש</t>
  </si>
  <si>
    <t xml:space="preserve">טלפון: 02-6413634</t>
  </si>
  <si>
    <t xml:space="preserve">jason</t>
  </si>
  <si>
    <t xml:space="preserve">http://www.jason-personalcare.com/select-country</t>
  </si>
  <si>
    <t xml:space="preserve">https://www.facebook.com/%D7%92%D7%99%D7%99%D7%A1%D7%95%D7%9F-%D7%9E%D7%95%D7%A6%D7%A8%D7%99-%D7%98%D7%99%D7%A4%D7%95%D7%97-%D7%98%D7%91%D7%A2%D7%99%D7%99%D7%9D-227151534076514/</t>
  </si>
  <si>
    <t xml:space="preserve">http://vegan-friendly.co.il/%D7%91%D7%99%D7%AA-%D7%A2%D7%A1%D7%A7/163/Jason_%D7%92_%D7%99%D7%99%D7%A1%D7%95%D7%9F_%D7%9E%D7%95%D7%A6%D7%A8%D7%99_%D7%98%D7%99%D7%A4%D7%95%D7%97_%D7%98%D7%91%D7%A2%D7%99%D7%99%D7%9D</t>
  </si>
  <si>
    <t xml:space="preserve">avalon</t>
  </si>
  <si>
    <t xml:space="preserve">http://www.avalonorganics.co.il/</t>
  </si>
  <si>
    <t xml:space="preserve">https://www.facebook.com/ISRAEAvalonOrganics</t>
  </si>
  <si>
    <t xml:space="preserve">http://vegan-friendly.co.il/%D7%91%D7%99%D7%AA-%D7%A2%D7%A1%D7%A7/162/Avalon_Organics</t>
  </si>
  <si>
    <t xml:space="preserve">כתובת: נק' מכירה בבתי טבע נבחרים ברחבי הארץ</t>
  </si>
  <si>
    <t xml:space="preserve">bell</t>
  </si>
  <si>
    <t xml:space="preserve">http://www.inbalnatan.co.il/</t>
  </si>
  <si>
    <t xml:space="preserve">https://www.facebook.com/naturopathicmedicin/photos_stream</t>
  </si>
  <si>
    <t xml:space="preserve">http://vegan-friendly.co.il/%D7%91%D7%99%D7%AA-%D7%A2%D7%A1%D7%A7/153/Bell_%D7%91%D7%9C_%D7%9E%D7%95%D7%A6%D7%A8%D7%99_%D7%98%D7%99%D7%A4%D7%95%D7%97_%D7%98%D7%91%D7%A2%D7%99%D7%99%D7%9D</t>
  </si>
  <si>
    <t xml:space="preserve">כתובת: מנשה 8 גדרה. הזמנה אינטרנטית מכל הארץ.</t>
  </si>
  <si>
    <t xml:space="preserve">טלפון: 08-8597005</t>
  </si>
  <si>
    <t xml:space="preserve">jasmin</t>
  </si>
  <si>
    <t xml:space="preserve">http://jasmin-nc.com/</t>
  </si>
  <si>
    <t xml:space="preserve">http://vegan-friendly.co.il/%D7%91%D7%99%D7%AA-%D7%A2%D7%A1%D7%A7/152/%D7%92_%D7%A1%D7%9E%D7%99%D7%9F</t>
  </si>
  <si>
    <t xml:space="preserve">כתובת: הזמנה דרך הטלפון או האתר ומס' נק' מכירה</t>
  </si>
  <si>
    <t xml:space="preserve">טלפון: 03-5524167</t>
  </si>
  <si>
    <t xml:space="preserve">לבנדונה</t>
  </si>
  <si>
    <t xml:space="preserve">http://www.lavendona.co.il/</t>
  </si>
  <si>
    <t xml:space="preserve">https://www.facebook.com/Lavendona-hand-made-natural-products-160908013996619/</t>
  </si>
  <si>
    <t xml:space="preserve">http://vegan-friendly.co.il/%D7%91%D7%99%D7%AA-%D7%A2%D7%A1%D7%A7/151/Lavendona_%D7%9C%D7%91%D7%A0%D7%93%D7%95%D7%A0%D7%94_%D7%A7%D7%95%D7%A1%D7%9E%D7%98%D7%99%D7%A7%D7%94_%D7%98%D7%91%D7%A2%D7%99%D7%AA_%D7%95%D7%90%D7%A8%D7%95%D7%9E%D7%AA%D7%A8%D7%A4%D7%99%D7%94</t>
  </si>
  <si>
    <t xml:space="preserve">כתובת: כל הארץ</t>
  </si>
  <si>
    <t xml:space="preserve">טלפון: 052-3309116</t>
  </si>
  <si>
    <t xml:space="preserve">אנטונים</t>
  </si>
  <si>
    <t xml:space="preserve">http://www.antonymcosmetics.co.il/</t>
  </si>
  <si>
    <t xml:space="preserve">https://www.facebook.com/AntonymCosmeticsIsrael#!/AntonymCosmeticsIsrael</t>
  </si>
  <si>
    <t xml:space="preserve">http://vegan-friendly.co.il/%D7%91%D7%99%D7%AA-%D7%A2%D7%A1%D7%A7/150/Antonym_%D7%90%D7%A0%D7%98%D7%95%D7%A0%D7%99%D7%9D_%D7%99%D7%A9%D7%A8%D7%90%D7%9C</t>
  </si>
  <si>
    <t xml:space="preserve">כתובת: רבקה גובר 7/38 פתח תקווה; רכישה בחנות וירטואלית</t>
  </si>
  <si>
    <t xml:space="preserve">טלפון: 03-5224052</t>
  </si>
  <si>
    <t xml:space="preserve">green pink</t>
  </si>
  <si>
    <t xml:space="preserve">http://www.greenpink.co.il/</t>
  </si>
  <si>
    <t xml:space="preserve">https://www.facebook.com/Green.Pink.Pure.Natural</t>
  </si>
  <si>
    <t xml:space="preserve">http://vegan-friendly.co.il/%D7%91%D7%99%D7%AA-%D7%A2%D7%A1%D7%A7/149/%D7%92%D7%A8%D7%99%D7%9F_%D7%A4%D7%99%D7%A0%D7%A7_%D7%98%D7%99%D7%A4%D7%95%D7%97_%D7%90%D7%95%D7%A8%D7%92%D7%A0%D7%99</t>
  </si>
  <si>
    <t xml:space="preserve">כתובת: רכישת מוצרים - חנות אינטרנטית; מפגשי ייעוץ וטיפולי אקספרס - בתל אביב ורמת גן</t>
  </si>
  <si>
    <t xml:space="preserve">טלפון: 054-9001041</t>
  </si>
  <si>
    <t xml:space="preserve">הכי טבעי</t>
  </si>
  <si>
    <t xml:space="preserve">http://www.hachitivi.com/</t>
  </si>
  <si>
    <t xml:space="preserve">https://www.facebook.com/%D7%94%D7%9B%D7%99-%D7%98%D7%91%D7%A2%D7%99-256924917770638/</t>
  </si>
  <si>
    <t xml:space="preserve">http://vegan-friendly.co.il/%D7%91%D7%99%D7%AA-%D7%A2%D7%A1%D7%A7/148/%D7%94%D7%9B%D7%99_%D7%98%D7%91%D7%A2%D7%99</t>
  </si>
  <si>
    <t xml:space="preserve">כתובת: רכישה אינטרנטית או בטלפון</t>
  </si>
  <si>
    <t xml:space="preserve">טלפון: 054-5577959</t>
  </si>
  <si>
    <t xml:space="preserve">ענת דלאל</t>
  </si>
  <si>
    <t xml:space="preserve">http://www.anatdalal.co.il/</t>
  </si>
  <si>
    <t xml:space="preserve">https://www.facebook.com/anat.nutrition</t>
  </si>
  <si>
    <t xml:space="preserve">http://vegan-friendly.co.il/%D7%91%D7%99%D7%AA-%D7%A2%D7%A1%D7%A7/147/%D7%94%D7%99%D7%95%D7%A4%D7%99_%D7%9E%D7%AA%D7%97%D7%99%D7%9C_%D7%91%D7%91%D7%A8%D7%99%D7%90%D7%95%D7%AA</t>
  </si>
  <si>
    <t xml:space="preserve">כתובת: קינג ג'ורג' 62, תל אביב</t>
  </si>
  <si>
    <t xml:space="preserve">טלפון: 050-6794129</t>
  </si>
  <si>
    <t xml:space="preserve">שביט</t>
  </si>
  <si>
    <t xml:space="preserve">http://www.shavit2000.co.il/</t>
  </si>
  <si>
    <t xml:space="preserve">https://www.facebook.com/%D7%A9%D7%91%D7%99%D7%98-%D7%A7%D7%95%D7%A1%D7%9E%D7%98%D7%99%D7%A7%D7%94-%D7%98%D7%91%D7%A2%D7%99%D7%AA-%D7%90%D7%95%D7%A8%D7%92%D7%A0%D7%99%D7%AA-198942560224974/</t>
  </si>
  <si>
    <t xml:space="preserve">http://vegan-friendly.co.il/%D7%91%D7%99%D7%AA-%D7%A2%D7%A1%D7%A7/105/%D7%A9%D7%91%D7%99%D7%98_%D7%A7%D7%95%D7%A1%D7%9E%D7%98%D7%99%D7%A7%D7%94_%D7%98%D7%91%D7%A2%D7%99%D7%AA_%D7%90%D7%95%D7%A8%D7%92%D7%A0%D7%99%D7%AA</t>
  </si>
  <si>
    <t xml:space="preserve">כתובת: אבן גבירול 171, תל אביב</t>
  </si>
  <si>
    <t xml:space="preserve">טלפון: 03-647-1561</t>
  </si>
  <si>
    <t xml:space="preserve">עדי טבעי</t>
  </si>
  <si>
    <t xml:space="preserve">http://www.adi-vegan.co.il/</t>
  </si>
  <si>
    <t xml:space="preserve">https://www.facebook.com/vegancarecosmetic/</t>
  </si>
  <si>
    <t xml:space="preserve">http://vegan-friendly.co.il/%D7%91%D7%99%D7%AA-%D7%A2%D7%A1%D7%A7/95/%D7%A2%D7%93%D7%99_%D7%98%D7%91%D7%A2%D7%99</t>
  </si>
  <si>
    <t xml:space="preserve">טלפון: 050-5899313</t>
  </si>
  <si>
    <t xml:space="preserve">אורגניק זון</t>
  </si>
  <si>
    <t xml:space="preserve">http://www.organiczone.co.il/</t>
  </si>
  <si>
    <t xml:space="preserve">https://www.facebook.com/OrganicZoneIsrael/timeline</t>
  </si>
  <si>
    <t xml:space="preserve">http://vegan-friendly.co.il/%D7%91%D7%99%D7%AA-%D7%A2%D7%A1%D7%A7/93/Organic_Zone_%D7%90%D7%95%D7%A8%D7%92%D7%A0%D7%99%D7%A7_%D7%96%D7%95%D7%9F</t>
  </si>
  <si>
    <t xml:space="preserve">כתובת: נק' מכירה ברחבי הארץ והזמנה אינטרנטית</t>
  </si>
  <si>
    <t xml:space="preserve">טלפון: 077-6262360</t>
  </si>
  <si>
    <t xml:space="preserve">איה</t>
  </si>
  <si>
    <t xml:space="preserve">https://ayanatural.com/</t>
  </si>
  <si>
    <t xml:space="preserve">http://vegan-friendly.co.il/%D7%91%D7%99%D7%AA-%D7%A2%D7%A1%D7%A7/63/%D7%90%D7%99%D7%94_%D7%A0%D7%98%D7%95%D7%A8%D7%9C_%D7%A7%D7%95%D7%A1%D7%9E%D7%98%D7%99%D7%A7%D7%94_%D7%98%D7%91%D7%A2%D7%99%D7%AA</t>
  </si>
  <si>
    <t xml:space="preserve">כתובת: רכישה דרך האינטרנט או בנק' המכירה בפריסה ארצית</t>
  </si>
  <si>
    <t xml:space="preserve">טלפון: 04-9805884</t>
  </si>
  <si>
    <t xml:space="preserve">עומר הגליל</t>
  </si>
  <si>
    <t xml:space="preserve">http://www.omer-hagalil.co.il/%D7%93%D7%A3-%D7%94%D7%91%D7%99%D7%AA.aspx</t>
  </si>
  <si>
    <t xml:space="preserve">http://vegan-friendly.co.il/%D7%91%D7%99%D7%AA-%D7%A2%D7%A1%D7%A7/62/%D7%A2%D7%95%D7%9E%D7%A8_%D7%94%D7%92%D7%9C%D7%99%D7%9C</t>
  </si>
  <si>
    <t xml:space="preserve">כתובת: נק' מכירה רבות בפריסה ארצית</t>
  </si>
  <si>
    <t xml:space="preserve">טלפון: 04-6257115</t>
  </si>
  <si>
    <t xml:space="preserve">laor</t>
  </si>
  <si>
    <t xml:space="preserve">http://www.laorcare.com/</t>
  </si>
  <si>
    <t xml:space="preserve">http://vegan-friendly.co.il/%D7%91%D7%99%D7%AA-%D7%A2%D7%A1%D7%A7/61/LAOR</t>
  </si>
  <si>
    <t xml:space="preserve">כתובת: אבן גבירול 54, תל אביב</t>
  </si>
  <si>
    <t xml:space="preserve">טלפון: 03-6093554</t>
  </si>
  <si>
    <t xml:space="preserve">יול</t>
  </si>
  <si>
    <t xml:space="preserve">http://yolway.co.il/</t>
  </si>
  <si>
    <t xml:space="preserve">https://www.facebook.com/YolwayHolisticHealingTherapy</t>
  </si>
  <si>
    <t xml:space="preserve">http://vegan-friendly.co.il/%D7%91%D7%99%D7%AA-%D7%A2%D7%A1%D7%A7/60/%D7%99%D7%95%D7%9C_%D7%9E%D7%9C%D7%90%D7%9B%D7%AA_%D7%A8%D7%99%D7%A4%D7%95%D7%99</t>
  </si>
  <si>
    <t xml:space="preserve">כתובת: רמת גן</t>
  </si>
  <si>
    <t xml:space="preserve">טלפון: 054-6324422 Yolway@walla.com</t>
  </si>
  <si>
    <t xml:space="preserve">בטבעיות</t>
  </si>
  <si>
    <t xml:space="preserve">http://bettyviyut.wix.com/bettyviyut#!gifts/c1zh7</t>
  </si>
  <si>
    <t xml:space="preserve">https://www.facebook.com/bettyviyut</t>
  </si>
  <si>
    <t xml:space="preserve">http://vegan-friendly.co.il/%D7%91%D7%99%D7%AA-%D7%A2%D7%A1%D7%A7/43/%D7%91%D7%98%D7%91%D7%A2%D7%99%D7%95%D7%AA</t>
  </si>
  <si>
    <t xml:space="preserve">טלפון: 052-2354612</t>
  </si>
  <si>
    <t xml:space="preserve">פיליפ מרטין</t>
  </si>
  <si>
    <t xml:space="preserve">http://www.philipmartins.co.il/</t>
  </si>
  <si>
    <t xml:space="preserve">https://www.facebook.com/PhilipMartinsTelAviv</t>
  </si>
  <si>
    <t xml:space="preserve">http://vegan-friendly.co.il/%D7%91%D7%99%D7%AA-%D7%A2%D7%A1%D7%A7/37/Philip_Martin_s_%D7%A4%D7%99%D7%9C%D7%99%D7%A4_%D7%9E%D7%A8%D7%98%D7%99%D7%A0%D7%A1_%D7%9E%D7%A1%D7%A4%D7%A8%D7%AA_%D7%94%D7%A7%D7%95%D7%A0%D7%A1%D7%A4%D7%98_%D7%95%D7%94%D7%A1%D7%A4%D7%90</t>
  </si>
  <si>
    <t xml:space="preserve">כתובת: חנות הדגל - רח' משה סנה 21 תל אביב (רשימת מספרות שמוכרות את מוצרי "פיליפ מרטינס" ניתן למצוא באתר החברה)</t>
  </si>
  <si>
    <t xml:space="preserve">שעות פעילות: א', ג', ד', ה': 9:30- 20:00, ו': 9:00- 15:00</t>
  </si>
  <si>
    <t xml:space="preserve">טלפון: 03-5339484</t>
  </si>
  <si>
    <t xml:space="preserve">טניה</t>
  </si>
  <si>
    <t xml:space="preserve">http://www.tanya-teva.co.il/</t>
  </si>
  <si>
    <t xml:space="preserve">https://www.facebook.com/tanyateva</t>
  </si>
  <si>
    <t xml:space="preserve">http://vegan-friendly.co.il/%D7%91%D7%99%D7%AA-%D7%A2%D7%A1%D7%A7/35/%D7%98%D7%A0%D7%99%D7%94_%D7%98%D7%91%D7%A2_%D7%95%D7%99%D7%95%D7%A4%D7%99</t>
  </si>
  <si>
    <t xml:space="preserve">כתובת: השתיל 3 פינת הרצל רמת גן</t>
  </si>
  <si>
    <t xml:space="preserve">טלפון: 03-6700196, 052-2445508</t>
  </si>
  <si>
    <t xml:space="preserve">לה בוטיק</t>
  </si>
  <si>
    <t xml:space="preserve">http://www.laboutique.co.il/</t>
  </si>
  <si>
    <t xml:space="preserve">https://www.facebook.com/La-Boutique-%D7%9C%D7%94-%D7%91%D7%95%D7%98%D7%99%D7%A7-169501569769982/</t>
  </si>
  <si>
    <t xml:space="preserve">http://vegan-friendly.co.il/%D7%91%D7%99%D7%AA-%D7%A2%D7%A1%D7%A7/29/%D7%9C%D7%94_%D7%91%D7%95%D7%98%D7%99%D7%A7</t>
  </si>
  <si>
    <t xml:space="preserve">טלפון: 050-7409552</t>
  </si>
  <si>
    <t xml:space="preserve">terra tera</t>
  </si>
  <si>
    <t xml:space="preserve">http://www.terrateva.co.il/</t>
  </si>
  <si>
    <t xml:space="preserve">https://www.facebook.com/superfoodcosmetics.co.il/timeline</t>
  </si>
  <si>
    <t xml:space="preserve">http://vegan-friendly.co.il/%D7%91%D7%99%D7%AA-%D7%A2%D7%A1%D7%A7/28/Terra_Teva_Superfood_Cosmetics</t>
  </si>
  <si>
    <t xml:space="preserve">כתובת: פרדס חנה; רכישה אינטרנטית לכל הארץ</t>
  </si>
  <si>
    <t xml:space="preserve">טלפון: 054-4271714</t>
  </si>
  <si>
    <t xml:space="preserve">יוג'י קליניק</t>
  </si>
  <si>
    <t xml:space="preserve">https://www.facebook.com/Natali.Kapuri</t>
  </si>
  <si>
    <t xml:space="preserve">http://vegan-friendly.co.il/%D7%91%D7%99%D7%AA-%D7%A2%D7%A1%D7%A7/27/Youji_Clinic_%D7%A7%D7%95%D7%A1%D7%9E%D7%98%D7%99%D7%A7%D7%94_%D7%98%D7%91%D7%A2%D7%99%D7%AA_%D7%95%D7%98%D7%99%D7%A4%D7%95%D7%9C%D7%99%D7%9D_%D7%94%D7%95%D7%9C%D7%99%D7%A1%D7%98%D7%99%D7%99%D7%9D</t>
  </si>
  <si>
    <t xml:space="preserve">כתובת: קדושי סטרומה 10, מלחה הישנה, ירושלים</t>
  </si>
  <si>
    <t xml:space="preserve">שעות פעילות: בתיאום טלפוני</t>
  </si>
  <si>
    <t xml:space="preserve">טלפון: נטלי - 054-5655639</t>
  </si>
  <si>
    <t xml:space="preserve">http://www.spirulina.co.il/</t>
  </si>
  <si>
    <t xml:space="preserve">https://www.facebook.com/spirulina.fullife</t>
  </si>
  <si>
    <t xml:space="preserve">http://vegan-friendly.co.il/%D7%91%D7%99%D7%AA-%D7%A2%D7%A1%D7%A7/19/%D7%A1%D7%A4%D7%99%D7%A8%D7%95%D7%9C%D7%99%D7%A0%D7%94_%D7%9E%D7%96%D7%95%D7%9F_%D7%A2%D7%9C</t>
  </si>
  <si>
    <t xml:space="preserve">כתובת: האורנים 34, קריית טבעון</t>
  </si>
  <si>
    <t xml:space="preserve">טלפון: 04-9830263, 050-2020944</t>
  </si>
  <si>
    <t xml:space="preserve">בי אורגניק</t>
  </si>
  <si>
    <t xml:space="preserve">https://www.facebook.com/%D7%9E%D7%A1%D7%A4%D7%A8%D7%94-%D7%90%D7%95%D7%A8%D7%92%D7%A0%D7%99%D7%AA-Biorganic-265119066843366/?ref=hl</t>
  </si>
  <si>
    <t xml:space="preserve">http://vegan-friendly.co.il/%D7%91%D7%99%D7%AA-%D7%A2%D7%A1%D7%A7/17/Biorganic_%D7%91%D7%99%D7%95%D7%90%D7%95%D7%A8%D7%92%D7%A0%D7%99%D7%A7_%D7%9E%D7%A1%D7%A4%D7%A8%D7%94_%D7%90%D7%95%D7%A8%D7%92%D7%A0%D7%99%D7%AA</t>
  </si>
  <si>
    <t xml:space="preserve">כתובת: בוגרשוב 70, תל אביב</t>
  </si>
  <si>
    <t xml:space="preserve">שעות פעילות: א', ג'-ה': 20:00-9:30, ו': 15:00-9:00</t>
  </si>
  <si>
    <t xml:space="preserve">טלפון: 03-5222733</t>
  </si>
  <si>
    <t xml:space="preserve">שקד</t>
  </si>
  <si>
    <t xml:space="preserve">http://www.shaked-natural.com/</t>
  </si>
  <si>
    <t xml:space="preserve">http://vegan-friendly.co.il/%D7%91%D7%99%D7%AA-%D7%A2%D7%A1%D7%A7/16/%D7%A9%D7%A7%D7%93_%D7%A7%D7%95%D7%A1%D7%9E%D7%98%D7%99%D7%A7%D7%94_%D7%98%D7%91%D7%A2%D7%99%D7%AA</t>
  </si>
  <si>
    <t xml:space="preserve">כתובת: קיבוץ להבות הבשן - רכישה דרך האתר</t>
  </si>
  <si>
    <t xml:space="preserve">טלפון: 054-9409942</t>
  </si>
  <si>
    <t xml:space="preserve">מומי קר</t>
  </si>
  <si>
    <t xml:space="preserve">http://vegan-friendly.co.il/%D7%91%D7%99%D7%AA-%D7%A2%D7%A1%D7%A7/15/MommyCare_%D7%9E%D7%90%D7%9E%D7%99%D7%A7%D7%A8</t>
  </si>
  <si>
    <t xml:space="preserve">כתובת: ניתן למצוא את נקודות המכירה באתר</t>
  </si>
  <si>
    <t xml:space="preserve">טלפון: 1-700-502121</t>
  </si>
  <si>
    <t xml:space="preserve">פייסבוק</t>
  </si>
  <si>
    <t xml:space="preserve">עדכון אודות הפרסום במדיות</t>
  </si>
  <si>
    <t xml:space="preserve">חיוב חלב סויה</t>
  </si>
  <si>
    <t xml:space="preserve">בדיקה 2016</t>
  </si>
  <si>
    <t xml:space="preserve">בדיקה 2015</t>
  </si>
  <si>
    <t xml:space="preserve">בשביל השמחה</t>
  </si>
  <si>
    <t xml:space="preserve">https://www.facebook.com/we.braveagain/</t>
  </si>
  <si>
    <t xml:space="preserve">https://vegan-friendly.co.il/%D7%91%D7%99%D7%AA-%D7%A2%D7%A1%D7%A7/274/%D7%91%D7%A9%D7%91%D7%99%D7%9C_%D7%94%D7%A9%D7%9E%D7%97%D7%94</t>
  </si>
  <si>
    <t xml:space="preserve">hagar.eilam@gmail.com</t>
  </si>
  <si>
    <t xml:space="preserve">הגר- 0506529603</t>
  </si>
  <si>
    <t xml:space="preserve">26/7/16 הו"ק 50 שח פייפאל תחת המייל hagar.eilam@gmail.com</t>
  </si>
  <si>
    <t xml:space="preserve">25/7/16 פנתה לקבל את תו הויגן פרנדלי+ נשלחו שלושת השלבים 
26/7/16 הו"ק 50 שח פייפאל תחת המייל hagar.eilam@gmail.com</t>
  </si>
  <si>
    <t xml:space="preserve">Y 29/7/16 </t>
  </si>
  <si>
    <t xml:space="preserve">4/8/16 להעלות לאתר</t>
  </si>
  <si>
    <t xml:space="preserve">נשיותי</t>
  </si>
  <si>
    <t xml:space="preserve">www.nashiuti.co.il</t>
  </si>
  <si>
    <t xml:space="preserve">www.facebook.com/ifeminine</t>
  </si>
  <si>
    <t xml:space="preserve">https://www.vegan-friendly.co.il/%D7%91%D7%99%D7%AA-%D7%A2%D7%A1%D7%A7/272/%D7%A0%D7%A9%D7%99%D7%95%D7%AA%D7%99</t>
  </si>
  <si>
    <t xml:space="preserve">050-5658042</t>
  </si>
  <si>
    <t xml:space="preserve">smadargam@gmail.com</t>
  </si>
  <si>
    <t xml:space="preserve">20/7/16</t>
  </si>
  <si>
    <t xml:space="preserve">1/5/16 דאגו להחזיר הסכם התקשרות 20/7/16 דאגו להו"ק</t>
  </si>
  <si>
    <t xml:space="preserve">מספרת זאקר</t>
  </si>
  <si>
    <t xml:space="preserve">zakarariel@gmail.com </t>
  </si>
  <si>
    <t xml:space="preserve">אריאל- </t>
  </si>
  <si>
    <t xml:space="preserve">22/3/16 הוק 50 שח על המייל ZakarAriel@Gmail.com</t>
  </si>
  <si>
    <t xml:space="preserve">הילה קוסמטיקה</t>
  </si>
  <si>
    <t xml:space="preserve">http://www.hila-hc.co.il/</t>
  </si>
  <si>
    <t xml:space="preserve">https://www.facebook.com/hila.halo</t>
  </si>
  <si>
    <t xml:space="preserve">hilazran@gmail.com </t>
  </si>
  <si>
    <t xml:space="preserve">הילה-  </t>
  </si>
  <si>
    <t xml:space="preserve">חתמה על הסכם של סימון מוצרים</t>
  </si>
  <si>
    <t xml:space="preserve">משלמת תחת סימון מוצרים</t>
  </si>
  <si>
    <t xml:space="preserve">היתה באתר ואז הורדנו אותה ואז החזרנו ואתה תחת סימון מוצרים וקוסמטיקה</t>
  </si>
  <si>
    <t xml:space="preserve">תינוקי</t>
  </si>
  <si>
    <t xml:space="preserve">https://www.facebook.com/tinuki.co.il</t>
  </si>
  <si>
    <t xml:space="preserve">072-2600400</t>
  </si>
  <si>
    <t xml:space="preserve">service@greenbaby.net </t>
  </si>
  <si>
    <t xml:space="preserve">אירה - 052-5831365</t>
  </si>
  <si>
    <t xml:space="preserve">כן - 18.2.15 50 ש"ח על המייל  service@greenbaby.net</t>
  </si>
  <si>
    <t xml:space="preserve">נשלחה קבלה אלקטרונית ביום 19.1.15 ע"ס 550 ש"ח לתקופה של פברואר - דצמבר 2015 ע"ש סאבובי ע.מ 304024284</t>
  </si>
  <si>
    <t xml:space="preserve">22.2 - קיבלה פרטים לאתר
2.3 - שאלה כמה מידות לגבי האתר, קיבלה תשובה
12.3 - העבירה פרטים לאתר - עבר לערבה
15.3 - הוזנה לאתר</t>
  </si>
  <si>
    <t xml:space="preserve">טובה</t>
  </si>
  <si>
    <t xml:space="preserve">https://www.facebook.com/pages/TOVA-%D7%91%D7%95%D7%98%D7%99%D7%A7-%D7%99%D7%95%D7%A4%D7%99/396049523751671?hc_location=timeline</t>
  </si>
  <si>
    <t xml:space="preserve">liatrivlin@walla.com</t>
  </si>
  <si>
    <t xml:space="preserve">ליאת- </t>
  </si>
  <si>
    <t xml:space="preserve">3/8/14 נשלחה הודעת תזכורת (האחיינית של הנשיא ריבלין)
24/1/15 שלחה לינקים לדף ולאתר שם יש את כל המידע. הועבר לתמרה ולערבה להזנה</t>
  </si>
  <si>
    <t xml:space="preserve">טיפוח- יוג'י קליניק</t>
  </si>
  <si>
    <t xml:space="preserve">http://www.vegan-friendly.co.il/business/youji-clinic-%D7%A7%D7%95%D7%A1%D7%9E%D7%98%D7%99%D7%A7%D7%94-%D7%98%D7%91%D7%A2%D7%99%D7%AA-%D7%95%D7%98%D7%99%D7%A4%D7%95%D7%9C%D7%99%D7%9D-%D7%94%D7%95%D7%9C%D7%99%D7%A1%D7%98%D7%99%D7%99%D7%9D/</t>
  </si>
  <si>
    <t xml:space="preserve">natalikapuri@gmail.com</t>
  </si>
  <si>
    <t xml:space="preserve">נטלי- 0545655639</t>
  </si>
  <si>
    <t xml:space="preserve">תשלום תחת סימון מוצרים</t>
  </si>
  <si>
    <t xml:space="preserve">נמצאת גם תחת סימון מוצרים</t>
  </si>
  <si>
    <t xml:space="preserve">טרה אורגניקס</t>
  </si>
  <si>
    <t xml:space="preserve">http://www.superfoodcosmetics.com/</t>
  </si>
  <si>
    <t xml:space="preserve">http://www.vegan-friendly.co.il/business/terra-organic-%D7%98%D7%A8%D7%94-%D7%90%D7%95%D7%A8%D7%92%D7%A0%D7%99%D7%A7/</t>
  </si>
  <si>
    <t xml:space="preserve">coNcept.dziNe@gmail.com</t>
  </si>
  <si>
    <t xml:space="preserve">רעיה- 054 4271714</t>
  </si>
  <si>
    <t xml:space="preserve">בטבעיות </t>
  </si>
  <si>
    <t xml:space="preserve">http://www.vegan-friendly.co.il/business/%D7%91%D7%98%D7%91%D7%A2%D7%99%D7%95%D7%AA/</t>
  </si>
  <si>
    <t xml:space="preserve">052-2354612</t>
  </si>
  <si>
    <t xml:space="preserve">bettyviyut@gmail.com</t>
  </si>
  <si>
    <t xml:space="preserve">1. לבדוק אם 100 אחוז טבעונית. 
2. לראות שיש הסכם איתה שצריכה להיות 100 אחוז טבעונית בשביל להיות בקטגוריה
3. לבקש תשלום</t>
  </si>
  <si>
    <t xml:space="preserve">טיפתא</t>
  </si>
  <si>
    <t xml:space="preserve">https://www.facebook.com/TipataTali</t>
  </si>
  <si>
    <t xml:space="preserve">http://www.vegan-friendly.co.il/business/%D7%98%D7%99%D7%A4%D7%AA%D7%90-%D7%98%D7%99%D7%A4%D7%95%D7%97-%D7%90%D7%95%D7%A8%D7%92%D7%A0%D7%99-%D7%91%D7%99%D7%AA-%D7%9C%D7%A8%D7%95%D7%A7%D7%97%D7%95%D7%AA-%D7%98%D7%91%D7%A2%D7%99%D7%AA/</t>
  </si>
  <si>
    <t xml:space="preserve">052-2212273</t>
  </si>
  <si>
    <t xml:space="preserve">talifa007@gmail.com</t>
  </si>
  <si>
    <t xml:space="preserve">טלי- 052-2212273</t>
  </si>
  <si>
    <t xml:space="preserve">לא רלוונאטי</t>
  </si>
  <si>
    <t xml:space="preserve">כן- 17/2/14</t>
  </si>
  <si>
    <t xml:space="preserve">היופי מתחיל בבריאות </t>
  </si>
  <si>
    <t xml:space="preserve">http://anatdalal.co.il/</t>
  </si>
  <si>
    <t xml:space="preserve">https://vegan-friendly.co.il/%D7%91%D7%99%D7%AA-%D7%A2%D7%A1%D7%A7/147/%D7%94%D7%99%D7%95%D7%A4%D7%99_%D7%9E%D7%AA%D7%97%D7%99%D7%9C_%D7%91%D7%91%D7%A8%D7%99%D7%90%D7%95%D7%AA</t>
  </si>
  <si>
    <t xml:space="preserve">קינג ג'ורג' 62, תל אביב</t>
  </si>
  <si>
    <t xml:space="preserve">ענת- 0506794129</t>
  </si>
  <si>
    <t xml:space="preserve">anat.dalal@gmail.com</t>
  </si>
  <si>
    <t xml:space="preserve">לא ברור (אין אצלנו קובץ של הסכם ההתקשרות)</t>
  </si>
  <si>
    <t xml:space="preserve">http://www.hachitivi.com/#</t>
  </si>
  <si>
    <t xml:space="preserve">https://www.facebook.com/pages/%D7%94%D7%9B%D7%99-%D7%98%D7%91%D7%A2%D7%99/256924917770638</t>
  </si>
  <si>
    <t xml:space="preserve">http://www.vegan-friendly.co.il/business/%D7%94%D7%9B%D7%99-%D7%98%D7%91%D7%A2%D7%99/</t>
  </si>
  <si>
    <t xml:space="preserve">054-5577959</t>
  </si>
  <si>
    <t xml:space="preserve">hachitivi@gmail.com</t>
  </si>
  <si>
    <t xml:space="preserve">רציה- 054-5577959</t>
  </si>
  <si>
    <t xml:space="preserve">https://www.facebook.com/pages/La-boutique-%D7%91%D7%95%D7%A9%D7%9D-%D7%A9%D7%9E%D7%9F/169501569769982</t>
  </si>
  <si>
    <t xml:space="preserve">http://www.vegan-friendly.co.il/business/%D7%9C%D7%94-%D7%91%D7%95%D7%98%D7%99%D7%A7/</t>
  </si>
  <si>
    <t xml:space="preserve">050-7409552</t>
  </si>
  <si>
    <t xml:space="preserve">daNielr@euN.co.il</t>
  </si>
  <si>
    <t xml:space="preserve">ציפי- 050-7409552</t>
  </si>
  <si>
    <t xml:space="preserve">כן (לא מוצא את זה)</t>
  </si>
  <si>
    <t xml:space="preserve">לבנדונה lavendona</t>
  </si>
  <si>
    <t xml:space="preserve">http://www.facebook.com/pages/Lavendona/160908013996619</t>
  </si>
  <si>
    <t xml:space="preserve">http://www.vegan-friendly.co.il/business/lavendona-%D7%A7%D7%95%D7%A1%D7%9E%D7%98%D7%99%D7%A7%D7%94-%D7%98%D7%91%D7%A2%D7%99%D7%AA-%D7%95%D7%90%D7%A8%D7%95%D7%9E%D7%AA%D7%A8%D7%A4%D7%99%D7%94-%D7%9C%D7%91%D7%A0%D7%93%D7%95%D7%A0%D7%94/</t>
  </si>
  <si>
    <t xml:space="preserve">052-3309116</t>
  </si>
  <si>
    <t xml:space="preserve">lavendona@gmail.com</t>
  </si>
  <si>
    <t xml:space="preserve">מורן- 052-3309116</t>
  </si>
  <si>
    <t xml:space="preserve">שקד קוסמטיקה טבעית</t>
  </si>
  <si>
    <t xml:space="preserve">http://www.shaked-natural.com/index.php?tPath=3_62</t>
  </si>
  <si>
    <t xml:space="preserve">http://www.vegan-friendly.co.il/business/%D7%A9%D7%A7%D7%93-%D7%A7%D7%95%D7%A1%D7%9E%D7%98%D7%99%D7%A7%D7%94-%D7%98%D7%91%D7%A2%D7%99%D7%AA/</t>
  </si>
  <si>
    <t xml:space="preserve">קיבוץ להבות הבשן- רכישה דרך האתר</t>
  </si>
  <si>
    <t xml:space="preserve">054-9409942</t>
  </si>
  <si>
    <t xml:space="preserve">shaked.natural@gmail.com</t>
  </si>
  <si>
    <t xml:space="preserve">ניבה- 054-9409942</t>
  </si>
  <si>
    <t xml:space="preserve">יול מלאכת ריפוי</t>
  </si>
  <si>
    <t xml:space="preserve">http://www.metaplim.co.il/a.asp?p=26142</t>
  </si>
  <si>
    <t xml:space="preserve">http://80.244.168.157/businesses/view/60/%D7%99%D7%95%D7%9C-%D7%9E%D7%9C%D7%90%D7%9B%D7%AA%20%D7%A8%D7%99%D7%A4%D7%95%D7%99</t>
  </si>
  <si>
    <t xml:space="preserve">054-6324422</t>
  </si>
  <si>
    <t xml:space="preserve">http://www.facebook.com/YolwayHolisticHealingTherapy?fref=ts</t>
  </si>
  <si>
    <t xml:space="preserve">546324422 יול</t>
  </si>
  <si>
    <t xml:space="preserve">טניה-קוסמטיקה טבעית</t>
  </si>
  <si>
    <t xml:space="preserve">http://www.facebook.com/arava.paz#!/tanyateva</t>
  </si>
  <si>
    <t xml:space="preserve">http://www.vegan-friendly.co.il/business/%D7%98%D7%A0%D7%99%D7%94-%D7%98%D7%91%D7%A2-%D7%95%D7%99%D7%95%D7%A4%D7%99-2/</t>
  </si>
  <si>
    <t xml:space="preserve">ז'בוטינסקי 106 רמת גן</t>
  </si>
  <si>
    <t xml:space="preserve">03-6700196, 052-2445508</t>
  </si>
  <si>
    <t xml:space="preserve">ttbb24@gmail.com</t>
  </si>
  <si>
    <t xml:space="preserve">טניה- 052-2445508</t>
  </si>
  <si>
    <t xml:space="preserve">אנטונים antonym- מברשות איפור טבעוניות</t>
  </si>
  <si>
    <t xml:space="preserve">http://www.facebook.com/AntonymCosmeticsIsrael#!/AntonymCosmeticsIsrael</t>
  </si>
  <si>
    <t xml:space="preserve">http://www.vegan-friendly.co.il/business/antonym-%D7%90%D7%A0%D7%98%D7%95%D7%A0%D7%99%D7%9D-%D7%99%D7%A9%D7%A8%D7%90%D7%9C/</t>
  </si>
  <si>
    <t xml:space="preserve">רבקה גובר 7/38 פתח תקווה; רכישה בחנות וירטואלית</t>
  </si>
  <si>
    <t xml:space="preserve">03-5224052</t>
  </si>
  <si>
    <t xml:space="preserve">tamar@antonymcosmetics.co.il</t>
  </si>
  <si>
    <t xml:space="preserve">תמר - 03-5224052</t>
  </si>
  <si>
    <t xml:space="preserve">קט איט</t>
  </si>
  <si>
    <t xml:space="preserve">hilaleon@inter.net.il</t>
  </si>
  <si>
    <t xml:space="preserve">הילה- 0522311361</t>
  </si>
  <si>
    <t xml:space="preserve">כן 28/12/14</t>
  </si>
  <si>
    <t xml:space="preserve">כן- 28/12 50 שח על המייל hilaleon@inter.net.il</t>
  </si>
  <si>
    <t xml:space="preserve">קבלה - 50 דצ' 2014 טופס לבן בפנקס</t>
  </si>
  <si>
    <t xml:space="preserve">28/12 עבר התשלום והסכם ההתקשרות . נשלחו הפרטים להעלאה לאתר
3/1/15 נשלחו פרטים להעלאה לאתר</t>
  </si>
  <si>
    <t xml:space="preserve">22/1/15 עמרי הביא מדבקה פנימית וחיצונית לסניף</t>
  </si>
  <si>
    <t xml:space="preserve">Kcare</t>
  </si>
  <si>
    <t xml:space="preserve">office@kcare.co.il</t>
  </si>
  <si>
    <t xml:space="preserve">מיכל- 054-7770937</t>
  </si>
  <si>
    <t xml:space="preserve">כן- 600 שח 24/1/15 לפייפאל תחת המייל- office@kcare.co.il
- 2/2/16 שילמו 600 שח </t>
  </si>
  <si>
    <t xml:space="preserve">להוציא קבלה על שם קיי אנד קר אורגני בע"מ ח.פ. 515179547 לרחוב המפתח 36 , מכמורת, עבור קרן אלישר</t>
  </si>
  <si>
    <t xml:space="preserve">ג'ייסון - 17.2.15</t>
  </si>
  <si>
    <t xml:space="preserve">9/12/14- טלפון מול מיכל ועוד בחורה, הצעתי גם על הסימון מוצרים, כרגע רק מעוניינות להופיע בפורטל. 
26/1/15 - העבירו תשלום, העבירו פרטים לאתר (הועבר לניקול), יש להוציא קבלה</t>
  </si>
  <si>
    <t xml:space="preserve">הסכם התקשרות </t>
  </si>
  <si>
    <t xml:space="preserve">תשלום</t>
  </si>
  <si>
    <t xml:space="preserve">עדכון בית העסק שעלה</t>
  </si>
  <si>
    <t xml:space="preserve">ברשימת הדוכנים </t>
  </si>
  <si>
    <t xml:space="preserve">הטבות לחברי ויגן פרנדלי </t>
  </si>
  <si>
    <t xml:space="preserve">עדכון אינדקס 2016</t>
  </si>
  <si>
    <t xml:space="preserve">תיקים</t>
  </si>
  <si>
    <t xml:space="preserve">קיפ צ'ינג'ינג</t>
  </si>
  <si>
    <t xml:space="preserve">http://www.kc-keepchanging.com/?utm_campaign=vf&amp;utm_content=vf&amp;utm_medium=vf&amp;utm_source=vf&amp;utm_term=vf</t>
  </si>
  <si>
    <t xml:space="preserve">https://www.facebook.com/1407797386196833/photos/a.1445634005746504.1073741837.1407797386196833/1538509653125605/?type=3&amp;theater</t>
  </si>
  <si>
    <t xml:space="preserve">https://vegan-friendly.co.il/vegan-business/277</t>
  </si>
  <si>
    <t xml:space="preserve">חנות אינטרנטית- פתוח תמיד</t>
  </si>
  <si>
    <t xml:space="preserve">tal@kc-keepchanging.com</t>
  </si>
  <si>
    <t xml:space="preserve">טל- 524397738</t>
  </si>
  <si>
    <t xml:space="preserve">Y 3/8/16 העבירו לנו טופס (הועבר לרות)</t>
  </si>
  <si>
    <t xml:space="preserve">1/8/16 עמרי דיבר עם טל והסביר לגבי הכל (טל בקטע)+ נשלחו שלושת השלבים
3/8/16החזירה ה.התקשרות + טופס חתום (עבר לרות) + נשלחו פרטים להעלאה לאתר</t>
  </si>
  <si>
    <t xml:space="preserve">8/8/16 לפנות אם לא מחזירה כלום</t>
  </si>
  <si>
    <t xml:space="preserve">אלן עיצוב תיקים</t>
  </si>
  <si>
    <t xml:space="preserve">http://www.elenacarew.com/</t>
  </si>
  <si>
    <t xml:space="preserve">https://www.facebook.com/Elenacarew/</t>
  </si>
  <si>
    <t xml:space="preserve">https://vegan-friendly.co.il/vegan-business/270</t>
  </si>
  <si>
    <t xml:space="preserve">מוכרת תיקים בחנויות שונות </t>
  </si>
  <si>
    <t xml:space="preserve">054-2403684</t>
  </si>
  <si>
    <t xml:space="preserve">elenacarew@gmail.com</t>
  </si>
  <si>
    <t xml:space="preserve">אלנה- 0542403684</t>
  </si>
  <si>
    <t xml:space="preserve">Y20/6/16</t>
  </si>
  <si>
    <t xml:space="preserve">Y 25/6/16 50 שח לפייפאל תחת המייל - elenacarew@gmail.com</t>
  </si>
  <si>
    <t xml:space="preserve">Y 3.8.16</t>
  </si>
  <si>
    <t xml:space="preserve">Y 4.8.16</t>
  </si>
  <si>
    <t xml:space="preserve">20/6/16 פנו לקבלת התו (אמרו שסבבה עם התשלום) + נשלחו שלושת השלבים
Y 25/6/16 50 שח לפייפאל תחת המייל - elenacarew@gmail.com
26/6/16 נשלחו פרטים להעלאה לאתר</t>
  </si>
  <si>
    <t xml:space="preserve">ענת שחר דיזיין </t>
  </si>
  <si>
    <t xml:space="preserve">https://market.marmelada.co.il/anatshahar</t>
  </si>
  <si>
    <t xml:space="preserve">https://www.facebook.com/AnatShaharBags/?ref=bookmarks</t>
  </si>
  <si>
    <t xml:space="preserve">https://www.vegan-friendly.co.il/vegan-business/265</t>
  </si>
  <si>
    <t xml:space="preserve">henshahar@gmail.com </t>
  </si>
  <si>
    <t xml:space="preserve">חן- 0547626226
ענת- ענת: 0544449976</t>
  </si>
  <si>
    <t xml:space="preserve">Y 31/5/16</t>
  </si>
  <si>
    <t xml:space="preserve">31/5/16 הו"ק בפייפאל 50 שח על המייל henshahar@gmail.com</t>
  </si>
  <si>
    <t xml:space="preserve">10/7/16
https://www.instagram.com/p/BH2PzimBmuP/?taken-by=vegan_friendly</t>
  </si>
  <si>
    <t xml:space="preserve">1/7/16
https://www.facebook.com/veganfriendly.co.il/photos/a.366969066704919.78153.346896375378855/1054018321333320/?type=3&amp;theater</t>
  </si>
  <si>
    <t xml:space="preserve">V 16/7/16</t>
  </si>
  <si>
    <t xml:space="preserve">31/5/16-  העבירו הסכם התקשרות + הו"ק בפייפאל 50 שח על המייל henshahar@gmail.com + נשלח לוגו+ מידע שאנחנו צריכים בשביל להעלות לאתר
7/6/16 שלחו פרטים + נשלח לערבה להזנה</t>
  </si>
  <si>
    <t xml:space="preserve">מויה תיקים</t>
  </si>
  <si>
    <t xml:space="preserve">https://www.facebook.com/MOYA.BAGS</t>
  </si>
  <si>
    <t xml:space="preserve">http://vegan-friendly.co.il/%D7%91%D7%99%D7%AA-%D7%A2%D7%A1%D7%A7/254/Moya_%D7%9E%D7%95%D7%99%D7%94</t>
  </si>
  <si>
    <t xml:space="preserve">קניון אילון, קניון עזריאלי מודיעין, קניון סינמול (לב המפרץ) והזמנה אינטרנטית מכל הארץ</t>
  </si>
  <si>
    <t xml:space="preserve">03-5402100</t>
  </si>
  <si>
    <t xml:space="preserve">dana.hertz1@gmail.com</t>
  </si>
  <si>
    <t xml:space="preserve">דנה- 058-5221177</t>
  </si>
  <si>
    <t xml:space="preserve">Y 31/1/16</t>
  </si>
  <si>
    <t xml:space="preserve">31/1/16 פייפאל 50 שח על המייל - customer@moya.co.il</t>
  </si>
  <si>
    <t xml:space="preserve">12/2/16 לראות אם ערבה כבר הזינה</t>
  </si>
  <si>
    <t xml:space="preserve">N אין לי מושג אם עלה או לא אבל עכשיו כבר לא נעלה</t>
  </si>
  <si>
    <t xml:space="preserve">21/8/15 דנה פנתה אלינו לקבלת התו. נשלח הסבר לגבי איך הכל עובד
25/8/15 נשלחו שלושת השלבים 
9/9/15 סימוס מה קורה? ענתה שתטפל בזה אחרי החג
7/10/15 סימוס לדנה- יש חדש?
26/1/16 נשלחו שלושת השלבים בשנית 
31/1/16 החזירה הסכם התקשרות וביצעה תשלום פייפאל 50 שח על המייל - customer@moya.co.il
7/2/16 החזירו פרטים+ הפרטים נשלחו לערבה להזנה</t>
  </si>
  <si>
    <t xml:space="preserve">מדוזה</t>
  </si>
  <si>
    <t xml:space="preserve">http://www.me-dusa.com/</t>
  </si>
  <si>
    <t xml:space="preserve">http://www.facebook.com/medusa.is.us</t>
  </si>
  <si>
    <t xml:space="preserve">דיזינגוף 110, ת"א</t>
  </si>
  <si>
    <t xml:space="preserve">א-ו בתיאום מראש</t>
  </si>
  <si>
    <t xml:space="preserve">medusa.is.us@gmail.com</t>
  </si>
  <si>
    <t xml:space="preserve">גילי- 526202628</t>
  </si>
  <si>
    <t xml:space="preserve">29/12/14 עמרי שלח הסכם התקשרות ושלושת השלבים
31/12/14- היינו במקום, דיברנו+נשלח מייל לגבי כתב התקשרות, אינסטוש, קלאב קארד, אירועים, תרומה
7/1/15 - נשלח עוד מייל לגבי כל הפרטים
26/1/15 מייל תזכורת נוסף . גילי ענתה שאין בעיה ושהיא תשלח את הכל (נשלח אליה שוב הסכם התקשרות ופרטים לתרומה)
26.2.15 - אסמס שאנו ממתינים לה
3.3 - כתבה לי מייל שמטפלת בהכל עכשיו, שאלה אם התשלום הוא חד פעמי. עניתי לה באסמס שהוא חודשי.
12.3 - טלפון עם גילי, כשהבינה שזה תשלום חודשי פתאום לא כ"כ רוצה... מתלבטת. שאלתי את עמרי מה נעשה לדעתו
6.5.15 - הועבר לניקול להעלאה</t>
  </si>
  <si>
    <t xml:space="preserve">אמה בוטיק</t>
  </si>
  <si>
    <t xml:space="preserve">http://www.emmafashion.com/</t>
  </si>
  <si>
    <t xml:space="preserve">https://www.facebook.com/EmmaFashion</t>
  </si>
  <si>
    <t xml:space="preserve">קניון עזריאלי, מנחם בגין 132, תל אביב</t>
  </si>
  <si>
    <t xml:space="preserve">
שינקין 32 תל אביב 
טלפון: 03-5288808/ קניון שרונים, הרקון 2, הוד השרון
09-7451114/ קניון שבעת הכוכבים, שדרות שבעת הכוכבים 8, הרצליה
09-7661966</t>
  </si>
  <si>
    <t xml:space="preserve">fashion.emma@gmail.com</t>
  </si>
  <si>
    <t xml:space="preserve">6/8/14- שאילתה מה נסגר
2.3 - התקשרתי לחנות השנקין, הפנו אותי למייל וגם יעבירו להן שחיפשתי אותן
2.3 - נשלח מייל עם פרטים לאתר, ענו שהם עדיין טבעונים לחלוטין, שאלתי שוב אם יעבירו פרטים לאתר
16.3 - חיפשתי בחנות, לא נמצאות, העברתי שוב מייל שיעבירו בבקשה פרטין
6.5.15 - הועבר לניקול להעלאה</t>
  </si>
  <si>
    <t xml:space="preserve">יש באחד הסניפים </t>
  </si>
  <si>
    <t xml:space="preserve"> BagaBaga,</t>
  </si>
  <si>
    <t xml:space="preserve">https://www.etsy.com/shop/BagaBagaBags?ref=hdr_shop_menu</t>
  </si>
  <si>
    <t xml:space="preserve">https://www.facebook.com/pages/Bagabaga/129429697149354?ref=hl</t>
  </si>
  <si>
    <t xml:space="preserve">אין חנות </t>
  </si>
  <si>
    <t xml:space="preserve">yaarimika@gmail.com</t>
  </si>
  <si>
    <t xml:space="preserve">מיקה</t>
  </si>
  <si>
    <t xml:space="preserve">כן - לא חובה, טבעונית עם עסק טבעוני</t>
  </si>
  <si>
    <t xml:space="preserve">לא - לא תתרום</t>
  </si>
  <si>
    <t xml:space="preserve">17/12 נשלח מייל שאילתה
19/12 התיקים התעכבו להגיע אליה ולכן לא חזרו אלינו עדיין.. יפנו ברגע שהמשלוח יגיע אבל אמרו שהם בעד ההתקשרות.
26.2.15 - שאילתא אם רוצה להתקדם
1.3.15 - ענתה שכן, לא תתרום, הועבר הסכם התקשרות ופרטים לאתר
4.3 - העבירה כתב התקשרות
10.3 - העבירה פרטים, הועבר לניקול</t>
  </si>
  <si>
    <t xml:space="preserve">badimyonbags</t>
  </si>
  <si>
    <t xml:space="preserve">http://www.badimyon.com/</t>
  </si>
  <si>
    <t xml:space="preserve">http://www.vegan-friendly.co.il/business/%D7%91%D7%93%D7%9E%D7%99%D7%95%D7%9F-%D7%AA%D7%99%D7%A7%D7%99%D7%9D-%D7%91%D7%A2%D7%91%D7%95%D7%93%D7%AA-%D7%99%D7%93/</t>
  </si>
  <si>
    <t xml:space="preserve"> קיבוץ חוקק</t>
  </si>
  <si>
    <t xml:space="preserve">
ענבל- 04799859</t>
  </si>
  <si>
    <t xml:space="preserve">badimyonbags@gmail.com</t>
  </si>
  <si>
    <t xml:space="preserve">052-3726927</t>
  </si>
  <si>
    <t xml:space="preserve">כן- 23/11/14</t>
  </si>
  <si>
    <t xml:space="preserve">כן- 23/11/14 על המייל badimyon-bags@hotmail.com</t>
  </si>
  <si>
    <t xml:space="preserve">נשלחה קבלה אלקטרונית בדוא"ל של ערבה ביום 17.1.15 ע"ס 700 ש"ח לתקופה של נובמבר 2014-  דצבמבר 2015 ע"ש בדמיון, ע.מ. 031826688</t>
  </si>
  <si>
    <t xml:space="preserve">23/11/14 על המייל badimyon-bags@hotmail.com הוראת קבע בפייפאל 50 שח</t>
  </si>
  <si>
    <t xml:space="preserve">נעלי פוגו Fogu</t>
  </si>
  <si>
    <t xml:space="preserve">http://market.marmelada.co.il/fugu/</t>
  </si>
  <si>
    <t xml:space="preserve">https://www.facebook.com/fugushoes</t>
  </si>
  <si>
    <t xml:space="preserve">http://80.244.168.157/businesses/view/5/%D7%A0%D7%A2%D7%9C%D7%99%20Fugu</t>
  </si>
  <si>
    <t xml:space="preserve">054-4468-362</t>
  </si>
  <si>
    <t xml:space="preserve">fugume2@gmail.com</t>
  </si>
  <si>
    <t xml:space="preserve">אודי-  054-4468362</t>
  </si>
  <si>
    <t xml:space="preserve">בדולינה</t>
  </si>
  <si>
    <t xml:space="preserve">http://www.budulina.co.il/</t>
  </si>
  <si>
    <t xml:space="preserve">http://www.facebook.com/budulina</t>
  </si>
  <si>
    <t xml:space="preserve">http://www.vegan-friendly.co.il/business/%D7%91%D7%93%D7%95%D7%9C%D7%99%D7%A0%D7%94-%D7%91%D7%95%D7%98%D7%99%D7%A7-%D7%9C%D7%97%D7%99%D7%93%D7%95%D7%A9-%D7%9B%D7%95%D7%A8%D7%A1%D7%90%D7%95%D7%AA-%D7%95%D7%9E%D7%9B%D7%99%D7%A8%D7%AA-%D7%9B/</t>
  </si>
  <si>
    <t xml:space="preserve">הכפר 4 רשפון</t>
  </si>
  <si>
    <t xml:space="preserve"> ב,ג,ה: 10:00-16:00 ד: 10:00-19:00   שישי: 09:00-14:00 שבת וראשון סגור
</t>
  </si>
  <si>
    <t xml:space="preserve">09-742-5180</t>
  </si>
  <si>
    <t xml:space="preserve">info@budulina.co.il</t>
  </si>
  <si>
    <t xml:space="preserve">054-6549490</t>
  </si>
  <si>
    <t xml:space="preserve">רוני קנטור</t>
  </si>
  <si>
    <t xml:space="preserve">http://ronikantor.co.il/</t>
  </si>
  <si>
    <t xml:space="preserve">http://www.facebook.com/#!/Roni.Kantor.Vintage?fref=ts</t>
  </si>
  <si>
    <t xml:space="preserve">http://www.vegan-friendly.co.il/business/%D7%A8%D7%95%D7%A0%D7%99-%D7%A7%D7%A0%D7%98%D7%95%D7%A8/</t>
  </si>
  <si>
    <t xml:space="preserve">דיזנגוף 78 תל אביב , נחמן 4 (שוק הפשפשים) תל אביב</t>
  </si>
  <si>
    <t xml:space="preserve">א'-ה': 10:00- 20:00. ו': 10:00- 16:30</t>
  </si>
  <si>
    <t xml:space="preserve">074-7033488</t>
  </si>
  <si>
    <t xml:space="preserve">info@ronikantor.co.il</t>
  </si>
  <si>
    <t xml:space="preserve">רוני- 054-4522850</t>
  </si>
  <si>
    <t xml:space="preserve">4/12/2012. אלבום ב6.12.12</t>
  </si>
  <si>
    <t xml:space="preserve">קיבלה 100% ויגן</t>
  </si>
  <si>
    <t xml:space="preserve">איה האי-שמיכות טלאים</t>
  </si>
  <si>
    <t xml:space="preserve">http://market.marmelada.co.il/ayahai</t>
  </si>
  <si>
    <t xml:space="preserve">http://www.facebook.com/#!/ayatlaym?fref=ts</t>
  </si>
  <si>
    <t xml:space="preserve">http://www.vegan-friendly.co.il/business/%D7%90%D7%99%D7%94-%D7%94%D7%90%D7%99-%D7%A9%D7%9E%D7%99%D7%9B%D7%95%D7%AA-%D7%AA%D7%9C%D7%90%D7%99%D7%9D/</t>
  </si>
  <si>
    <t xml:space="preserve">ayahairavid@gmail.com</t>
  </si>
  <si>
    <t xml:space="preserve">052-8105498</t>
  </si>
  <si>
    <t xml:space="preserve">סנדלולים</t>
  </si>
  <si>
    <t xml:space="preserve">http://www.sandaldulim.com/</t>
  </si>
  <si>
    <t xml:space="preserve">https://www.facebook.com/ropesandals?fref=ts</t>
  </si>
  <si>
    <t xml:space="preserve">http://www.vegan-friendly.co.il/business/%D7%A1%D7%A0%D7%93%D7%9C-%D7%93%D7%95%D7%9C%D7%99%D7%9D/</t>
  </si>
  <si>
    <t xml:space="preserve">orna200@bezeqint.net.il</t>
  </si>
  <si>
    <t xml:space="preserve">050-758-9220</t>
  </si>
  <si>
    <t xml:space="preserve">נעלי קטלינה</t>
  </si>
  <si>
    <t xml:space="preserve">http://www.katalina.co.il/</t>
  </si>
  <si>
    <t xml:space="preserve">https://www.facebook.com/moti.nazari#!/moti.nazari</t>
  </si>
  <si>
    <t xml:space="preserve">http://www.vegan-friendly.co.il/business/%D7%A0%D7%A2%D7%9C%D7%99-%D7%A7%D7%98%D7%9C%D7%99%D7%A0%D7%94/</t>
  </si>
  <si>
    <t xml:space="preserve">קינג ג'ורג' 43 תל אביב</t>
  </si>
  <si>
    <t xml:space="preserve">א'-ה' 10:00 - 19:30 שישי וערבי חג 10:00- 15:30</t>
  </si>
  <si>
    <t xml:space="preserve">03-629-1843</t>
  </si>
  <si>
    <t xml:space="preserve">moti.nazari@gmail.com</t>
  </si>
  <si>
    <t xml:space="preserve">מוטי- 052-4217374</t>
  </si>
  <si>
    <t xml:space="preserve">נעלי זנדגי</t>
  </si>
  <si>
    <t xml:space="preserve">http://www.zendegi.co.il/</t>
  </si>
  <si>
    <t xml:space="preserve">https://www.facebook.com/pages/Zendegi-vegan-footwear-%D7%A0%D7%A2%D7%9C%D7%99%D7%99%D7%9D-%D7%A6%D7%9E%D7%97%D7%95%D7%A0%D7%99%D7%95%D7%AA/234920863244886</t>
  </si>
  <si>
    <t xml:space="preserve">http://www.vegan-friendly.co.il/business/%D7%96%D7%A0%D7%93%D7%92%D7%99-zendegi/</t>
  </si>
  <si>
    <t xml:space="preserve"> רחוב רזיאל 6, תל אביב</t>
  </si>
  <si>
    <t xml:space="preserve">א'-ה': 09:00- 19:00. ו': 09:00- 13:30</t>
  </si>
  <si>
    <t xml:space="preserve">03-6815377</t>
  </si>
  <si>
    <t xml:space="preserve">zendegi8@gmail.com</t>
  </si>
  <si>
    <t xml:space="preserve">שירלי- 054-7302889</t>
  </si>
  <si>
    <t xml:space="preserve">http://www.plan-d.co.il/</t>
  </si>
  <si>
    <t xml:space="preserve">http://www.vegan-friendly.co.il/business/plan-d/</t>
  </si>
  <si>
    <t xml:space="preserve">רכישה אינטרנטית</t>
  </si>
  <si>
    <t xml:space="preserve">050-9860006</t>
  </si>
  <si>
    <t xml:space="preserve">oritdichter@gmail.com</t>
  </si>
  <si>
    <t xml:space="preserve">דורית 050-9860006</t>
  </si>
  <si>
    <t xml:space="preserve">מאיה אפלר</t>
  </si>
  <si>
    <t xml:space="preserve">https://www.etsy.com/il-en/shop/MayaEplerFashion</t>
  </si>
  <si>
    <t xml:space="preserve">http://www.facebook.com/pages/Maya-Epler-Handmade-fashion-designs/225239554154903?sk=info#!/pages/Maya-Epler-Handmade-fashion-designs/225239554154903</t>
  </si>
  <si>
    <t xml:space="preserve">אושרה- מכירת בגדים טבעונים און ליין</t>
  </si>
  <si>
    <t xml:space="preserve">http://www.oshra-designs.com/</t>
  </si>
  <si>
    <t xml:space="preserve">http://www.facebook.com/OshraVintageInspiredDesigns</t>
  </si>
  <si>
    <t xml:space="preserve">052-4737957 אושרה</t>
  </si>
  <si>
    <t xml:space="preserve">3.1.13</t>
  </si>
  <si>
    <t xml:space="preserve">walk slacks</t>
  </si>
  <si>
    <t xml:space="preserve">https://www.facebook.com/walkslacks?hc_location=stream</t>
  </si>
  <si>
    <t xml:space="preserve">http://www.vegan-friendly.co.il/business/walk-slacks/</t>
  </si>
  <si>
    <t xml:space="preserve">ויצמן 84 כפר סבא</t>
  </si>
  <si>
    <t xml:space="preserve">א'-ה': 09:30- 21:00; ו': 09:00- 15:00; ש'- תיאום מראש</t>
  </si>
  <si>
    <t xml:space="preserve">054-6308609; 054-7888914</t>
  </si>
  <si>
    <t xml:space="preserve">fuxy188@gmail.com</t>
  </si>
  <si>
    <t xml:space="preserve">054-6308609</t>
  </si>
  <si>
    <t xml:space="preserve">כן- 2/11/14 סרוק למייל </t>
  </si>
  <si>
    <t xml:space="preserve">ביטלו את הוראת הקבע מיד אחרי שפרסמנו אותם ולא מוכנים לשלם יותר</t>
  </si>
  <si>
    <t xml:space="preserve">100 שח נוב/-דצ' 2014 קבלה בפנקס עדיין</t>
  </si>
  <si>
    <t xml:space="preserve">Y
לעדי אפרתי אייר 12 קריית השרון נתניה</t>
  </si>
  <si>
    <t xml:space="preserve">Y
הוראת הקבע נכנסה לחשבון העמותה למען עתיד טבעוני בנק דסקונט סניף 055 חן 110934. החשבון יזוכה כל 15 לחודש. שים לב שעל חודש זה שילמתי ועשיתי העברה . התשלום הראשון לפיכך - 15.4.16.</t>
  </si>
  <si>
    <t xml:space="preserve">Y 21-03-16</t>
  </si>
  <si>
    <t xml:space="preserve">Y
27-03-16</t>
  </si>
  <si>
    <t xml:space="preserve">15/3/16 עוזי פנה אלינו לגבי קבלת תו, נשלחו שלושת השלבים/ 21-03-16 - שלחתי בקשה לפרטים להעלאה לאתר + לוגואים (ורד - שאר הטיפול לא היה שלי)
עלה לאתר</t>
  </si>
  <si>
    <t xml:space="preserve">בר לחם </t>
  </si>
  <si>
    <t xml:space="preserve">א?-ד: 7:30 - 1:00 ה: 7:30 אחרון לקוחות ו: 7:30 - 17:00 ש: 10:00 - 1:00</t>
  </si>
  <si>
    <t xml:space="preserve">24/11/15
https://www.instagram.com/p/-ecDrnED2W/?taken-by=vegan_friendly</t>
  </si>
  <si>
    <t xml:space="preserve">אושרי- 0544779917</t>
  </si>
  <si>
    <t xml:space="preserve">24/11/15 עמרי היה במקום ושם את המדבקה+ עלה פוסט באינסטגרם
24/12/15 העבירו צ'ק על סך 300 שח עבור דצמבר 2015 ועד סוף אפריל 2016</t>
  </si>
  <si>
    <t xml:space="preserve">מיס קפלן </t>
  </si>
  <si>
    <t xml:space="preserve">oshavit@gmail.com </t>
  </si>
  <si>
    <r>
      <rPr>
        <b val="true"/>
        <sz val="14"/>
        <rFont val="Cambria"/>
        <family val="1"/>
        <charset val="1"/>
      </rPr>
      <t xml:space="preserve">דים סאם</t>
    </r>
    <r>
      <rPr>
        <sz val="9"/>
        <rFont val="Cambria"/>
        <family val="1"/>
        <charset val="1"/>
      </rPr>
      <t xml:space="preserve"> דיזינגוף סנטר ועזריאלי</t>
    </r>
  </si>
  <si>
    <t xml:space="preserve">
23-02-16</t>
  </si>
  <si>
    <t xml:space="preserve">Y 
</t>
  </si>
  <si>
    <t xml:space="preserve">אני מנהל 2 מסעדות דים סאם בדיזינגוף סנטר ובקניון עזריאלי אשמח להצטרף לשירות שלכם. דרור 24-01-16 - הסברתי על ה.ה. והו"ק. שלח לי תפריטים במייל. 26-01-16 - שלחתי שאלות / הערות לתפריט וענה. 26-01-16 - שלחתי ה.ה. +הו"ק 09-02-16 - שלחתי SMS ועדכן שמחר יטפל בזה - היה חולה. 07-03-16 - שלח פרטים - יש חוסרים: ביקשתי שישלח לגבי הסניף בעזריאלי וכן תמונות.</t>
  </si>
  <si>
    <t xml:space="preserve">הוק התבצעה על סך 50 שח דרך הפייפאל על שם המייל- drord@dimsumcenter.com</t>
  </si>
  <si>
    <t xml:space="preserve">הפיצה </t>
  </si>
  <si>
    <t xml:space="preserve">"6/4/16 
https://www.instagram.com/p/BD4_oQRkD3p/?taken-by=vegan_friendly</t>
  </si>
  <si>
    <t xml:space="preserve">3/4/16
https://www.facebook.com/veganfriendly.co.il/photos/pb.346896375378855.-2207520000.1460098555./996914643710355/?type=3&amp;theater</t>
  </si>
  <si>
    <t xml:space="preserve">8.3 - קיבל מייל עם יידוע על התשלום, מחכים לתשובתו בנושא 12.3 - ענה שמוכן להתקדם, קיבל הסכם ופרטי תשלום 4/11/15 קיבל פרטי תשלום 30/11/15 התקשר ואמר שהכל סגור ושהם מוכנים להתקדם (רק צריך לדאוג לתשלום) 6/12/15 אמרו שעשו הוק ל19 לחודש.... להתקדם בכל מקרה. 13-12-15 ביקרנו וטעמנו - טעים מאוד! עובד על שינויים סופיים בתפריט (לא מרוצה לגמרי מהגבינ"צ) ואז ישלח לנו. עמרי השאיר מדבקות. דובר שיעשה הדרכה למלצרים. שלחתי לבקשתו רשימת ספקי גבינות. 18/12/15 הו"ק לחשבון העמותה תחת השם "פיצה גרופי</t>
  </si>
  <si>
    <t xml:space="preserve">     דרך מנחם בגין 48 ת"א</t>
  </si>
  <si>
    <t xml:space="preserve">
Y
</t>
  </si>
  <si>
    <t xml:space="preserve">
             </t>
  </si>
  <si>
    <t xml:space="preserve">16/1/16 כן, 50 שח 
לפייפאל תחת המייל 
tamarnagai@gmail.com</t>
  </si>
  <si>
    <r>
      <rPr>
        <b val="true"/>
        <sz val="14"/>
        <color rgb="FF000000"/>
        <rFont val="Cambria"/>
        <family val="1"/>
        <charset val="1"/>
      </rPr>
      <t xml:space="preserve">פסטינה 
</t>
    </r>
    <r>
      <rPr>
        <sz val="11"/>
        <rFont val="Cambria"/>
        <family val="1"/>
        <charset val="1"/>
      </rPr>
      <t xml:space="preserve">פסטה בר</t>
    </r>
  </si>
  <si>
    <r>
      <rPr>
        <b val="true"/>
        <sz val="14"/>
        <rFont val="Cambria"/>
        <family val="1"/>
        <charset val="1"/>
      </rPr>
      <t xml:space="preserve">ימאדו
</t>
    </r>
    <r>
      <rPr>
        <sz val="12"/>
        <rFont val="Cambria"/>
        <family val="1"/>
        <charset val="1"/>
      </rPr>
      <t xml:space="preserve">נודלס וסושי בר</t>
    </r>
  </si>
  <si>
    <r>
      <rPr>
        <b val="true"/>
        <sz val="14"/>
        <color rgb="FF000000"/>
        <rFont val="Cambria"/>
        <family val="1"/>
        <charset val="1"/>
      </rPr>
      <t xml:space="preserve">טנג'יר </t>
    </r>
    <r>
      <rPr>
        <sz val="12"/>
        <rFont val="Cambria"/>
        <family val="1"/>
        <charset val="1"/>
      </rPr>
      <t xml:space="preserve">בר- רוצים מדבקה (החליפו דלת)</t>
    </r>
  </si>
  <si>
    <t xml:space="preserve">מבקשים להביא בגדים של ויגן פרנדלי- מידות מבוגרים +יש שם כסף לקחת מהקופה</t>
  </si>
  <si>
    <t xml:space="preserve"> N</t>
  </si>
  <si>
    <t xml:space="preserve">5/8/15 פנו אלינו 
13/8/15 החזירו הסכם התקשרות . אמרו שגם דאגו להוראת קבע אבל לא ראיתי עדיין+ בוצעה הוראת קבע ל2/9/15
2/9/15 נראה שהתצעה ההוראת קבע על שם לגין ישעיה אבל עדיין מחכים לאישור מהם 
6/9/15 נשלחו אליהם פרטים להעלאה לאתר
7/9/15 החזירו פרטים, נשלח לערבה להזנה
28/9/15 העברתי ללארה</t>
  </si>
  <si>
    <t xml:space="preserve"> ש"י עגנון 8 קרית ביאליק</t>
  </si>
  <si>
    <t xml:space="preserve">אין (לא רוצים שיהיה)</t>
  </si>
  <si>
    <t xml:space="preserve">18/10/15
https://instagram.com/p/8_MvK_ED2h/</t>
  </si>
  <si>
    <t xml:space="preserve">18/10/15 
https://www.facebook.com/veganfriendly.co.il/photos/pb.346896375378855.-2207520000.1445266752./906966289371858/?type=3&amp;theater</t>
  </si>
  <si>
    <t xml:space="preserve">23.2.15 - שיחה טלפונית עם פנינה, הכל סבבה בתפריט רק שחסר קינוח בלי דבש. ביקשתי שתחליף בסילאן וכנראה תעשה זאת. נשלח כתב התחייבות ופרטים לתרומה
5.3 - מייל שאילתא
1.4 - דיברתי איתה, היא קצת מסתבכת עם הפייפאל והכל אבל אמרה שתנסה שוב. העברתי לה הכל שוב למייל.
6.5.15 - טלפון עם פנינה, היא קצת מיושנת ולא מסתדרת עם העברות ופייפאל, רוצה לתת לי אשראי אבל זה לא עוזר.. אז תשלח צ'ק. קיבלה שוב מייל עם ההסכם וכתובת לצ'ק. נתנה גם כתובת למדבקה
10.5.15 - כתבה מייל שחתמה על החוזה אך לא העבירה אותו, שאלתי במייל אם שלחה בדואר
11.6 - טלפון עם פנינה - שההסכם שהיא העבירה הוא משום מה ללא חתימה, ושתשלח כבר צ'ק.
17.6 - אסמס לפנינה אם שלחה בדואר הסכם וצ'ק...
24.6 - טלפון לפנינה, לא עונה שוב &gt;&lt;
2/7/15 טלפון לפנינה- אמרתי לה שאגיע לקחת את הצ'ק
10/8/15 קפצנו למקום והדבקנו את המדבקה + לקחנו את הצ'ק</t>
  </si>
  <si>
    <t xml:space="preserve">10/8/15 צ'ק על סך 600 שח </t>
  </si>
  <si>
    <t xml:space="preserve">תלוי בסניף </t>
  </si>
  <si>
    <t xml:space="preserve">dddelbaz@gmail.com‬</t>
  </si>
  <si>
    <t xml:space="preserve">צריך לתת להם</t>
  </si>
  <si>
    <t xml:space="preserve">דוד פרדו - 0524576574</t>
  </si>
  <si>
    <t xml:space="preserve">חלק מהסניפים כשרים\כשרים למהדרין</t>
  </si>
  <si>
    <t xml:space="preserve">29/7/15 ניתנו צ'קים עבור התשלום אבל עמרי שכח להביא מדבקות נכונות לסניפםי</t>
  </si>
  <si>
    <t xml:space="preserve">- קבלה ראשונה יצאה (דיגיטלית) עבור תשלום באוגוסט על סך 600 שח (4 חודשים)
- </t>
  </si>
  <si>
    <t xml:space="preserve">saargez@hotmail.com
hagayl1@walla.co.il</t>
  </si>
  <si>
    <t xml:space="preserve">סער- 050 3571001
חגי ליברמן 050-3332890</t>
  </si>
  <si>
    <t xml:space="preserve">הפסיקו את התשלום</t>
  </si>
  <si>
    <t xml:space="preserve">כן לפייפאל 3/7/15 50 שח על המייל pomodori@walla.com</t>
  </si>
  <si>
    <t xml:space="preserve">דון פרדו </t>
  </si>
  <si>
    <t xml:space="preserve">בן גוריון 13, הרצליה
קאנטרי קרית אונו, רפאל איתן 1 
קניון סירקין, אליעזר פרידמן 9, פתח תקווה
</t>
  </si>
  <si>
    <t xml:space="preserve">20/7/15 החזיר הסכם התקשרות + נאסף צ'ק על סך 600 שח</t>
  </si>
  <si>
    <t xml:space="preserve">21/7/15 העביר צ'ק על סך 600 שח </t>
  </si>
  <si>
    <t xml:space="preserve">21/7/15 נרשמה קבלה ידנית </t>
  </si>
  <si>
    <t xml:space="preserve">12.5 - העביר תפריט, לגמרי ויגן פרנדלי, שיחה טלפונית - אמרנו שאקפוץ שבוע הבא לתת את התו. בינתיים העביר הסכם בפקס, קיבל פרטי תשלום במייל ובקשה לשלם
4.6 - עידן עדכן טלפונית שהיה בבנק וביצע הוראת קבע
7.6 - הועלו לאתר, שלחתי אסמס מה עם ההוראת קבע
</t>
  </si>
  <si>
    <t xml:space="preserve">24.2.15 - גילינו שהם משתמשים בלוגו ושהם ויגן פרנדלי, הצענו להם לעשות את זה ממוסד.. דיברתי איתו על כל הפרטים, כרגע מוכן להתחייל לצ'ק של 300 ש"ח.
16.3- המדבקה הגיעה והודבקה,
3.5 - קיבל מייל עם הסכם התקשרות ופרטים לאתר (שוב), אחרי שקיבלנו את התשלום. הועבר לניקול להזנה
24/12/15 עמרי שאל מה עם התשלום. רונן ענה שהעבירו (לא נכון) אבל שיעבירו שוב אם לא עבר</t>
  </si>
  <si>
    <t xml:space="preserve">29.4 - עשרה העברה בנקאית של 300 ש"ח ע"ש שירז ארנונה
4/1/16 העברה לבנק בסך 600 שח על שם שירז ארנונה</t>
  </si>
  <si>
    <t xml:space="preserve">פיצה זזה</t>
  </si>
  <si>
    <t xml:space="preserve">http://pizzazazarishon.rest.co.il/
http://pizzazaza.rest.co.il/</t>
  </si>
  <si>
    <t xml:space="preserve">https://www.facebook.com/PizzaZazaHarova?ref=ts&amp;fref=ts</t>
  </si>
  <si>
    <t xml:space="preserve">http://vegan-friendly.co.il/restaurant/188</t>
  </si>
  <si>
    <t xml:space="preserve">משה בקר 14, רשלצ</t>
  </si>
  <si>
    <t xml:space="preserve">ראשון: יום א'-ד', 12:30-01:00, יום ה', 12:00-04:00, יום ו', 12:30-04:00, יום ש', 12:00-02:00
הוד השרון: יום א'-ד' , 11:30-23:59, יום ה', 11:30-01:00, יום ו'  11:30-23:59, יום ש', 17:30-01:00 
</t>
  </si>
  <si>
    <t xml:space="preserve">03-674-5353</t>
  </si>
  <si>
    <t xml:space="preserve">yanivb32@walla.co.il‬
עדי - adibk8@gmail.com</t>
  </si>
  <si>
    <t xml:space="preserve">יניב הבעלים - דרך הטלפון של המקום
עדי - 0522331342</t>
  </si>
  <si>
    <t xml:space="preserve">2.3 - יש פיצה טבעונית ובתהליך להכניס גם גבינת קשיו. היה ממש סבבה עם לקבל את התו ולפרסם באתר. נשלח לו הכל במייל
15.3 - טלפון עם יניב שכאמור ממש סבבה, הפנה אותי לעדי שתטפל מולי בדברים, טלפון עם עדי עם הסבר על הכל, קיבלה גם שוב הכל במייל ושאלתי כתובת למשלוח תו
29.3 - קיבלנו תשלום, העברתי לה שוב הסכם התקשרות וכמה פרטים שהיו חסרים לאתר
16.4 - העבירה פרטים לאתר ללא תמונות + הסכם התקשרות, טענה שלא קיבלה את התו, ביקשתי שתבדוק שוב כי כבר יצא בדואר. אם לא קיבלה לשלוח שוב... נשלח לערבה להזנה</t>
  </si>
  <si>
    <t xml:space="preserve">29.3.15 - הוראת קבע בפייפל של 50 ש"ח על שם עדי קהלני</t>
  </si>
  <si>
    <t xml:space="preserve">052-7950125
08-6723881</t>
  </si>
  <si>
    <t xml:space="preserve">072-3226582
anona.cafe@gmail.com
בעלים - רן</t>
  </si>
  <si>
    <t xml:space="preserve">רן פנה ב-10/12, עברנו על התפריט, לא ויגן פרנדלי, קיבלו הערות ויעבירו תפריט חדש בהמשך
16.2.15 - העביר תפריט חדש ויגן פרנדלי, שוחחנו איתו לגבי תרומה, פרטים לאתר וכתב התחייבות
17.2.15 - העביר פרטים לאתר וכתב התחייבות חתום, קיבל לוגואים לתפריט
24.2.15 - הועבר לניקול להזנה. תזכרתי אותו על תשלום וביקשתי ממנו כתובת לשלוח מדבקות
25.2.15 - נשלחו לו שוב פרטי בנק
16.3 - מייל לרן אם מעביר תפריט בוורד, קישור לפרסום שלו ואם קיבל תמדבקות. ענה שקיבל הכל, יטפל בהפקדה ובהעברת תפריט בימים הקרובים
21/7/15 סימוס לרן לעניין התשלום
3/8/15 טלפון תזכורת לרן 
13/8/15 טלפון לרן שאמר שיטפל בזה שבוע הבא
16/8/15 עוד סימוס לרן 
4/12/15 מייל תזכורת לעניין התשלום השנתי </t>
  </si>
  <si>
    <t xml:space="preserve">17/12 שאילתה למייל. נועה ענתה שתחזור אלינו ביום ראשון (21/12) 
22/12 שאילתה- אמרה שתחזיר לנו תשובה ביום שלישי (הבעלים היה בחול)
23/12 נועה אמרה שהם מסתייגים מהפרסום אירועים, לוגו באתר ומהוראת הקבע. אמרתי להם שאין בעיה שאפשר לוותר על זה
25/12 נשלח הסכם על וורד
7/1/15 סימוס של עמרי לנועה, האם קיבלת את המייל ?
26/1/15 עמרי סימס לנועה האם יש חדש? נועה ענתה שהיא מחכה למדבקות בסניפים </t>
  </si>
  <si>
    <t xml:space="preserve">כן - העבירו צ'ק 18.2.15. שלחו שיק ביום 30.4.15 ע"ס 600 ש"ח. יצאה קבלה אלקטרונית. לא שלחנו לבית העסק. נשמר במחשב של עמרי. </t>
  </si>
  <si>
    <t xml:space="preserve">http://www.vegan-friendly.co.il/business/chop-chop-%D7%A6%D7%95%D7%A4-%D7%A6%D7%95%D7%A4/</t>
  </si>
  <si>
    <t xml:space="preserve">
פניה ראשונה- טלפונית ובמייל ב2.15. הייתה התעניינות בסימון על התפריט, והצטרפות לקלאב קארד. לא קיבלתי שום מענה. פניה שניה- 5.15 נשלח מייל בקשה למתכונים עם כוונה להמשיך את ההתקשרות לאחר המענה.
</t>
  </si>
  <si>
    <t xml:space="preserve">רועי: 050-5329575 </t>
  </si>
  <si>
    <t xml:space="preserve">לא מגישים חלב סויה</t>
  </si>
  <si>
    <t xml:space="preserve">ניר- 0528245007 
</t>
  </si>
  <si>
    <t xml:space="preserve">לפי סניף</t>
  </si>
  <si>
    <t xml:space="preserve">בטיפול ניקול\עמרי</t>
  </si>
  <si>
    <t xml:space="preserve">אין סויה</t>
  </si>
  <si>
    <t xml:space="preserve">דני גולד- 0522610937 עמי קרסו- 0542002042</t>
  </si>
  <si>
    <t xml:space="preserve">1. תחרות דומינוס. 2. קולאז' מיום הטעימות עם כל המנות החדשות. 3. "משתגעים בדומינוס". 4. חמישי נוסטלגי מטעימות הגרסאות הראשונות. 5. תמונה של המדבקה "פיצה טבעונית" </t>
  </si>
  <si>
    <t xml:space="preserve">haim@cafeneto.co.il, sagi@cafeneto.co.il, noa@cafeneto.co.il
</t>
  </si>
  <si>
    <t xml:space="preserve">פיצה טורינו</t>
  </si>
  <si>
    <t xml:space="preserve">www.torino.co.il</t>
  </si>
  <si>
    <t xml:space="preserve">http://www.vegan-friendly.co.il/business/%D7%A4%D7%99%D7%A6%D7%94-%D7%98%D7%95%D7%A8%D7%99%D7%A0%D7%99/</t>
  </si>
  <si>
    <t xml:space="preserve">קרית ים- מרכז ניצן, קרית חיים- אח"י אילת, קרית ביאליק- צומת צבר, חיפה- שד' הנשיא מרכז הכרמל. </t>
  </si>
  <si>
    <t xml:space="preserve">ימים א-ה 10:00-24:00, ו 09:00 - 15:00, מוצ"ש עד חצות</t>
  </si>
  <si>
    <t xml:space="preserve">1-700-70-15-15</t>
  </si>
  <si>
    <t xml:space="preserve">shopen@012.net.il, arielshopen@gmail.com</t>
  </si>
  <si>
    <t xml:space="preserve">אין פרטי איש קשר</t>
  </si>
  <si>
    <t xml:space="preserve">N
למעט הסניף בחיפה</t>
  </si>
  <si>
    <t xml:space="preserve">
א'-ה': 11:30-02:00 , ו': 09:00-16:00 , שבת: 18:00-02:00</t>
  </si>
  <si>
    <t xml:space="preserve">אין
נשלחה פנייה 16-3-2014 20:15
 טרם אושרה</t>
  </si>
  <si>
    <t xml:space="preserve">מ</t>
  </si>
  <si>
    <t xml:space="preserve">לצל</t>
  </si>
  <si>
    <t xml:space="preserve">http://www.rest.co.il/sites/Default.asp?txtRestID=13704</t>
  </si>
  <si>
    <t xml:space="preserve">יחזור אלי אחרי שיחליט</t>
  </si>
  <si>
    <t xml:space="preserve">אין להם סויה- ?</t>
  </si>
  <si>
    <t xml:space="preserve">יש מיני סייט, האתר למטה</t>
  </si>
  <si>
    <t xml:space="preserve">הלל הזקן  12 תל אביב</t>
  </si>
  <si>
    <t xml:space="preserve">בית העסק הראשון שקיבל את המדבקה ויגן פרנדלי </t>
  </si>
  <si>
    <t xml:space="preserve">התפריט כולו טבעוני או כזה שניתן לטבען. כמו כן, התפריט כולו מסומן  ועובדי המקום עם אורנטציה חזקה מאוד לטבעונות </t>
  </si>
  <si>
    <t xml:space="preserve"> אילן-הבעלים 0544983447</t>
  </si>
  <si>
    <t xml:space="preserve">פיצרייה איטלקית שמתמחה בפיצות עם בצק עשיר ורוטב עגבניות משובח ולאחרונה התחילו לייצר גם גבינה צהובה טבעונית!</t>
  </si>
  <si>
    <t xml:space="preserve">אין אימייל, אתר או פייסבוק.</t>
  </si>
  <si>
    <t xml:space="preserve">חוזר אלי עם מייל</t>
  </si>
  <si>
    <t xml:space="preserve">מסעדת השף ויג פרנדלי הראשונה- במקום תמצאו תפריטים מסומנים והיצע רחב של מנות טבעוניות ומגוונות </t>
  </si>
  <si>
    <t xml:space="preserve">לאל</t>
  </si>
  <si>
    <t xml:space="preserve">http://www.rest.co.il/sites/Default.asp?txtRestID=1800 </t>
  </si>
  <si>
    <t xml:space="preserve">המסעדה מציעה מגוון רחב של מנות ובהן: דים סאם טופו ירקות, טופו ברוטב חמוץ חריף מתוק, טופו  ברוטב "גובון" עם בוטנים, טופו על אורז עם קש'ן תירס פטריות, מרק טופו, מרק ירקות, טופו "חון שואו", חצילים "חון שואו", כרובית עם פטריות, נבטים "יון שון", שעועית "גן בין", כרוב סיני עם קשיו.</t>
  </si>
  <si>
    <t xml:space="preserve">צחי 054-4422484</t>
  </si>
  <si>
    <t xml:space="preserve">07:00- 24:00. ו': 07:00- 18:00</t>
  </si>
  <si>
    <t xml:space="preserve">https://www.facebook.com/pages/%D7%A4%D7%99%D7%A6%D7%94-%D7%A4%D7%A8%D7%A0%D7%A6%D7%A1%D7%A7%D7%94/420366544755515?fref=photo</t>
  </si>
  <si>
    <t xml:space="preserve">http://www.vegan-friendly.co.il/business/%D7%A4%D7%99%D7%A6%D7%94-%D7%A4%D7%A8%D7%A0%D7%A6%D7%A1%D7%A7%D7%94/</t>
  </si>
  <si>
    <t xml:space="preserve">הנשיא 57 קרית אונו</t>
  </si>
  <si>
    <t xml:space="preserve">א'-ה': 10.30 - 23.00; ש': צאת שבת - 23.00</t>
  </si>
  <si>
    <t xml:space="preserve">1-700-700-140</t>
  </si>
  <si>
    <t xml:space="preserve">יש גבינה טבענית </t>
  </si>
  <si>
    <t xml:space="preserve">פוסטר ופלאיירים ומדבקה</t>
  </si>
  <si>
    <t xml:space="preserve">פיצה בורדו</t>
  </si>
  <si>
    <t xml:space="preserve">http://www.vegan-friendly.co.il/business/%D7%A4%D7%99%D7%A6%D7%94-%D7%91%D7%95%D7%A8%D7%93%D7%95/</t>
  </si>
  <si>
    <t xml:space="preserve">יקינטון 6 נס ציונה</t>
  </si>
  <si>
    <t xml:space="preserve">א'-ה': 14:00-23:00, ש': 18:00-23:00
שישי סגור</t>
  </si>
  <si>
    <t xml:space="preserve">1-700-70-60-51</t>
  </si>
  <si>
    <t xml:space="preserve">admin@pizza-bordo.com</t>
  </si>
  <si>
    <t xml:space="preserve">גלעד- 0544527569</t>
  </si>
  <si>
    <t xml:space="preserve">פוסטר ופלאיירים </t>
  </si>
  <si>
    <t xml:space="preserve">ימים א', ב', ד', ה': 9:30-18:00, יום ג': 9:30-16:00, יום ו': 9:30-14:00</t>
  </si>
  <si>
    <t xml:space="preserve"> מוטי השרקוביץ 0526296497</t>
  </si>
  <si>
    <t xml:space="preserve">Y
ללא תעודה</t>
  </si>
  <si>
    <t xml:space="preserve">https://www.facebook.com/iceberg.israel</t>
  </si>
  <si>
    <t xml:space="preserve">http://www.vegan-friendly.co.il/business/%D7%92%D7%9C%D7%99%D7%93%D7%94-%D7%90%D7%99%D7%99%D7%A1%D7%91%D7%A8%D7%92-iceberg/</t>
  </si>
  <si>
    <t xml:space="preserve">תל אביב 
וולקנו יריד המזרח בבר המזרקה. אבן גבירול 24. הארבﬠה 4 (מול הסינמטק). רוטשילד 31. ראשון לציון
סינמה סיטי. יס פלאנט. 
רחובות
אופנהיימר 3 חניון הרכבת.
רמת השרון
 סוקולוב 78. 
רﬠננה
הבית ברחוב ברנר 6. בקרוב אייסברג חולון
מתחם ﬠזריאויי החדש</t>
  </si>
  <si>
    <t xml:space="preserve">א'-ש: 11:00–00:00</t>
  </si>
  <si>
    <t xml:space="preserve">תל אביב
 וולקנן: 03-6026000. אבן גבירול: 03-6092735. הארבﬠה: 03-5250397. רוטשילד: 03-5661588. 
ראשון לציון
 סינמה סיטי: 03-5322001. יס פלאנט: 03-5243706. 
רחובות: 08-9363369. 
רמת השרון: 03-5477888. רﬠננה:  09-9743386. </t>
  </si>
  <si>
    <t xml:space="preserve">14 פוסטרים בסניפי אייסברג. להעביר את כולם לסניף הנמל</t>
  </si>
  <si>
    <t xml:space="preserve">א'-ה': 22:00-12:00, ו': 08:00 - שעה לפני כניסת השבת
גם בקיץ</t>
  </si>
  <si>
    <t xml:space="preserve">אין סויה- ?</t>
  </si>
  <si>
    <t xml:space="preserve">Y
ללא תעודות</t>
  </si>
  <si>
    <t xml:space="preserve">בגלל ההיצע הענק של עיקריות טבעוניות- מעל ל10 מנות עיקריות טבעוניות במקום </t>
  </si>
  <si>
    <t xml:space="preserve">פיצה לזינו (לא לפנות)</t>
  </si>
  <si>
    <t xml:space="preserve"> 04-822-8080</t>
  </si>
  <si>
    <t xml:space="preserve">לאה-0522414115</t>
  </si>
  <si>
    <t xml:space="preserve">Y
מהדרין העדה החרדית חיפה</t>
  </si>
  <si>
    <t xml:space="preserve">אין סימון
100% טבעוני
</t>
  </si>
  <si>
    <t xml:space="preserve">Mon - Thu: 10:00 am - 9:30 pm
Fri: 10:00 am - 2:30 pm
Sat: 7:00 pm - 10:30 pm
Sun: 10:00 am - 9:30 pm</t>
  </si>
  <si>
    <t xml:space="preserve">פיצה נירו</t>
  </si>
  <si>
    <t xml:space="preserve">https://www.facebook.com/niropizza</t>
  </si>
  <si>
    <t xml:space="preserve">http://www.vegan-friendly.co.il/business/%D7%A0%D7%99%D7%A8%D7%95</t>
  </si>
  <si>
    <t xml:space="preserve">מתחם גן הצפון, צומת מעיין ברוך, גליל עליון</t>
  </si>
  <si>
    <t xml:space="preserve">א'-ה' 11:00- 24:00.  ו' 11:00- כניסת השבת. שבת : מוצאי שבת - 24:00.</t>
  </si>
  <si>
    <t xml:space="preserve">        1700-555-103</t>
  </si>
  <si>
    <t xml:space="preserve">אין 
ביקשנו ב 23-3-2014 שבמידה ויתוספו מנות  
נשמח אם יסומנו האופציות הטבעוניות בפלייר ושנשמח לעדכון..</t>
  </si>
  <si>
    <t xml:space="preserve">פיצה פדאל </t>
  </si>
  <si>
    <t xml:space="preserve">http://www.pizza-fadael.co.il/</t>
  </si>
  <si>
    <t xml:space="preserve">https://www.facebook.com/Fadael.Kiryat.Tivon</t>
  </si>
  <si>
    <t xml:space="preserve">http://www.vegan-friendly.co.il/business/%D7%A4%D7%99%D7%A6%D7%94-%D7%A4%D7%93%D7%90%D7%9C/</t>
  </si>
  <si>
    <t xml:space="preserve">כיכר בן גוריון 1, קרית טבעון</t>
  </si>
  <si>
    <t xml:space="preserve">א'-ה': 10:00- 02:00. ו': 10:00- 16:00.</t>
  </si>
  <si>
    <t xml:space="preserve">04-9830808 </t>
  </si>
  <si>
    <t xml:space="preserve">ישים בקרוב 23.2.15
29.8.15: N</t>
  </si>
  <si>
    <t xml:space="preserve">משה- 0526814422</t>
  </si>
  <si>
    <t xml:space="preserve">Y
הרבנות קרית טבעון</t>
  </si>
  <si>
    <t xml:space="preserve">פיצה פדאל הוסיפה גבינה טבעונית, סלטים טבעונים, פסטות טבעוניות ואפילו סימונים על כל התפריט. </t>
  </si>
  <si>
    <t xml:space="preserve"> http://www.rol.co.il/sites/dalia/</t>
  </si>
  <si>
    <t xml:space="preserve">http://www.mishlohim.co.il/Menu.aspx?businessId=5074</t>
  </si>
  <si>
    <t xml:space="preserve">https://www.facebook.com/amareti</t>
  </si>
  <si>
    <t xml:space="preserve">http://www.vegan-friendly.co.il/restaurant/28/%D7%90%D7%9E%D7%A8%D7%98%D7%99</t>
  </si>
  <si>
    <t xml:space="preserve">31-12-15-  סוכם עם נמרוד בעלי הרשת שידבר עם מנהלת הרשת והם יעבירו לי תפריטים מעודכנים מכל הסניפים כדי שנבדוק אם עדיין עומדים בדרישות התו שלנו. שלחתי מייל.          03-01-16 - ביקרתי היום ב-3 סניפים: שד' רוטשילד 8 ת"א, מנדרין ת"א, יהודה המכבי 57 ת"א (בו גם אכלתי). גם כאן מצאתי תפריט גדול ויפה ומספק לטבעונים עם מנות מסומנות בלוגו העמותה.בסניף בו אכלתי, נתנו גם תפריט ספייסל (מופיע כפלייר קטן שמצורף לתפריט) בו לא היו מסומנות מנות טבעוניות, למרות שמרק היום בו היה טבעוני. מנהל הסניף אמר לי שהם ממש בקרוב גם כן מכניסים את תפריט החורף ובו ימוזגו שני התפריטים יחד ויהיו בו בנוסף יותר מנות טבעוניות.</t>
  </si>
  <si>
    <t xml:space="preserve">השיקו תפרייט טבעוני עם כ20 מנות טבעוניות עשירות מגוונות ומעניינות. החל מארוחות בוקר ועד קינוחים המיוצרים ברשת. המקום מומלץ ויגן  פרנדלי</t>
  </si>
  <si>
    <t xml:space="preserve">יהודה הלוי 85, תל אביב</t>
  </si>
  <si>
    <t xml:space="preserve">א'-ה' 9:00-00:00, ו' 8:00-כניסת השבת</t>
  </si>
  <si>
    <t xml:space="preserve">לירון ברנר 
liron@vong.co.il</t>
  </si>
  <si>
    <t xml:space="preserve">30/12- היינו שם, יש להם מדבקה כבר בתוך המקום, השארנו עוד אחת ועוד לא החליטו אם להדביק בחו. שלחנו מייל עם פרטים לאתר, כתב התקשרות, אינסטה, מתכון, קלאב קארד
7/1/15- עוד מייל שתעביר פרטים.
18/1/15אמרה שתדאג לזה בהמשך השבוע
26/1/15 - שלחה פרטים מלאים לאתר</t>
  </si>
  <si>
    <t xml:space="preserve">http://vegan-friendly.co.il/restaurant/137/%D7%94%D7%97%D7%AA%D7%95%D7%9C_%D7%94%D7%99%D7%A8%D7%95%D7%A7</t>
  </si>
  <si>
    <t xml:space="preserve">איש צוות</t>
  </si>
  <si>
    <t xml:space="preserve">מתנה</t>
  </si>
  <si>
    <t xml:space="preserve">האם מוכנים לשים אצלם כרטיסים למכירה</t>
  </si>
  <si>
    <t xml:space="preserve">50 אחוז הנחה על משלוחים, 25 אחוז הנחה על אכילה במקום</t>
  </si>
  <si>
    <t xml:space="preserve">פיצה אישית\ מנת פסטה לבחירת הזוכה</t>
  </si>
  <si>
    <t xml:space="preserve">0545379798 אסף\אנה</t>
  </si>
  <si>
    <t xml:space="preserve">ננוצק'ה</t>
  </si>
  <si>
    <t xml:space="preserve">nanuchka30@gmail.com</t>
  </si>
  <si>
    <t xml:space="preserve">25 אחוז על כל התפריט בקנייה מעל 200 ש"ח</t>
  </si>
  <si>
    <t xml:space="preserve">ורדית 053-5259585</t>
  </si>
  <si>
    <t xml:space="preserve">**שובר בהדפסה בלבד (זה לא יעבוד במתכונת החדשה של ההטבות)</t>
  </si>
  <si>
    <t xml:space="preserve">לא זמינה</t>
  </si>
  <si>
    <t xml:space="preserve">קפה גרג דיזנגוף סנטר</t>
  </si>
  <si>
    <t xml:space="preserve">25 אחוז על כל התפריט הטבעוני</t>
  </si>
  <si>
    <t xml:space="preserve">איתי 0503608830</t>
  </si>
  <si>
    <t xml:space="preserve">לבריאות דוכן מזון טבעוני שוק האוכל דיזנגוף סנטר</t>
  </si>
  <si>
    <t xml:space="preserve">זמני- 20 אחוז הנחה</t>
  </si>
  <si>
    <t xml:space="preserve">nir@ornagivon.com</t>
  </si>
  <si>
    <t xml:space="preserve">ארוחה זוגית במחיר של ארוחה אחתת</t>
  </si>
  <si>
    <t xml:space="preserve">מנת קציצות עדשים מתנה</t>
  </si>
  <si>
    <t xml:space="preserve">ניר 0543103388 או 03-5181988 </t>
  </si>
  <si>
    <t xml:space="preserve">1+1</t>
  </si>
  <si>
    <t xml:space="preserve">שובר בשווי 100 שקל שעולה 50 שקל</t>
  </si>
  <si>
    <t xml:space="preserve">יהלומה ביסטרו</t>
  </si>
  <si>
    <t xml:space="preserve">מנת פתיחה מתנה בקניית מנה עקרית</t>
  </si>
  <si>
    <t xml:space="preserve">מנה של ניוקי של חציל שרוף וטחינה מתנה</t>
  </si>
  <si>
    <t xml:space="preserve">יהלומה 0528424424</t>
  </si>
  <si>
    <t xml:space="preserve">תמונות במייל</t>
  </si>
  <si>
    <t xml:space="preserve">yairsagiv@gmail.com</t>
  </si>
  <si>
    <t xml:space="preserve">בכל קניה של 50 שח ומעלה דרך האתר, תקבלו במתנה חבילת מגוון (של 4 קונדומים) בשוי 25 שח</t>
  </si>
  <si>
    <t xml:space="preserve">חבילת גלייד (של 10 יח') לבחירת הזוכה</t>
  </si>
  <si>
    <t xml:space="preserve">יאיר 0546674677</t>
  </si>
  <si>
    <t xml:space="preserve">כל מה שהם יצטרכו לעשות זה להוסיף "מבצע מגוון של VF" בתיבת ההערות בסוף תהליך הקניה. את ההערה מוסיפים בתיבת ההערות שבדף הסליקה (בשלב הסופי של ההזמנה).</t>
  </si>
  <si>
    <t xml:space="preserve">GROW SPIRULINA</t>
  </si>
  <si>
    <t xml:space="preserve">growspirulina@gmail.com</t>
  </si>
  <si>
    <t xml:space="preserve">הנחה בסך 15%  על כל הערכות לגידול ספירולינה בבית</t>
  </si>
  <si>
    <t xml:space="preserve">ספירולינה טרייה לשבוע. ללא טעם וריח לוואי. עשירה בערכי תזונה. מתאימה לשייקים סלטים מיצים וכו</t>
  </si>
  <si>
    <t xml:space="preserve">תם 054-9472290</t>
  </si>
  <si>
    <t xml:space="preserve"> www.grow-spirulina.co.il</t>
  </si>
  <si>
    <t xml:space="preserve"> RaceMe (אימון טריאתלון)</t>
  </si>
  <si>
    <t xml:space="preserve">zombergim@yahoo.com</t>
  </si>
  <si>
    <t xml:space="preserve">אימוני ריצה 50% ממחיר האימון במקום 150 ש״ח ב-75 ש״ח לשעת אימון אישי.</t>
  </si>
  <si>
    <t xml:space="preserve">אורי 053-620-1612</t>
  </si>
  <si>
    <t xml:space="preserve">אני מוכן גם לתת ל-3 הנרשמים הראשונים בקבוק מים מעוצב עם לוגו של RaceMe</t>
  </si>
  <si>
    <t xml:space="preserve">אימון חיזוקים ל-Core במחיר 75 ש״ח לשעה. (מותנה. ביותר מ-2משתתפים) </t>
  </si>
  <si>
    <t xml:space="preserve">משק ברזילי</t>
  </si>
  <si>
    <t xml:space="preserve">ארוחת בריאות טבעונית זוגית ב200 שקל: 2 מנות פתיחה לבחירה, 2 מנות עקריות, 2 כוסות קאווה או יין, 1 קינוח טבעוני משגע, 2 קפה\תה</t>
  </si>
  <si>
    <t xml:space="preserve">מרב 523871627</t>
  </si>
  <si>
    <t xml:space="preserve">פיצה פרנצ'סקה</t>
  </si>
  <si>
    <t xml:space="preserve">1+1 על הפיצה המשפחתית</t>
  </si>
  <si>
    <t xml:space="preserve">פיצה משפחתית טבעונית</t>
  </si>
  <si>
    <t xml:space="preserve"> 30% הנחה על התפריט למעט ארוחות בוקר</t>
  </si>
  <si>
    <t xml:space="preserve">ארוחת בוקר זוגית טבעונית</t>
  </si>
  <si>
    <t xml:space="preserve">שני 052-3368367</t>
  </si>
  <si>
    <t xml:space="preserve">תמונות במייל שני מלכין</t>
  </si>
  <si>
    <t xml:space="preserve">קינוח על כל עיקרית למעט וופל בלגי</t>
  </si>
  <si>
    <t xml:space="preserve">יול מלאכת ריפוי. תראפיה רב מימדית </t>
  </si>
  <si>
    <t xml:space="preserve">בקנייה של דאודורנטבעי+ מקבלים קרם פנים מרענן לקיץ 120 מ"ל ב- 50% הנחה! (שווי ההטבה 72 ש"ח!)</t>
  </si>
  <si>
    <t xml:space="preserve">קרם פנים 120 מ"ל בהתאמה אישית - מתנה!!!</t>
  </si>
  <si>
    <t xml:space="preserve">יול 054-6324422</t>
  </si>
  <si>
    <t xml:space="preserve">תיאור קצר: https://dub110.mail.live.com/#tid=cmIWkPndsE5BGQP9idZ1x5Kg2&amp;fid=flinbox לממש את ההטבות בקליניקה "יול מלאכת ריפוי" ברמת גן</t>
  </si>
  <si>
    <t xml:space="preserve">בקנייה של תרסיס מרחיק יתושים, מקבלים במתנה תרסיס מרענן טוב במיוחד לנהיגה בימים חמים (וגם מרגיע עקיצות)! (שווי ההטבה 35 ש"ח!)</t>
  </si>
  <si>
    <t xml:space="preserve">שובר לטיפול בשווי של 200 ש"ח בעלות של 100 ש"ח. (הטבה בסך 100 ש"ח!) איפה קונים?!!? </t>
  </si>
  <si>
    <t xml:space="preserve">איפה קונים!?</t>
  </si>
  <si>
    <t xml:space="preserve">בקניית כרטיסיה של 10 טיפולים מקבלים 2 טיפולים חינם (10 + 2 מתנה).   (שווי הטבה 540 ש"ח!)</t>
  </si>
  <si>
    <t xml:space="preserve">עוזימדיה www.uzimedia.com</t>
  </si>
  <si>
    <t xml:space="preserve"> uzimedia@gmail.com</t>
  </si>
  <si>
    <t xml:space="preserve">כלומר לוגו מיקצועי ב750 במקום ב1000 ש"ח </t>
  </si>
  <si>
    <t xml:space="preserve">עוזי</t>
  </si>
  <si>
    <t xml:space="preserve">Ebay&amp;Etsy Power Seller קורס של צחי רוזנטל</t>
  </si>
  <si>
    <t xml:space="preserve">tzahi.rozental@gmail.com</t>
  </si>
  <si>
    <t xml:space="preserve">הנחה ש840  שקלים עבור קורס איביי (קורס שמלמד אנשים למכור דברים באיביי ולהרוויח מזה כסף) </t>
  </si>
  <si>
    <t xml:space="preserve">053-2730307 צחי מספר אישי לא לפרסם</t>
  </si>
  <si>
    <t xml:space="preserve">http://www.2000dollar.co.il/ebay-tivoni/</t>
  </si>
  <si>
    <t xml:space="preserve">אליהו ספיר- מומחה להתמודדות עם סטרס </t>
  </si>
  <si>
    <t xml:space="preserve">sapir2007@gmail.com</t>
  </si>
  <si>
    <t xml:space="preserve">הנחה חד פעמית 250 ש"ח על טיפול במקום 350.</t>
  </si>
  <si>
    <t xml:space="preserve">0544213151 אלי</t>
  </si>
  <si>
    <t xml:space="preserve">www.elisapir.co.il בעברית . english www.elisapir.com. תכנית הבראה ערוץ 2 : https://www.youtube.com/watch?feature=player_embedded&amp;v=2x9ZyCrjh_w</t>
  </si>
  <si>
    <t xml:space="preserve">הנחה לרכישת סדרת של 8 טיפולים בסך 500 ש"ח</t>
  </si>
  <si>
    <t xml:space="preserve">הקדירה- אוכל טבעוני עד הבית</t>
  </si>
  <si>
    <t xml:space="preserve"> bishulimor@gmail.com</t>
  </si>
  <si>
    <t xml:space="preserve">כל התפריט שלי באתר ב-40% הנחה למשך שבוע. יופעל באמצעות קוד קופון.</t>
  </si>
  <si>
    <t xml:space="preserve">עוגה טבעונית לבחירה מהתפריט ללא משלוח</t>
  </si>
  <si>
    <t xml:space="preserve">052-8580079 לימור</t>
  </si>
  <si>
    <t xml:space="preserve">חשוב להדגיש את אזורי המשלוח (אזור השרון) ויש אפשרות לאיסוף עצמי מהוד השרון. שלא יפול על 2 ימי שיש. http://bishulimor.co.il/</t>
  </si>
  <si>
    <t xml:space="preserve">תמונות במייל. קוד קופון "ויגן פרנדלי" </t>
  </si>
  <si>
    <t xml:space="preserve">נולה סוקס</t>
  </si>
  <si>
    <t xml:space="preserve">yonyossef3@gmail.com</t>
  </si>
  <si>
    <t xml:space="preserve">25 אחוז הנחה על התפריט הטבעוני</t>
  </si>
  <si>
    <t xml:space="preserve">מנת קציצות סלק במתנה, המנה מוגשת עם בורגול אדום ושעועית ירוקה</t>
  </si>
  <si>
    <t xml:space="preserve">יוני 054-2345031</t>
  </si>
  <si>
    <t xml:space="preserve">חבילת שוקולד טבעוני עבודת יד רו פוד על כל משלוח הביתה </t>
  </si>
  <si>
    <t xml:space="preserve">מיקי 0545-448940</t>
  </si>
  <si>
    <t xml:space="preserve">רק בקניה באתר Www.alegriatlv.com ולהגיד טלפונית שהגיעו דרך הויגן פרנדלי (האתר= מסתכלים על האופציות באתר ומתקשרים כדי להזמין)</t>
  </si>
  <si>
    <t xml:space="preserve">שורשים</t>
  </si>
  <si>
    <t xml:space="preserve">Meravsigalit@gmail.com</t>
  </si>
  <si>
    <t xml:space="preserve">1+1 על מנה עסקית של צהרים ב-50 ש''ח ביום ב' בין השעות 12:00 ל- 16:00 בגן העיר, ת''א</t>
  </si>
  <si>
    <t xml:space="preserve">מירב / סיגלית 526885736</t>
  </si>
  <si>
    <t xml:space="preserve">דוכן אוכל</t>
  </si>
  <si>
    <t xml:space="preserve">ארוחה עסקית + מאפין + בקבוק שתיה אישי ב39 ש"ח. בימי ב',גן העיר ת''א</t>
  </si>
  <si>
    <t xml:space="preserve">village green</t>
  </si>
  <si>
    <t xml:space="preserve"> villagegreenrestaurant@gmail.com</t>
  </si>
  <si>
    <t xml:space="preserve">קינוח מתנה בקניית מנה עיקרית. </t>
  </si>
  <si>
    <t xml:space="preserve">עמרי</t>
  </si>
  <si>
    <t xml:space="preserve">פסטהלה</t>
  </si>
  <si>
    <t xml:space="preserve"> pastalebm@gmail.com</t>
  </si>
  <si>
    <t xml:space="preserve">2 מנות פסטה וקינוח זוגי ב64 ש"ח (במקום 99)</t>
  </si>
  <si>
    <t xml:space="preserve">אנסטסיה </t>
  </si>
  <si>
    <t xml:space="preserve">https://www.facebook.com/yoni.yovel</t>
  </si>
  <si>
    <t xml:space="preserve">ארוחה זוגית במחיר ארוחה רגילה</t>
  </si>
  <si>
    <t xml:space="preserve">רועי 0505933396</t>
  </si>
  <si>
    <t xml:space="preserve">קינוח (לא כולל גלידה) מתנה בקניית "צלחת כפרית"</t>
  </si>
  <si>
    <t xml:space="preserve">גיל 0507811994</t>
  </si>
  <si>
    <t xml:space="preserve">urimiz@gmail.com hodaya7@gmail.com</t>
  </si>
  <si>
    <t xml:space="preserve">טאלי קלאסי+קינוח טבעוני+ צ'אי סויה ב40 ש"ח</t>
  </si>
  <si>
    <t xml:space="preserve">אורי 0525948866</t>
  </si>
  <si>
    <t xml:space="preserve">משק ברזילאי </t>
  </si>
  <si>
    <t xml:space="preserve">25 ש"ח על שובר של 50 ש"ח. שובר אחד לכל סועד. (אבל אפשר לבוא שוב ביום אחר)</t>
  </si>
  <si>
    <t xml:space="preserve">מנת "טבעונינה" מתנה: פלטה של 3 גבינות טבעוניות לצד תאנה מקורמלת ופוקצ'ה עשבי תיבול</t>
  </si>
  <si>
    <t xml:space="preserve">מירב 0523871627</t>
  </si>
  <si>
    <t xml:space="preserve">מיום ב' – ה' מחמש בערב עד 23:00 . ומוצש</t>
  </si>
  <si>
    <t xml:space="preserve">Veggiebox בישול טבעוני ביתי</t>
  </si>
  <si>
    <t xml:space="preserve">rotemkalmar@gmail.com</t>
  </si>
  <si>
    <t xml:space="preserve">25 אחוז הנחה על כל התפריט</t>
  </si>
  <si>
    <t xml:space="preserve">רותם (בחור) 0545862126</t>
  </si>
  <si>
    <t xml:space="preserve">לא מתאים לו כרגע (אולי סוגר)</t>
  </si>
  <si>
    <t xml:space="preserve">מעגלי ריפוי מרכז לרפואה משלימה</t>
  </si>
  <si>
    <t xml:space="preserve">meravsigalit@gmail.com‏</t>
  </si>
  <si>
    <t xml:space="preserve">1+1 עיסוי רפואי ניתן לעשות כזוגי.רק ב250 ש"ח .50 ד עיסוי .</t>
  </si>
  <si>
    <t xml:space="preserve">קרם גוף טבעי במתנה. או שמן עיסוי ארומתרפי</t>
  </si>
  <si>
    <t xml:space="preserve">מירב 0526002549</t>
  </si>
  <si>
    <t xml:space="preserve">הקליניקה ממוקמת במרכז תל אביב ברחוב המכבי 11</t>
  </si>
  <si>
    <t xml:space="preserve">עיסוי משולב עם כוסות רוח  \או עיסוי משולב עם אבנים חמות 60 דקות ב150 שח במקום 250</t>
  </si>
  <si>
    <t xml:space="preserve">עקרית+מנת פתיחה+שתיה ב25 ש"ח</t>
  </si>
  <si>
    <t xml:space="preserve">מנה לבחירת הזוכה</t>
  </si>
  <si>
    <t xml:space="preserve">  ירון 528900814</t>
  </si>
  <si>
    <t xml:space="preserve">סושה</t>
  </si>
  <si>
    <t xml:space="preserve">ran@susha.co.il</t>
  </si>
  <si>
    <t xml:space="preserve">רול סושי לבחירת הזוכה</t>
  </si>
  <si>
    <t xml:space="preserve">רן 0544729737</t>
  </si>
  <si>
    <t xml:space="preserve">לדבר איתו בשבוע הבא</t>
  </si>
  <si>
    <t xml:space="preserve">1+1 על המנות הטבעוניות</t>
  </si>
  <si>
    <t xml:space="preserve">נעם 0543150479</t>
  </si>
  <si>
    <t xml:space="preserve">קפה בומביי (כרכור) </t>
  </si>
  <si>
    <t xml:space="preserve">ארוחת טאלי+קינוח\צ'אי ב39 ש"ח (עד 17:00)</t>
  </si>
  <si>
    <t xml:space="preserve">משה 0507640039</t>
  </si>
  <si>
    <t xml:space="preserve">סמבוסק טבעוני לבחירה + לימונדה ב15 ש"ח (במקום 30) מותנה בצ'ק אין\לייק לעמוד במקום</t>
  </si>
  <si>
    <t xml:space="preserve">סמבוסק לבחירת הזוכה</t>
  </si>
  <si>
    <t xml:space="preserve">אביב 0523413435</t>
  </si>
  <si>
    <t xml:space="preserve">אייר קפה רעננה</t>
  </si>
  <si>
    <t xml:space="preserve">50 אחוז הנחה על כל תפריט האוכל הטבעוני (יעני לא על השתיה)</t>
  </si>
  <si>
    <t xml:space="preserve">ארוחה זוגית מלאה: 2 ראשונות, 2 עיקריות, קינוח ו2 שתיה</t>
  </si>
  <si>
    <t xml:space="preserve">שקו 0504873393</t>
  </si>
  <si>
    <t xml:space="preserve">לודנס </t>
  </si>
  <si>
    <t xml:space="preserve">shragazor@gmail.com</t>
  </si>
  <si>
    <t xml:space="preserve">גל 0508727589</t>
  </si>
  <si>
    <t xml:space="preserve">טבעלה (כפ"ס)</t>
  </si>
  <si>
    <t xml:space="preserve">25 אחוז הנחה </t>
  </si>
  <si>
    <t xml:space="preserve">דור 0545351157</t>
  </si>
  <si>
    <t xml:space="preserve">כרגע לא מאשר</t>
  </si>
  <si>
    <t xml:space="preserve"> shlomikorkos@gmail.com</t>
  </si>
  <si>
    <t xml:space="preserve">0542117777 שלומי</t>
  </si>
  <si>
    <t xml:space="preserve">לשני הסניפים שלי. הבוטקה בנחמני ובטשרניחובסקי</t>
  </si>
  <si>
    <t xml:space="preserve">25 אחוז הנחה</t>
  </si>
  <si>
    <t xml:space="preserve">מנה מתנה לבחירת הזוכה</t>
  </si>
  <si>
    <t xml:space="preserve">יוסי 0504596525</t>
  </si>
  <si>
    <t xml:space="preserve">מוכן לצאת לדרך</t>
  </si>
  <si>
    <t xml:space="preserve">קזינו סן רמו</t>
  </si>
  <si>
    <t xml:space="preserve">talik.bb@gmail.com</t>
  </si>
  <si>
    <t xml:space="preserve">מנה טבעונית מהתפריט לבחירת הזוכה</t>
  </si>
  <si>
    <t xml:space="preserve">טל 0523905091</t>
  </si>
  <si>
    <t xml:space="preserve">שלחתי מייל</t>
  </si>
  <si>
    <t xml:space="preserve">LOVEAT</t>
  </si>
  <si>
    <t xml:space="preserve">coffee@012.net.il</t>
  </si>
  <si>
    <t xml:space="preserve">ארוחה מלאה מתנה לבחירת הזוכה</t>
  </si>
  <si>
    <t xml:space="preserve">hila@blenderpr.co.il</t>
  </si>
  <si>
    <t xml:space="preserve">טל 0508565789. הילה- 0526205929</t>
  </si>
  <si>
    <t xml:space="preserve">מבצע של 1+1 למנה טבעונית החל משעה 17:00</t>
  </si>
  <si>
    <t xml:space="preserve">0505441777 ליאורה</t>
  </si>
  <si>
    <t xml:space="preserve">אחרי פסח 2015</t>
  </si>
  <si>
    <t xml:space="preserve">1+1 על פריט... לדוגמא הפאייה הטבעונית מנת הדגל הטבעונית שלנו... אפשר לשקול הוספת מנות נוספות. ( רלבנטי מהצהריים לא כולל עיסקית )</t>
  </si>
  <si>
    <t xml:space="preserve">ארוחה זוגית במחיר ארוחה ליחיד – לדוגמא : בהזמנת מנה טבעונית מתפריט צהריים ושתיה מקבלים מנה טבעונית נוספת ושתיה במתנה ( לא כולל עסקיות )</t>
  </si>
  <si>
    <t xml:space="preserve">קישריה</t>
  </si>
  <si>
    <t xml:space="preserve">1+1 על הקיש האישי</t>
  </si>
  <si>
    <t xml:space="preserve">ארוחה מתנה</t>
  </si>
  <si>
    <t xml:space="preserve">מוגבל לישיבה במקום בלבד לשבוע בלבד. רצוי להזמין מקומות ולשתף כמובן בעוד זוג שיבוא ביחד איתכם.</t>
  </si>
  <si>
    <t xml:space="preserve">עלים ירוקים</t>
  </si>
  <si>
    <t xml:space="preserve">חשבנו על מבצע של ארוחה זוגית ב60 שח: 2 מנות עיקריות לבחירה מתוך: ירקות בקארי וחלב קוקוס על מצע אורז מלא, צילי קון סויה על מצע פריקי, ירקות שורש מאודים על מצע קוסקוס מלא, ו2 שייק ירוק.</t>
  </si>
  <si>
    <t xml:space="preserve">אמיר- 0502559922</t>
  </si>
  <si>
    <t xml:space="preserve">השווארמה הטבעונית</t>
  </si>
  <si>
    <t xml:space="preserve">1+1 על ההמבורגרים, בישיבה במקום, מותנה בצ'ק אין בפייס</t>
  </si>
  <si>
    <t xml:space="preserve">אילאיל 0548182054</t>
  </si>
  <si>
    <t xml:space="preserve">, בישיבה במקום, מותנה בצ'ק אין בפייס</t>
  </si>
  <si>
    <t xml:space="preserve">1+1 על כל העוגות (שזה בעצם כל התפריט)</t>
  </si>
  <si>
    <t xml:space="preserve"> 052-2976121 אביטל</t>
  </si>
  <si>
    <t xml:space="preserve">זה יהיה נהדר אם תוכלו לפרסם את זה ביום רביעי בשבוע שתראו לנכון (שזה היום האחרון להזמנות בכל שבוע) כדי שחברי הדף יוכלו להנות למעשה מאפשרות ל- 2 הזמנות (אחת בכל שבוע). חשוב שיצויין בפרסום שהזמנות לעוגות לסופ"ש מתקבלות בכל שבוע עד יום רביעי בערב. .אשמח גם שתציינו בפרסום שכל העוגות מכילות 50% קמח מלא, סוכר חום, וללא מרגרינות.
מספר טלפון להזמנות 052-2976121</t>
  </si>
  <si>
    <t xml:space="preserve">להשתמש בתמונה הזו: https://fbcdn-sphotos-h-a.akamaihd.net/hphotos-ak-xpa1/v/t34.0-12/10822510_10205693026870726_229462955_n.jpg?oh=1364dfc56ad2cedd9c5d221623d2582e&amp;oe=5487A6C0&amp;__gda__=1418187409_6f449ee10c8ce223866adee39f44c3f9</t>
  </si>
  <si>
    <t xml:space="preserve"> bat@ronikantor.co.il</t>
  </si>
  <si>
    <t xml:space="preserve">20 אחוז הנחה- גם באתר</t>
  </si>
  <si>
    <t xml:space="preserve">בת 0505111177</t>
  </si>
  <si>
    <t xml:space="preserve">סניף ברוטשילד 64 וסניף בשוק הפשפשים ביפו, רבי נחמן 4. מספר הטלפון הוא- 074.7033488, http://www.ronikantor.co.il/  קוד: VEGANFRIENDLY</t>
  </si>
  <si>
    <t xml:space="preserve">עוד כמה שבועות</t>
  </si>
  <si>
    <t xml:space="preserve"> nagilarest@gmail.com</t>
  </si>
  <si>
    <t xml:space="preserve">50% על המנות העקריות</t>
  </si>
  <si>
    <t xml:space="preserve">תקוה 058-7870876</t>
  </si>
  <si>
    <t xml:space="preserve">מפברואר</t>
  </si>
  <si>
    <t xml:space="preserve">פיס אוב קייק</t>
  </si>
  <si>
    <t xml:space="preserve">moshe@pieceofcake.co.il</t>
  </si>
  <si>
    <t xml:space="preserve">1+1 על הקינוחים הטבעוניים</t>
  </si>
  <si>
    <t xml:space="preserve">משה 0502825450</t>
  </si>
  <si>
    <t xml:space="preserve">קפה עלמה</t>
  </si>
  <si>
    <t xml:space="preserve"> ארוחת בוקר טבעונית זוגית במחיר ארוחת יחיד : 49 ש"ח</t>
  </si>
  <si>
    <t xml:space="preserve">itzik1972@gmail.com</t>
  </si>
  <si>
    <t xml:space="preserve">2+1 על הרולים, אפשר לחלוק</t>
  </si>
  <si>
    <t xml:space="preserve">איציק 0506668681</t>
  </si>
  <si>
    <t xml:space="preserve">אפשר לחלוק</t>
  </si>
  <si>
    <t xml:space="preserve">מזה</t>
  </si>
  <si>
    <t xml:space="preserve"> gal.efrat@gmail.com</t>
  </si>
  <si>
    <t xml:space="preserve">1+1 על תפריט המזטים ו1+1 על האלכוהול פר בן אדם</t>
  </si>
  <si>
    <t xml:space="preserve">אפרת 052-5479990</t>
  </si>
  <si>
    <t xml:space="preserve">19:00-22:00 ימים א -ה (סגורים בשישי בערב ושבת) מעבר לתפריט הרגיל נוסיף במיוחד לשבוע הזה-
- עלי גפן עם אורז מלא, גרעינים, חמוציות ורכז רימון, מוגשים עם יוגורט טבעוני
-סלט חומוס הודי - מונג דאל, קוקוס, עגבניות וכוסברה
- קוביות בטטה צלויות בג'ינג'ר ונענע עם מיונז טבעוני-אסייתי</t>
  </si>
  <si>
    <t xml:space="preserve">ttavola@gmail.com, dafna_berger@walla.com</t>
  </si>
  <si>
    <t xml:space="preserve">א-ה בלבד</t>
  </si>
  <si>
    <t xml:space="preserve">מוכנה לצאת לדרך</t>
  </si>
  <si>
    <t xml:space="preserve">יוליס לאנץ'בוקס</t>
  </si>
  <si>
    <t xml:space="preserve">שד"ל חמש</t>
  </si>
  <si>
    <t xml:space="preserve">ללה מאכלים אטיופם</t>
  </si>
  <si>
    <t xml:space="preserve">גלידה פרדו</t>
  </si>
</sst>
</file>

<file path=xl/styles.xml><?xml version="1.0" encoding="utf-8"?>
<styleSheet xmlns="http://schemas.openxmlformats.org/spreadsheetml/2006/main">
  <numFmts count="7">
    <numFmt numFmtId="164" formatCode="General"/>
    <numFmt numFmtId="165" formatCode="M/D/YYYY\ H:MM:SS"/>
    <numFmt numFmtId="166" formatCode="MM\-DD\-YY"/>
    <numFmt numFmtId="167" formatCode="M/D/YYYY"/>
    <numFmt numFmtId="168" formatCode="M/D/YY"/>
    <numFmt numFmtId="169" formatCode="0.00%"/>
    <numFmt numFmtId="170" formatCode="D/M/YY"/>
  </numFmts>
  <fonts count="197">
    <font>
      <sz val="10"/>
      <color rgb="FF000000"/>
      <name val="Arial"/>
      <family val="2"/>
      <charset val="1"/>
    </font>
    <font>
      <sz val="10"/>
      <name val="Arial"/>
      <family val="0"/>
    </font>
    <font>
      <sz val="10"/>
      <name val="Arial"/>
      <family val="0"/>
    </font>
    <font>
      <sz val="10"/>
      <name val="Arial"/>
      <family val="0"/>
    </font>
    <font>
      <b val="true"/>
      <sz val="17"/>
      <name val="Cambria"/>
      <family val="1"/>
      <charset val="1"/>
    </font>
    <font>
      <b val="true"/>
      <sz val="18"/>
      <name val="Cambria"/>
      <family val="1"/>
      <charset val="1"/>
    </font>
    <font>
      <b val="true"/>
      <sz val="18"/>
      <color rgb="FF000000"/>
      <name val="Cambria"/>
      <family val="1"/>
      <charset val="1"/>
    </font>
    <font>
      <b val="true"/>
      <sz val="17"/>
      <color rgb="FF000000"/>
      <name val="Cambria"/>
      <family val="1"/>
      <charset val="1"/>
    </font>
    <font>
      <b val="true"/>
      <sz val="14"/>
      <color rgb="FF000000"/>
      <name val="Cambria"/>
      <family val="1"/>
      <charset val="1"/>
    </font>
    <font>
      <sz val="11"/>
      <name val="Cambria"/>
      <family val="1"/>
      <charset val="1"/>
    </font>
    <font>
      <b val="true"/>
      <sz val="14"/>
      <name val="Cambria"/>
      <family val="1"/>
      <charset val="1"/>
    </font>
    <font>
      <sz val="9"/>
      <color rgb="FF4B4F56"/>
      <name val="Arial"/>
      <family val="2"/>
      <charset val="1"/>
    </font>
    <font>
      <sz val="11"/>
      <color rgb="FF222222"/>
      <name val="Arial"/>
      <family val="2"/>
      <charset val="1"/>
    </font>
    <font>
      <u val="single"/>
      <sz val="11"/>
      <color rgb="FF0000FF"/>
      <name val="Cambria"/>
      <family val="1"/>
      <charset val="1"/>
    </font>
    <font>
      <b val="true"/>
      <sz val="11"/>
      <name val="Cambria"/>
      <family val="1"/>
      <charset val="1"/>
    </font>
    <font>
      <sz val="11"/>
      <color rgb="FF000000"/>
      <name val="Arial"/>
      <family val="2"/>
      <charset val="1"/>
    </font>
    <font>
      <sz val="11"/>
      <color rgb="FF000000"/>
      <name val="&quot;Tahoma&quot;"/>
      <family val="2"/>
      <charset val="1"/>
    </font>
    <font>
      <u val="single"/>
      <sz val="12"/>
      <color rgb="FF0000FF"/>
      <name val="&quot;Times New Roman&quot;"/>
      <family val="1"/>
      <charset val="1"/>
    </font>
    <font>
      <sz val="10"/>
      <color rgb="FF000000"/>
      <name val="Cambria"/>
      <family val="1"/>
      <charset val="1"/>
    </font>
    <font>
      <sz val="12"/>
      <color rgb="FF000000"/>
      <name val="Arial"/>
      <family val="2"/>
      <charset val="1"/>
    </font>
    <font>
      <sz val="9"/>
      <color rgb="FF4B4F56"/>
      <name val="Inherit"/>
      <family val="0"/>
      <charset val="1"/>
    </font>
    <font>
      <sz val="12"/>
      <name val="&quot;Times New Roman&quot;"/>
      <family val="1"/>
      <charset val="1"/>
    </font>
    <font>
      <sz val="11"/>
      <color rgb="FF000000"/>
      <name val="Cambria"/>
      <family val="1"/>
      <charset val="1"/>
    </font>
    <font>
      <u val="single"/>
      <sz val="11"/>
      <color rgb="FF000000"/>
      <name val="&quot;Tahoma&quot;"/>
      <family val="2"/>
      <charset val="1"/>
    </font>
    <font>
      <sz val="11"/>
      <color rgb="FF1D2129"/>
      <name val="Arial"/>
      <family val="2"/>
      <charset val="1"/>
    </font>
    <font>
      <u val="single"/>
      <sz val="11"/>
      <color rgb="FF1155CC"/>
      <name val="Arial"/>
      <family val="2"/>
      <charset val="1"/>
    </font>
    <font>
      <b val="true"/>
      <sz val="14"/>
      <color rgb="FF000000"/>
      <name val="Arial"/>
      <family val="2"/>
      <charset val="1"/>
    </font>
    <font>
      <sz val="8"/>
      <name val="Cambria"/>
      <family val="1"/>
      <charset val="1"/>
    </font>
    <font>
      <sz val="12"/>
      <color rgb="FF000000"/>
      <name val="&quot;Times New Roman&quot;"/>
      <family val="1"/>
      <charset val="1"/>
    </font>
    <font>
      <sz val="9"/>
      <name val="Cambria"/>
      <family val="1"/>
      <charset val="1"/>
    </font>
    <font>
      <u val="single"/>
      <sz val="12"/>
      <color rgb="FF000000"/>
      <name val="&quot;Times New Roman&quot;"/>
      <family val="1"/>
      <charset val="1"/>
    </font>
    <font>
      <sz val="11"/>
      <color rgb="FF000000"/>
      <name val="&quot;Times New Roman&quot;"/>
      <family val="1"/>
      <charset val="1"/>
    </font>
    <font>
      <b val="true"/>
      <sz val="14"/>
      <name val="Arial"/>
      <family val="2"/>
      <charset val="1"/>
    </font>
    <font>
      <sz val="9"/>
      <color rgb="FF000000"/>
      <name val="Arial"/>
      <family val="2"/>
      <charset val="1"/>
    </font>
    <font>
      <sz val="12"/>
      <color rgb="FF000000"/>
      <name val="Meodedpashut_oeregular"/>
      <family val="0"/>
      <charset val="1"/>
    </font>
    <font>
      <sz val="17"/>
      <color rgb="FF3E3E3E"/>
      <name val="Josefin Slab"/>
      <family val="0"/>
      <charset val="1"/>
    </font>
    <font>
      <sz val="12"/>
      <color rgb="FF1155CC"/>
      <name val="'Times New Roman'"/>
      <family val="1"/>
      <charset val="1"/>
    </font>
    <font>
      <sz val="11"/>
      <color rgb="FF434343"/>
      <name val="Arial"/>
      <family val="2"/>
      <charset val="1"/>
    </font>
    <font>
      <u val="single"/>
      <sz val="11"/>
      <color rgb="FF000000"/>
      <name val="Arial"/>
      <family val="2"/>
      <charset val="1"/>
    </font>
    <font>
      <sz val="11"/>
      <color rgb="FF5E382F"/>
      <name val="'Alef Hebrew'"/>
      <family val="0"/>
      <charset val="1"/>
    </font>
    <font>
      <u val="single"/>
      <sz val="10"/>
      <color rgb="FF0000FF"/>
      <name val="Cambria"/>
      <family val="1"/>
      <charset val="1"/>
    </font>
    <font>
      <b val="true"/>
      <sz val="14"/>
      <color rgb="FFFF0000"/>
      <name val="Cambria"/>
      <family val="1"/>
      <charset val="1"/>
    </font>
    <font>
      <sz val="11"/>
      <color rgb="FFFF0000"/>
      <name val="Cambria"/>
      <family val="1"/>
      <charset val="1"/>
    </font>
    <font>
      <u val="single"/>
      <sz val="11"/>
      <color rgb="FFFF0000"/>
      <name val="Cambria"/>
      <family val="1"/>
      <charset val="1"/>
    </font>
    <font>
      <u val="single"/>
      <sz val="11"/>
      <color rgb="FFFF0000"/>
      <name val="Arial"/>
      <family val="2"/>
      <charset val="1"/>
    </font>
    <font>
      <sz val="9"/>
      <color rgb="FFFF0000"/>
      <name val="Arial"/>
      <family val="2"/>
      <charset val="1"/>
    </font>
    <font>
      <sz val="11"/>
      <color rgb="FFFF0000"/>
      <name val="Arial"/>
      <family val="2"/>
      <charset val="1"/>
    </font>
    <font>
      <b val="true"/>
      <sz val="14"/>
      <color rgb="FFFF0000"/>
      <name val="Arial"/>
      <family val="2"/>
      <charset val="1"/>
    </font>
    <font>
      <u val="single"/>
      <sz val="12"/>
      <color rgb="FFFF0000"/>
      <name val="&quot;Times New Roman&quot;"/>
      <family val="1"/>
      <charset val="1"/>
    </font>
    <font>
      <sz val="12"/>
      <color rgb="FFFF0000"/>
      <name val="&quot;Times New Roman&quot;"/>
      <family val="1"/>
      <charset val="1"/>
    </font>
    <font>
      <sz val="10"/>
      <color rgb="FFFF0000"/>
      <name val="Cambria"/>
      <family val="1"/>
      <charset val="1"/>
    </font>
    <font>
      <sz val="11"/>
      <color rgb="FFFF0000"/>
      <name val="&quot;Tahoma&quot;"/>
      <family val="2"/>
      <charset val="1"/>
    </font>
    <font>
      <sz val="12"/>
      <color rgb="FFFF0000"/>
      <name val="Arial"/>
      <family val="2"/>
      <charset val="1"/>
    </font>
    <font>
      <sz val="9"/>
      <color rgb="FFFF0000"/>
      <name val="Inherit"/>
      <family val="0"/>
      <charset val="1"/>
    </font>
    <font>
      <sz val="12"/>
      <color rgb="FFFF0000"/>
      <name val="Meodedpashut_oeregular"/>
      <family val="0"/>
      <charset val="1"/>
    </font>
    <font>
      <sz val="11"/>
      <color rgb="FFFF0000"/>
      <name val="'Alef Hebrew'"/>
      <family val="0"/>
      <charset val="1"/>
    </font>
    <font>
      <sz val="12"/>
      <name val="Cambria"/>
      <family val="1"/>
      <charset val="1"/>
    </font>
    <font>
      <sz val="17"/>
      <color rgb="FFFF0000"/>
      <name val="Josefin Slab"/>
      <family val="0"/>
      <charset val="1"/>
    </font>
    <font>
      <b val="true"/>
      <sz val="10"/>
      <color rgb="FFFF0000"/>
      <name val="Cambria"/>
      <family val="1"/>
      <charset val="1"/>
    </font>
    <font>
      <sz val="11"/>
      <color rgb="FFFF0000"/>
      <name val="&quot;Arial&quot;"/>
      <family val="2"/>
      <charset val="1"/>
    </font>
    <font>
      <u val="single"/>
      <sz val="12"/>
      <color rgb="FFFF0000"/>
      <name val="'Times New Roman'"/>
      <family val="1"/>
      <charset val="1"/>
    </font>
    <font>
      <u val="single"/>
      <sz val="9"/>
      <color rgb="FFFF0000"/>
      <name val="Arial"/>
      <family val="2"/>
      <charset val="1"/>
    </font>
    <font>
      <u val="single"/>
      <sz val="10"/>
      <color rgb="FFFF0000"/>
      <name val="Cambria"/>
      <family val="1"/>
      <charset val="1"/>
    </font>
    <font>
      <sz val="11"/>
      <color rgb="FFFF0000"/>
      <name val="&quot;Times New Roman&quot;"/>
      <family val="1"/>
      <charset val="1"/>
    </font>
    <font>
      <sz val="14"/>
      <color rgb="FFFF0000"/>
      <name val="Cambria"/>
      <family val="1"/>
      <charset val="1"/>
    </font>
    <font>
      <b val="true"/>
      <sz val="12"/>
      <name val="Cambria"/>
      <family val="1"/>
      <charset val="1"/>
    </font>
    <font>
      <b val="true"/>
      <sz val="12"/>
      <color rgb="FFFF0000"/>
      <name val="Arial"/>
      <family val="2"/>
      <charset val="1"/>
    </font>
    <font>
      <sz val="15"/>
      <color rgb="FFFF0000"/>
      <name val="Almoni400"/>
      <family val="0"/>
      <charset val="1"/>
    </font>
    <font>
      <sz val="12"/>
      <color rgb="FFFF0000"/>
      <name val="Alef"/>
      <family val="0"/>
      <charset val="1"/>
    </font>
    <font>
      <sz val="12"/>
      <color rgb="FF000000"/>
      <name val="Cambria"/>
      <family val="1"/>
      <charset val="1"/>
    </font>
    <font>
      <b val="true"/>
      <sz val="10"/>
      <color rgb="FF000000"/>
      <name val="Cambria"/>
      <family val="1"/>
      <charset val="1"/>
    </font>
    <font>
      <b val="true"/>
      <sz val="14"/>
      <color rgb="FF666666"/>
      <name val="Arial"/>
      <family val="2"/>
      <charset val="1"/>
    </font>
    <font>
      <sz val="14"/>
      <color rgb="FF666666"/>
      <name val="Arial"/>
      <family val="2"/>
      <charset val="1"/>
    </font>
    <font>
      <sz val="12"/>
      <color rgb="FF16940E"/>
      <name val="Cambria"/>
      <family val="1"/>
      <charset val="1"/>
    </font>
    <font>
      <sz val="11"/>
      <color rgb="FF666666"/>
      <name val="Arial"/>
      <family val="2"/>
      <charset val="1"/>
    </font>
    <font>
      <sz val="9"/>
      <color rgb="FF4E5665"/>
      <name val="Arial"/>
      <family val="2"/>
      <charset val="1"/>
    </font>
    <font>
      <b val="true"/>
      <u val="single"/>
      <sz val="11"/>
      <color rgb="FF0000FF"/>
      <name val="Arial"/>
      <family val="2"/>
      <charset val="1"/>
    </font>
    <font>
      <u val="single"/>
      <sz val="11"/>
      <color rgb="FF0000FF"/>
      <name val="Arial"/>
      <family val="2"/>
      <charset val="1"/>
    </font>
    <font>
      <sz val="11"/>
      <name val="Arial"/>
      <family val="2"/>
      <charset val="1"/>
    </font>
    <font>
      <b val="true"/>
      <sz val="11"/>
      <name val="Arial"/>
      <family val="2"/>
      <charset val="1"/>
    </font>
    <font>
      <sz val="11"/>
      <color rgb="FF5B5358"/>
      <name val="Arial"/>
      <family val="2"/>
      <charset val="1"/>
    </font>
    <font>
      <b val="true"/>
      <sz val="11"/>
      <color rgb="FFFF0000"/>
      <name val="Arial"/>
      <family val="2"/>
      <charset val="1"/>
    </font>
    <font>
      <sz val="11"/>
      <color rgb="FF38761D"/>
      <name val="Arial"/>
      <family val="2"/>
      <charset val="1"/>
    </font>
    <font>
      <b val="true"/>
      <sz val="12"/>
      <name val="Arial"/>
      <family val="2"/>
      <charset val="1"/>
    </font>
    <font>
      <b val="true"/>
      <sz val="11"/>
      <color rgb="FF000000"/>
      <name val="Arial"/>
      <family val="2"/>
      <charset val="1"/>
    </font>
    <font>
      <sz val="12"/>
      <color rgb="FF343434"/>
      <name val="Alef"/>
      <family val="0"/>
      <charset val="1"/>
    </font>
    <font>
      <u val="single"/>
      <sz val="12"/>
      <color rgb="FF0000FF"/>
      <name val="Times New Roman"/>
      <family val="1"/>
      <charset val="1"/>
    </font>
    <font>
      <b val="true"/>
      <sz val="12"/>
      <color rgb="FF000000"/>
      <name val="Arial"/>
      <family val="2"/>
      <charset val="1"/>
    </font>
    <font>
      <sz val="11"/>
      <color rgb="FF1D1D1B"/>
      <name val="Arial"/>
      <family val="2"/>
      <charset val="1"/>
    </font>
    <font>
      <sz val="9"/>
      <name val="Arial"/>
      <family val="2"/>
      <charset val="1"/>
    </font>
    <font>
      <sz val="11"/>
      <color rgb="FF404040"/>
      <name val="Arial"/>
      <family val="2"/>
      <charset val="1"/>
    </font>
    <font>
      <sz val="11"/>
      <color rgb="FF555555"/>
      <name val="Arial"/>
      <family val="2"/>
      <charset val="1"/>
    </font>
    <font>
      <sz val="12"/>
      <name val="Times New Roman"/>
      <family val="1"/>
      <charset val="1"/>
    </font>
    <font>
      <sz val="15"/>
      <color rgb="FF000000"/>
      <name val="Almoni400"/>
      <family val="0"/>
      <charset val="1"/>
    </font>
    <font>
      <sz val="14"/>
      <color rgb="FF000000"/>
      <name val="Alef"/>
      <family val="0"/>
      <charset val="1"/>
    </font>
    <font>
      <u val="single"/>
      <sz val="12"/>
      <color rgb="FF1155CC"/>
      <name val="'Times New Roman'"/>
      <family val="1"/>
      <charset val="1"/>
    </font>
    <font>
      <sz val="11"/>
      <color rgb="FF141823"/>
      <name val="Arial"/>
      <family val="2"/>
      <charset val="1"/>
    </font>
    <font>
      <u val="single"/>
      <sz val="10"/>
      <color rgb="FF000000"/>
      <name val="Cambria"/>
      <family val="1"/>
      <charset val="1"/>
    </font>
    <font>
      <sz val="10"/>
      <name val="Cambria"/>
      <family val="1"/>
      <charset val="1"/>
    </font>
    <font>
      <sz val="11"/>
      <color rgb="FF1A0DAB"/>
      <name val="Arial"/>
      <family val="2"/>
      <charset val="1"/>
    </font>
    <font>
      <b val="true"/>
      <u val="single"/>
      <sz val="14"/>
      <color rgb="FF000000"/>
      <name val="Cambria"/>
      <family val="1"/>
      <charset val="1"/>
    </font>
    <font>
      <u val="single"/>
      <sz val="11"/>
      <color rgb="FF000000"/>
      <name val="Cambria"/>
      <family val="1"/>
      <charset val="1"/>
    </font>
    <font>
      <sz val="9"/>
      <color rgb="FF343434"/>
      <name val="Arial"/>
      <family val="2"/>
      <charset val="1"/>
    </font>
    <font>
      <sz val="10"/>
      <color rgb="FF555555"/>
      <name val="Cambria"/>
      <family val="1"/>
      <charset val="1"/>
    </font>
    <font>
      <sz val="10"/>
      <color rgb="FF222222"/>
      <name val="Cambria"/>
      <family val="1"/>
      <charset val="1"/>
    </font>
    <font>
      <sz val="11"/>
      <color rgb="FF5B5358"/>
      <name val="Cambria"/>
      <family val="1"/>
      <charset val="1"/>
    </font>
    <font>
      <sz val="9"/>
      <color rgb="FF000000"/>
      <name val="Cambria"/>
      <family val="1"/>
      <charset val="1"/>
    </font>
    <font>
      <b val="true"/>
      <sz val="10"/>
      <name val="Cambria"/>
      <family val="1"/>
      <charset val="1"/>
    </font>
    <font>
      <sz val="14"/>
      <name val="Cambria"/>
      <family val="1"/>
      <charset val="1"/>
    </font>
    <font>
      <sz val="10"/>
      <color rgb="FF1D1D1B"/>
      <name val="Cambria"/>
      <family val="1"/>
      <charset val="1"/>
    </font>
    <font>
      <b val="true"/>
      <u val="single"/>
      <sz val="10"/>
      <color rgb="FF0000FF"/>
      <name val="Cambria"/>
      <family val="1"/>
      <charset val="1"/>
    </font>
    <font>
      <b val="true"/>
      <sz val="12"/>
      <color rgb="FF000000"/>
      <name val="Cambria"/>
      <family val="1"/>
      <charset val="1"/>
    </font>
    <font>
      <b val="true"/>
      <sz val="11"/>
      <color rgb="FF000000"/>
      <name val="Cambria"/>
      <family val="1"/>
      <charset val="1"/>
    </font>
    <font>
      <b val="true"/>
      <sz val="12"/>
      <color rgb="FFFF0000"/>
      <name val="Cambria"/>
      <family val="1"/>
      <charset val="1"/>
    </font>
    <font>
      <b val="true"/>
      <sz val="11"/>
      <color rgb="FFFF0000"/>
      <name val="Cambria"/>
      <family val="1"/>
      <charset val="1"/>
    </font>
    <font>
      <sz val="12"/>
      <color rgb="FFFF0000"/>
      <name val="Cambria"/>
      <family val="1"/>
      <charset val="1"/>
    </font>
    <font>
      <b val="true"/>
      <u val="single"/>
      <sz val="12"/>
      <color rgb="FF000000"/>
      <name val="Cambria"/>
      <family val="1"/>
      <charset val="1"/>
    </font>
    <font>
      <sz val="11"/>
      <name val="&quot;Times New Roman&quot;"/>
      <family val="1"/>
      <charset val="1"/>
    </font>
    <font>
      <u val="single"/>
      <sz val="12"/>
      <color rgb="FF0000FF"/>
      <name val="Cambria"/>
      <family val="1"/>
      <charset val="1"/>
    </font>
    <font>
      <sz val="11"/>
      <color rgb="FF9900FF"/>
      <name val="Cambria"/>
      <family val="1"/>
      <charset val="1"/>
    </font>
    <font>
      <sz val="12"/>
      <color rgb="FF7030A0"/>
      <name val="Cambria"/>
      <family val="1"/>
      <charset val="1"/>
    </font>
    <font>
      <sz val="12"/>
      <color rgb="FF9900FF"/>
      <name val="Cambria"/>
      <family val="1"/>
      <charset val="1"/>
    </font>
    <font>
      <sz val="10"/>
      <color rgb="FF0000FF"/>
      <name val="Cambria"/>
      <family val="1"/>
      <charset val="1"/>
    </font>
    <font>
      <sz val="12"/>
      <color rgb="FF0000FF"/>
      <name val="Cambria"/>
      <family val="1"/>
      <charset val="1"/>
    </font>
    <font>
      <sz val="18"/>
      <name val="Cambria"/>
      <family val="1"/>
      <charset val="1"/>
    </font>
    <font>
      <sz val="18"/>
      <color rgb="FF000000"/>
      <name val="Cambria"/>
      <family val="1"/>
      <charset val="1"/>
    </font>
    <font>
      <sz val="10"/>
      <color rgb="FF9900FF"/>
      <name val="Cambria"/>
      <family val="1"/>
      <charset val="1"/>
    </font>
    <font>
      <u val="single"/>
      <sz val="11"/>
      <color rgb="FF1A0DAB"/>
      <name val="Arial"/>
      <family val="2"/>
      <charset val="1"/>
    </font>
    <font>
      <u val="single"/>
      <sz val="9"/>
      <color rgb="FF000000"/>
      <name val="Arial"/>
      <family val="2"/>
      <charset val="1"/>
    </font>
    <font>
      <sz val="17"/>
      <color rgb="FF000000"/>
      <name val="Josefin Slab"/>
      <family val="0"/>
      <charset val="1"/>
    </font>
    <font>
      <sz val="9"/>
      <color rgb="FF141823"/>
      <name val="Arial"/>
      <family val="2"/>
      <charset val="1"/>
    </font>
    <font>
      <sz val="11"/>
      <color rgb="FF4A86E8"/>
      <name val="Cambria"/>
      <family val="1"/>
      <charset val="1"/>
    </font>
    <font>
      <b val="true"/>
      <sz val="14"/>
      <color rgb="FF4A86E8"/>
      <name val="Cambria"/>
      <family val="1"/>
      <charset val="1"/>
    </font>
    <font>
      <sz val="11"/>
      <color rgb="FF4A86E8"/>
      <name val="Arial"/>
      <family val="2"/>
      <charset val="1"/>
    </font>
    <font>
      <sz val="10"/>
      <color rgb="FF4A86E8"/>
      <name val="Cambria"/>
      <family val="1"/>
      <charset val="1"/>
    </font>
    <font>
      <b val="true"/>
      <sz val="14"/>
      <color rgb="FF6FA8DC"/>
      <name val="Cambria"/>
      <family val="1"/>
      <charset val="1"/>
    </font>
    <font>
      <sz val="11"/>
      <color rgb="FF6FA8DC"/>
      <name val="Cambria"/>
      <family val="1"/>
      <charset val="1"/>
    </font>
    <font>
      <sz val="9"/>
      <color rgb="FF6FA8DC"/>
      <name val="Arial"/>
      <family val="2"/>
      <charset val="1"/>
    </font>
    <font>
      <sz val="10"/>
      <color rgb="FF6FA8DC"/>
      <name val="Cambria"/>
      <family val="1"/>
      <charset val="1"/>
    </font>
    <font>
      <sz val="9"/>
      <color rgb="FFFF0000"/>
      <name val="Cambria"/>
      <family val="1"/>
      <charset val="1"/>
    </font>
    <font>
      <sz val="10"/>
      <color rgb="FF141823"/>
      <name val="Cambria"/>
      <family val="1"/>
      <charset val="1"/>
    </font>
    <font>
      <sz val="9"/>
      <color rgb="FF4E5665"/>
      <name val="Cambria"/>
      <family val="1"/>
      <charset val="1"/>
    </font>
    <font>
      <sz val="9"/>
      <color rgb="FF373E4D"/>
      <name val="Cambria"/>
      <family val="1"/>
      <charset val="1"/>
    </font>
    <font>
      <b val="true"/>
      <u val="single"/>
      <sz val="18"/>
      <color rgb="FF0000FF"/>
      <name val="Cambria"/>
      <family val="1"/>
      <charset val="1"/>
    </font>
    <font>
      <sz val="14"/>
      <color rgb="FF000000"/>
      <name val="Cambria"/>
      <family val="1"/>
      <charset val="1"/>
    </font>
    <font>
      <b val="true"/>
      <u val="single"/>
      <sz val="12"/>
      <color rgb="FFFF0000"/>
      <name val="Cambria"/>
      <family val="1"/>
      <charset val="1"/>
    </font>
    <font>
      <b val="true"/>
      <sz val="12"/>
      <color rgb="FF333333"/>
      <name val="Cambria"/>
      <family val="1"/>
      <charset val="1"/>
    </font>
    <font>
      <b val="true"/>
      <sz val="12"/>
      <color rgb="FFFF0000"/>
      <name val="David"/>
      <family val="0"/>
      <charset val="1"/>
    </font>
    <font>
      <sz val="12"/>
      <color rgb="FFFF9900"/>
      <name val="Cambria"/>
      <family val="1"/>
      <charset val="1"/>
    </font>
    <font>
      <u val="single"/>
      <sz val="12"/>
      <color rgb="FF000000"/>
      <name val="Cambria"/>
      <family val="1"/>
      <charset val="1"/>
    </font>
    <font>
      <sz val="12"/>
      <color rgb="FF1155CC"/>
      <name val="Cambria"/>
      <family val="1"/>
      <charset val="1"/>
    </font>
    <font>
      <sz val="10"/>
      <color rgb="FF16940E"/>
      <name val="Cambria"/>
      <family val="1"/>
      <charset val="1"/>
    </font>
    <font>
      <u val="single"/>
      <sz val="18"/>
      <color rgb="FF0000FF"/>
      <name val="Cambria"/>
      <family val="1"/>
      <charset val="1"/>
    </font>
    <font>
      <b val="true"/>
      <u val="single"/>
      <sz val="12"/>
      <color rgb="FF0000FF"/>
      <name val="Cambria"/>
      <family val="1"/>
      <charset val="1"/>
    </font>
    <font>
      <sz val="12"/>
      <color rgb="FF000000"/>
      <name val="Calibri"/>
      <family val="2"/>
      <charset val="1"/>
    </font>
    <font>
      <sz val="12"/>
      <color rgb="FF38761D"/>
      <name val="Cambria"/>
      <family val="1"/>
      <charset val="1"/>
    </font>
    <font>
      <b val="true"/>
      <u val="single"/>
      <sz val="18"/>
      <color rgb="FF000000"/>
      <name val="Cambria"/>
      <family val="1"/>
      <charset val="1"/>
    </font>
    <font>
      <u val="single"/>
      <sz val="14"/>
      <color rgb="FF000000"/>
      <name val="Cambria"/>
      <family val="1"/>
      <charset val="1"/>
    </font>
    <font>
      <b val="true"/>
      <sz val="14"/>
      <color rgb="FF0000FF"/>
      <name val="Cambria"/>
      <family val="1"/>
      <charset val="1"/>
    </font>
    <font>
      <sz val="14"/>
      <color rgb="FF0000FF"/>
      <name val="Cambria"/>
      <family val="1"/>
      <charset val="1"/>
    </font>
    <font>
      <sz val="14"/>
      <color rgb="FF000000"/>
      <name val="Arial"/>
      <family val="2"/>
      <charset val="1"/>
    </font>
    <font>
      <sz val="14"/>
      <color rgb="FFFF0000"/>
      <name val="Arial"/>
      <family val="2"/>
      <charset val="1"/>
    </font>
    <font>
      <sz val="12"/>
      <color rgb="FFFF0000"/>
      <name val="'Times New Roman'"/>
      <family val="1"/>
      <charset val="1"/>
    </font>
    <font>
      <b val="true"/>
      <u val="single"/>
      <sz val="14"/>
      <color rgb="FFFF0000"/>
      <name val="Cambria"/>
      <family val="1"/>
      <charset val="1"/>
    </font>
    <font>
      <sz val="13"/>
      <color rgb="FFFF0000"/>
      <name val="Cambria"/>
      <family val="1"/>
      <charset val="1"/>
    </font>
    <font>
      <u val="single"/>
      <sz val="12"/>
      <color rgb="FFFF0000"/>
      <name val="Cambria"/>
      <family val="1"/>
      <charset val="1"/>
    </font>
    <font>
      <u val="single"/>
      <sz val="11"/>
      <color rgb="FF365899"/>
      <name val="Arial"/>
      <family val="2"/>
      <charset val="1"/>
    </font>
    <font>
      <sz val="12"/>
      <color rgb="FF000000"/>
      <name val="'Times New Roman'"/>
      <family val="1"/>
      <charset val="1"/>
    </font>
    <font>
      <u val="single"/>
      <sz val="11"/>
      <color rgb="FF1155CC"/>
      <name val="Almoni400"/>
      <family val="0"/>
      <charset val="1"/>
    </font>
    <font>
      <sz val="11"/>
      <name val="&quot;Tahoma&quot;"/>
      <family val="2"/>
      <charset val="1"/>
    </font>
    <font>
      <sz val="10"/>
      <name val="Arial"/>
      <family val="2"/>
      <charset val="1"/>
    </font>
    <font>
      <u val="single"/>
      <sz val="12"/>
      <color rgb="FF0000FF"/>
      <name val="&quot;\0022Times New Roman\0022&quot;"/>
      <family val="0"/>
      <charset val="1"/>
    </font>
    <font>
      <u val="single"/>
      <sz val="10"/>
      <color rgb="FF000000"/>
      <name val="Arial"/>
      <family val="2"/>
      <charset val="1"/>
    </font>
    <font>
      <sz val="11"/>
      <color rgb="FF0000FF"/>
      <name val="Arial"/>
      <family val="2"/>
      <charset val="1"/>
    </font>
    <font>
      <sz val="11"/>
      <color rgb="FF000000"/>
      <name val="Tahoma"/>
      <family val="2"/>
      <charset val="1"/>
    </font>
    <font>
      <b val="true"/>
      <u val="single"/>
      <sz val="14"/>
      <color rgb="FF000000"/>
      <name val="Arial"/>
      <family val="2"/>
      <charset val="1"/>
    </font>
    <font>
      <sz val="10"/>
      <color rgb="FF000000"/>
      <name val="&quot;Times New Roman&quot;"/>
      <family val="1"/>
      <charset val="1"/>
    </font>
    <font>
      <u val="single"/>
      <sz val="10"/>
      <color rgb="FF1155CC"/>
      <name val="Arial"/>
      <family val="2"/>
      <charset val="1"/>
    </font>
    <font>
      <sz val="10"/>
      <color rgb="FF555555"/>
      <name val="Arial"/>
      <family val="2"/>
      <charset val="1"/>
    </font>
    <font>
      <sz val="10"/>
      <name val="&quot;Times New Roman&quot;"/>
      <family val="1"/>
      <charset val="1"/>
    </font>
    <font>
      <u val="single"/>
      <sz val="10"/>
      <color rgb="FF0000FF"/>
      <name val="&quot;Times New Roman&quot;"/>
      <family val="1"/>
      <charset val="1"/>
    </font>
    <font>
      <sz val="10"/>
      <color rgb="FF5B5358"/>
      <name val="Arial"/>
      <family val="2"/>
      <charset val="1"/>
    </font>
    <font>
      <sz val="10"/>
      <color rgb="FF222222"/>
      <name val="Arial"/>
      <family val="2"/>
      <charset val="1"/>
    </font>
    <font>
      <u val="single"/>
      <sz val="10"/>
      <color rgb="FF000000"/>
      <name val="&quot;Times New Roman&quot;"/>
      <family val="1"/>
      <charset val="1"/>
    </font>
    <font>
      <sz val="10"/>
      <color rgb="FF000000"/>
      <name val="Meodedpashut_oeregular"/>
      <family val="0"/>
      <charset val="1"/>
    </font>
    <font>
      <sz val="10"/>
      <color rgb="FF5B5358"/>
      <name val="Cambria"/>
      <family val="1"/>
      <charset val="1"/>
    </font>
    <font>
      <sz val="10"/>
      <color rgb="FF4E5665"/>
      <name val="Cambria"/>
      <family val="1"/>
      <charset val="1"/>
    </font>
    <font>
      <b val="true"/>
      <u val="single"/>
      <sz val="10"/>
      <color rgb="FFFF0000"/>
      <name val="Cambria"/>
      <family val="1"/>
      <charset val="1"/>
    </font>
    <font>
      <sz val="10"/>
      <color rgb="FFCC4125"/>
      <name val="Cambria"/>
      <family val="1"/>
      <charset val="1"/>
    </font>
    <font>
      <b val="true"/>
      <sz val="14"/>
      <color rgb="FFCC4125"/>
      <name val="Cambria"/>
      <family val="1"/>
      <charset val="1"/>
    </font>
    <font>
      <sz val="10"/>
      <color rgb="FFFFFFFF"/>
      <name val="Cambria"/>
      <family val="1"/>
      <charset val="1"/>
    </font>
    <font>
      <b val="true"/>
      <sz val="18"/>
      <color rgb="FF000000"/>
      <name val="Arial"/>
      <family val="2"/>
      <charset val="1"/>
    </font>
    <font>
      <sz val="12"/>
      <color rgb="FF000000"/>
      <name val="Times New Roman"/>
      <family val="1"/>
      <charset val="1"/>
    </font>
    <font>
      <sz val="11"/>
      <color rgb="FF434343"/>
      <name val="Cambria"/>
      <family val="1"/>
      <charset val="1"/>
    </font>
    <font>
      <b val="true"/>
      <sz val="15"/>
      <color rgb="FF000000"/>
      <name val="Arial"/>
      <family val="2"/>
      <charset val="1"/>
    </font>
    <font>
      <sz val="11"/>
      <color rgb="FF404040"/>
      <name val="Cambria"/>
      <family val="1"/>
      <charset val="1"/>
    </font>
    <font>
      <sz val="10"/>
      <color rgb="FF38761D"/>
      <name val="Cambria"/>
      <family val="1"/>
      <charset val="1"/>
    </font>
  </fonts>
  <fills count="38">
    <fill>
      <patternFill patternType="none"/>
    </fill>
    <fill>
      <patternFill patternType="gray125"/>
    </fill>
    <fill>
      <patternFill patternType="solid">
        <fgColor rgb="FFD5A6BD"/>
        <bgColor rgb="FFB4A7D6"/>
      </patternFill>
    </fill>
    <fill>
      <patternFill patternType="solid">
        <fgColor rgb="FFFFFFFF"/>
        <bgColor rgb="FFF6F7F8"/>
      </patternFill>
    </fill>
    <fill>
      <patternFill patternType="solid">
        <fgColor rgb="FFB4A7D6"/>
        <bgColor rgb="FFB7B7B7"/>
      </patternFill>
    </fill>
    <fill>
      <patternFill patternType="solid">
        <fgColor rgb="FFFF00FF"/>
        <bgColor rgb="FF9900FF"/>
      </patternFill>
    </fill>
    <fill>
      <patternFill patternType="solid">
        <fgColor rgb="FF9FC5E8"/>
        <bgColor rgb="FFA4C2F4"/>
      </patternFill>
    </fill>
    <fill>
      <patternFill patternType="solid">
        <fgColor rgb="FFF3F3F3"/>
        <bgColor rgb="FFF2F1F2"/>
      </patternFill>
    </fill>
    <fill>
      <patternFill patternType="solid">
        <fgColor rgb="FFA4C2F4"/>
        <bgColor rgb="FF9FC5E8"/>
      </patternFill>
    </fill>
    <fill>
      <patternFill patternType="solid">
        <fgColor rgb="FFFFFF00"/>
        <bgColor rgb="FFFFD966"/>
      </patternFill>
    </fill>
    <fill>
      <patternFill patternType="solid">
        <fgColor rgb="FFCCCCCC"/>
        <bgColor rgb="FFBFBFBF"/>
      </patternFill>
    </fill>
    <fill>
      <patternFill patternType="solid">
        <fgColor rgb="FFF6F7F8"/>
        <bgColor rgb="FFF3F3F3"/>
      </patternFill>
    </fill>
    <fill>
      <patternFill patternType="solid">
        <fgColor rgb="FFF1F0F0"/>
        <bgColor rgb="FFF2F1F2"/>
      </patternFill>
    </fill>
    <fill>
      <patternFill patternType="solid">
        <fgColor rgb="FFFF0000"/>
        <bgColor rgb="FFCC4125"/>
      </patternFill>
    </fill>
    <fill>
      <patternFill patternType="solid">
        <fgColor rgb="FFFFD966"/>
        <bgColor rgb="FFFCE8B2"/>
      </patternFill>
    </fill>
    <fill>
      <patternFill patternType="solid">
        <fgColor rgb="FF93C47D"/>
        <bgColor rgb="FFB6D7A8"/>
      </patternFill>
    </fill>
    <fill>
      <patternFill patternType="solid">
        <fgColor rgb="FF00FFFF"/>
        <bgColor rgb="FF00FF00"/>
      </patternFill>
    </fill>
    <fill>
      <patternFill patternType="solid">
        <fgColor rgb="FFF2F1F2"/>
        <bgColor rgb="FFF1F0F0"/>
      </patternFill>
    </fill>
    <fill>
      <patternFill patternType="solid">
        <fgColor rgb="FFD9D9D9"/>
        <bgColor rgb="FFEAD1DC"/>
      </patternFill>
    </fill>
    <fill>
      <patternFill patternType="solid">
        <fgColor rgb="FFB6DDE8"/>
        <bgColor rgb="FFB7E1CD"/>
      </patternFill>
    </fill>
    <fill>
      <patternFill patternType="solid">
        <fgColor rgb="FFFF9900"/>
        <bgColor rgb="FFFFD966"/>
      </patternFill>
    </fill>
    <fill>
      <patternFill patternType="solid">
        <fgColor rgb="FFC9DAF8"/>
        <bgColor rgb="FFCFE2F3"/>
      </patternFill>
    </fill>
    <fill>
      <patternFill patternType="solid">
        <fgColor rgb="FFB7B7B7"/>
        <bgColor rgb="FFBFBFBF"/>
      </patternFill>
    </fill>
    <fill>
      <patternFill patternType="solid">
        <fgColor rgb="FF00FF00"/>
        <bgColor rgb="FF00FFFF"/>
      </patternFill>
    </fill>
    <fill>
      <patternFill patternType="solid">
        <fgColor rgb="FFB6D7A8"/>
        <bgColor rgb="FFB7E1CD"/>
      </patternFill>
    </fill>
    <fill>
      <patternFill patternType="solid">
        <fgColor rgb="FFFF6CEA"/>
        <bgColor rgb="FFD5A6BD"/>
      </patternFill>
    </fill>
    <fill>
      <patternFill patternType="solid">
        <fgColor rgb="FFBFBFBF"/>
        <bgColor rgb="FFB7B7B7"/>
      </patternFill>
    </fill>
    <fill>
      <patternFill patternType="solid">
        <fgColor rgb="FFCFE2F3"/>
        <bgColor rgb="FFC9DAF8"/>
      </patternFill>
    </fill>
    <fill>
      <patternFill patternType="solid">
        <fgColor rgb="FFFCE5CD"/>
        <bgColor rgb="FFFDE9D9"/>
      </patternFill>
    </fill>
    <fill>
      <patternFill patternType="solid">
        <fgColor rgb="FFEFEFEF"/>
        <bgColor rgb="FFF1F0F0"/>
      </patternFill>
    </fill>
    <fill>
      <patternFill patternType="solid">
        <fgColor rgb="FFFDE9D9"/>
        <bgColor rgb="FFFCE5CD"/>
      </patternFill>
    </fill>
    <fill>
      <patternFill patternType="solid">
        <fgColor rgb="FFE5E4E4"/>
        <bgColor rgb="FFD9EAD3"/>
      </patternFill>
    </fill>
    <fill>
      <patternFill patternType="solid">
        <fgColor rgb="FFB45F06"/>
        <bgColor rgb="FFCC4125"/>
      </patternFill>
    </fill>
    <fill>
      <patternFill patternType="solid">
        <fgColor rgb="FFEAD1DC"/>
        <bgColor rgb="FFF4CCCC"/>
      </patternFill>
    </fill>
    <fill>
      <patternFill patternType="solid">
        <fgColor rgb="FFF4CCCC"/>
        <bgColor rgb="FFEAD1DC"/>
      </patternFill>
    </fill>
    <fill>
      <patternFill patternType="solid">
        <fgColor rgb="FF6FA8DC"/>
        <bgColor rgb="FF4A86E8"/>
      </patternFill>
    </fill>
    <fill>
      <patternFill patternType="solid">
        <fgColor rgb="FFFFF2CC"/>
        <bgColor rgb="FFFDE9D9"/>
      </patternFill>
    </fill>
    <fill>
      <patternFill patternType="solid">
        <fgColor rgb="FFD9EAD3"/>
        <bgColor rgb="FFE5E4E4"/>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right"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general" vertical="bottom" textRotation="0" wrapText="true" indent="0" shrinkToFit="false"/>
      <protection locked="true" hidden="false"/>
    </xf>
    <xf numFmtId="164" fontId="9" fillId="3" borderId="2" xfId="0" applyFont="true" applyBorder="true" applyAlignment="true" applyProtection="false">
      <alignment horizontal="general" vertical="bottom" textRotation="0" wrapText="true" indent="0" shrinkToFit="false"/>
      <protection locked="true" hidden="false"/>
    </xf>
    <xf numFmtId="164" fontId="9" fillId="3" borderId="3" xfId="0" applyFont="true" applyBorder="true" applyAlignment="true" applyProtection="false">
      <alignment horizontal="general" vertical="bottom" textRotation="0" wrapText="true" indent="0" shrinkToFit="false"/>
      <protection locked="true" hidden="false"/>
    </xf>
    <xf numFmtId="164" fontId="9" fillId="3" borderId="4" xfId="0" applyFont="true" applyBorder="true" applyAlignment="true" applyProtection="false">
      <alignment horizontal="general" vertical="bottom" textRotation="0" wrapText="true" indent="0" shrinkToFit="false"/>
      <protection locked="true" hidden="false"/>
    </xf>
    <xf numFmtId="164" fontId="9" fillId="3" borderId="5" xfId="0" applyFont="true" applyBorder="true" applyAlignment="true" applyProtection="false">
      <alignment horizontal="general" vertical="bottom" textRotation="0" wrapText="true" indent="0" shrinkToFit="false"/>
      <protection locked="true" hidden="false"/>
    </xf>
    <xf numFmtId="164" fontId="9" fillId="3" borderId="6" xfId="0" applyFont="true" applyBorder="tru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right" vertical="bottom" textRotation="0" wrapText="true" indent="0" shrinkToFit="false"/>
      <protection locked="true" hidden="false"/>
    </xf>
    <xf numFmtId="164" fontId="9" fillId="0" borderId="7" xfId="0" applyFont="true" applyBorder="true" applyAlignment="true" applyProtection="false">
      <alignment horizontal="general" vertical="bottom" textRotation="0" wrapText="true" indent="0" shrinkToFit="false"/>
      <protection locked="true" hidden="false"/>
    </xf>
    <xf numFmtId="164" fontId="9" fillId="0" borderId="8" xfId="0" applyFont="true" applyBorder="true" applyAlignment="true" applyProtection="false">
      <alignment horizontal="general" vertical="bottom"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9"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10" fillId="5" borderId="1" xfId="0" applyFont="true" applyBorder="tru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left" vertical="bottom" textRotation="0" wrapText="true" indent="0" shrinkToFit="false"/>
      <protection locked="true" hidden="false"/>
    </xf>
    <xf numFmtId="164" fontId="15" fillId="3"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8" fillId="3" borderId="1" xfId="0" applyFont="true" applyBorder="true" applyAlignment="true" applyProtection="false">
      <alignment horizontal="center" vertical="center" textRotation="0" wrapText="true" indent="0" shrinkToFit="false"/>
      <protection locked="true" hidden="false"/>
    </xf>
    <xf numFmtId="164" fontId="19" fillId="3" borderId="1" xfId="0" applyFont="true" applyBorder="true" applyAlignment="true" applyProtection="false">
      <alignment horizontal="right" vertical="bottom" textRotation="0" wrapText="true" indent="0" shrinkToFit="false"/>
      <protection locked="true" hidden="false"/>
    </xf>
    <xf numFmtId="164" fontId="20" fillId="3"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right" vertical="bottom" textRotation="0" wrapText="true" indent="0" shrinkToFit="false"/>
      <protection locked="true" hidden="false"/>
    </xf>
    <xf numFmtId="164" fontId="22" fillId="3" borderId="7" xfId="0" applyFont="true" applyBorder="true" applyAlignment="true" applyProtection="false">
      <alignment horizontal="general" vertical="center" textRotation="0" wrapText="true" indent="0" shrinkToFit="false"/>
      <protection locked="true" hidden="false"/>
    </xf>
    <xf numFmtId="164" fontId="22" fillId="3" borderId="7" xfId="0" applyFont="true" applyBorder="true" applyAlignment="true" applyProtection="false">
      <alignment horizontal="general" vertical="bottom" textRotation="0" wrapText="true" indent="0" shrinkToFit="false"/>
      <protection locked="true" hidden="false"/>
    </xf>
    <xf numFmtId="164" fontId="22" fillId="3" borderId="8" xfId="0" applyFont="true" applyBorder="true" applyAlignment="true" applyProtection="false">
      <alignment horizontal="general" vertical="bottom" textRotation="0" wrapText="true" indent="0" shrinkToFit="false"/>
      <protection locked="true" hidden="false"/>
    </xf>
    <xf numFmtId="164" fontId="22" fillId="3" borderId="0" xfId="0" applyFont="true" applyBorder="false" applyAlignment="true" applyProtection="false">
      <alignment horizontal="general" vertical="bottom" textRotation="0" wrapText="true" indent="0" shrinkToFit="false"/>
      <protection locked="true" hidden="false"/>
    </xf>
    <xf numFmtId="164" fontId="22" fillId="3" borderId="5" xfId="0" applyFont="true" applyBorder="true" applyAlignment="true" applyProtection="false">
      <alignment horizontal="general" vertical="bottom" textRotation="0" wrapText="true" indent="0" shrinkToFit="false"/>
      <protection locked="true" hidden="false"/>
    </xf>
    <xf numFmtId="164" fontId="22" fillId="3" borderId="9"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20" fillId="3" borderId="1"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4" fillId="3" borderId="1"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5"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26" fillId="6" borderId="1" xfId="0" applyFont="true" applyBorder="true" applyAlignment="true" applyProtection="false">
      <alignment horizontal="general" vertical="bottom" textRotation="0" wrapText="true" indent="0" shrinkToFit="false"/>
      <protection locked="true" hidden="false"/>
    </xf>
    <xf numFmtId="164" fontId="22" fillId="3" borderId="2" xfId="0" applyFont="true" applyBorder="true" applyAlignment="true" applyProtection="false">
      <alignment horizontal="general" vertical="center" textRotation="0" wrapText="true" indent="0" shrinkToFit="false"/>
      <protection locked="true" hidden="false"/>
    </xf>
    <xf numFmtId="164" fontId="22" fillId="3" borderId="2" xfId="0" applyFont="true" applyBorder="true" applyAlignment="true" applyProtection="false">
      <alignment horizontal="general" vertical="bottom" textRotation="0" wrapText="true" indent="0" shrinkToFit="false"/>
      <protection locked="true" hidden="false"/>
    </xf>
    <xf numFmtId="164" fontId="22" fillId="3" borderId="3" xfId="0" applyFont="true" applyBorder="true" applyAlignment="true" applyProtection="false">
      <alignment horizontal="general" vertical="bottom" textRotation="0" wrapText="true" indent="0" shrinkToFit="false"/>
      <protection locked="true" hidden="false"/>
    </xf>
    <xf numFmtId="164" fontId="22" fillId="3" borderId="4" xfId="0" applyFont="true" applyBorder="true" applyAlignment="true" applyProtection="false">
      <alignment horizontal="general" vertical="bottom" textRotation="0" wrapText="true" indent="0" shrinkToFit="false"/>
      <protection locked="true" hidden="false"/>
    </xf>
    <xf numFmtId="164" fontId="22" fillId="3" borderId="6" xfId="0" applyFont="true" applyBorder="true" applyAlignment="true" applyProtection="false">
      <alignment horizontal="general" vertical="bottom" textRotation="0" wrapText="true" indent="0" shrinkToFit="false"/>
      <protection locked="true" hidden="false"/>
    </xf>
    <xf numFmtId="166" fontId="18" fillId="3"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right" vertical="bottom" textRotation="0" wrapText="true" indent="0" shrinkToFit="false"/>
      <protection locked="true" hidden="false"/>
    </xf>
    <xf numFmtId="166" fontId="15" fillId="3" borderId="1" xfId="0" applyFont="true" applyBorder="true" applyAlignment="true" applyProtection="false">
      <alignment horizontal="right"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right" vertical="bottom" textRotation="0" wrapText="true" indent="0" shrinkToFit="false"/>
      <protection locked="true" hidden="false"/>
    </xf>
    <xf numFmtId="164" fontId="30" fillId="7" borderId="1" xfId="0" applyFont="true" applyBorder="true" applyAlignment="true" applyProtection="false">
      <alignment horizontal="general" vertical="bottom" textRotation="0" wrapText="true" indent="0" shrinkToFit="false"/>
      <protection locked="true" hidden="false"/>
    </xf>
    <xf numFmtId="164" fontId="31" fillId="0" borderId="1" xfId="0" applyFont="true" applyBorder="true" applyAlignment="true" applyProtection="false">
      <alignment horizontal="right" vertical="bottom" textRotation="0" wrapText="tru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32" fillId="5" borderId="1" xfId="0" applyFont="true" applyBorder="true" applyAlignment="true" applyProtection="false">
      <alignment horizontal="general" vertical="bottom" textRotation="0" wrapText="true" indent="0" shrinkToFit="false"/>
      <protection locked="true" hidden="false"/>
    </xf>
    <xf numFmtId="164" fontId="33" fillId="7" borderId="1" xfId="0" applyFont="true" applyBorder="true" applyAlignment="true" applyProtection="false">
      <alignment horizontal="right" vertical="bottom" textRotation="0" wrapText="true" indent="0" shrinkToFit="false"/>
      <protection locked="true" hidden="false"/>
    </xf>
    <xf numFmtId="164" fontId="34" fillId="3" borderId="1" xfId="0" applyFont="true" applyBorder="true" applyAlignment="true" applyProtection="false">
      <alignment horizontal="general" vertical="bottom" textRotation="0" wrapText="true" indent="0" shrinkToFit="false"/>
      <protection locked="true" hidden="false"/>
    </xf>
    <xf numFmtId="164" fontId="35" fillId="3" borderId="1" xfId="0" applyFont="true" applyBorder="true" applyAlignment="true" applyProtection="false">
      <alignment horizontal="general" vertical="bottom" textRotation="0" wrapText="true" indent="0" shrinkToFit="false"/>
      <protection locked="true" hidden="false"/>
    </xf>
    <xf numFmtId="164" fontId="36" fillId="3" borderId="1" xfId="0" applyFont="true" applyBorder="true" applyAlignment="true" applyProtection="false">
      <alignment horizontal="right" vertical="bottom" textRotation="0" wrapText="true" indent="0" shrinkToFit="false"/>
      <protection locked="true" hidden="false"/>
    </xf>
    <xf numFmtId="164" fontId="33" fillId="3" borderId="1" xfId="0" applyFont="true" applyBorder="true" applyAlignment="true" applyProtection="false">
      <alignment horizontal="right" vertical="bottom" textRotation="0" wrapText="true" indent="0" shrinkToFit="false"/>
      <protection locked="true" hidden="false"/>
    </xf>
    <xf numFmtId="164" fontId="37" fillId="3" borderId="1" xfId="0" applyFont="true" applyBorder="true" applyAlignment="true" applyProtection="false">
      <alignment horizontal="right" vertical="bottom" textRotation="0" wrapText="true" indent="0" shrinkToFit="false"/>
      <protection locked="true" hidden="false"/>
    </xf>
    <xf numFmtId="164" fontId="9" fillId="3" borderId="2" xfId="0" applyFont="true" applyBorder="true" applyAlignment="true" applyProtection="false">
      <alignment horizontal="general" vertical="center" textRotation="0" wrapText="true" indent="0" shrinkToFit="false"/>
      <protection locked="true" hidden="false"/>
    </xf>
    <xf numFmtId="167" fontId="18"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top" textRotation="0" wrapText="true" indent="0" shrinkToFit="false"/>
      <protection locked="true" hidden="false"/>
    </xf>
    <xf numFmtId="168" fontId="15" fillId="3" borderId="1" xfId="0" applyFont="true" applyBorder="true" applyAlignment="true" applyProtection="false">
      <alignment horizontal="right" vertical="bottom" textRotation="0" wrapText="true" indent="0" shrinkToFit="false"/>
      <protection locked="true" hidden="false"/>
    </xf>
    <xf numFmtId="164" fontId="10" fillId="6" borderId="1" xfId="0" applyFont="true" applyBorder="true" applyAlignment="true" applyProtection="false">
      <alignment horizontal="right" vertical="bottom" textRotation="0" wrapText="true" indent="0" shrinkToFit="false"/>
      <protection locked="true" hidden="false"/>
    </xf>
    <xf numFmtId="164" fontId="38" fillId="3" borderId="1" xfId="0" applyFont="true" applyBorder="true" applyAlignment="true" applyProtection="false">
      <alignment horizontal="center" vertical="bottom" textRotation="0" wrapText="true" indent="0" shrinkToFit="false"/>
      <protection locked="true" hidden="false"/>
    </xf>
    <xf numFmtId="164" fontId="17" fillId="7"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center" vertical="bottom" textRotation="0" wrapText="true" indent="0" shrinkToFit="false"/>
      <protection locked="true" hidden="false"/>
    </xf>
    <xf numFmtId="164" fontId="33" fillId="3"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right" vertical="bottom" textRotation="0" wrapText="true" indent="0" shrinkToFit="false"/>
      <protection locked="true" hidden="false"/>
    </xf>
    <xf numFmtId="164" fontId="21" fillId="7" borderId="1" xfId="0" applyFont="true" applyBorder="true" applyAlignment="true" applyProtection="false">
      <alignment horizontal="general" vertical="bottom" textRotation="0" wrapText="true" indent="0" shrinkToFit="false"/>
      <protection locked="true" hidden="false"/>
    </xf>
    <xf numFmtId="164" fontId="39" fillId="3" borderId="1" xfId="0" applyFont="true" applyBorder="true" applyAlignment="true" applyProtection="false">
      <alignment horizontal="general" vertical="bottom" textRotation="0" wrapText="true" indent="0" shrinkToFit="false"/>
      <protection locked="true" hidden="false"/>
    </xf>
    <xf numFmtId="166" fontId="9" fillId="3"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right" vertical="bottom" textRotation="0" wrapText="true" indent="0" shrinkToFit="false"/>
      <protection locked="true" hidden="false"/>
    </xf>
    <xf numFmtId="164" fontId="10" fillId="3" borderId="1" xfId="0" applyFont="true" applyBorder="true" applyAlignment="true" applyProtection="false">
      <alignment horizontal="general" vertical="bottom" textRotation="0" wrapText="true" indent="0" shrinkToFit="false"/>
      <protection locked="true" hidden="false"/>
    </xf>
    <xf numFmtId="164" fontId="40" fillId="7"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18" fillId="3"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general" vertical="bottom" textRotation="0" wrapText="true" indent="0" shrinkToFit="false"/>
      <protection locked="true" hidden="false"/>
    </xf>
    <xf numFmtId="164" fontId="9" fillId="9" borderId="1" xfId="0" applyFont="true" applyBorder="true" applyAlignment="true" applyProtection="false">
      <alignment horizontal="right" vertical="bottom" textRotation="0" wrapText="true" indent="0" shrinkToFit="false"/>
      <protection locked="true" hidden="false"/>
    </xf>
    <xf numFmtId="164" fontId="9" fillId="0" borderId="10"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41" fillId="10" borderId="1" xfId="0" applyFont="true" applyBorder="true" applyAlignment="true" applyProtection="false">
      <alignment horizontal="general" vertical="bottom" textRotation="0" wrapText="true" indent="0" shrinkToFit="false"/>
      <protection locked="true" hidden="false"/>
    </xf>
    <xf numFmtId="164" fontId="42" fillId="10" borderId="1" xfId="0" applyFont="true" applyBorder="true" applyAlignment="true" applyProtection="false">
      <alignment horizontal="general" vertical="bottom" textRotation="0" wrapText="true" indent="0" shrinkToFit="false"/>
      <protection locked="true" hidden="false"/>
    </xf>
    <xf numFmtId="164" fontId="42" fillId="10" borderId="1" xfId="0" applyFont="true" applyBorder="true" applyAlignment="true" applyProtection="false">
      <alignment horizontal="right" vertical="bottom" textRotation="0" wrapText="true" indent="0" shrinkToFit="false"/>
      <protection locked="true" hidden="false"/>
    </xf>
    <xf numFmtId="164" fontId="9" fillId="10" borderId="1" xfId="0" applyFont="true" applyBorder="true" applyAlignment="true" applyProtection="false">
      <alignment horizontal="general" vertical="bottom" textRotation="0" wrapText="true" indent="0" shrinkToFit="false"/>
      <protection locked="true" hidden="false"/>
    </xf>
    <xf numFmtId="164" fontId="42" fillId="10" borderId="7" xfId="0" applyFont="true" applyBorder="true" applyAlignment="true" applyProtection="false">
      <alignment horizontal="general" vertical="bottom" textRotation="0" wrapText="true" indent="0" shrinkToFit="false"/>
      <protection locked="true" hidden="false"/>
    </xf>
    <xf numFmtId="164" fontId="42" fillId="10" borderId="8" xfId="0" applyFont="true" applyBorder="true" applyAlignment="true" applyProtection="false">
      <alignment horizontal="general" vertical="bottom" textRotation="0" wrapText="true" indent="0" shrinkToFit="false"/>
      <protection locked="true" hidden="false"/>
    </xf>
    <xf numFmtId="164" fontId="42" fillId="10" borderId="0" xfId="0" applyFont="true" applyBorder="false" applyAlignment="true" applyProtection="false">
      <alignment horizontal="general" vertical="bottom" textRotation="0" wrapText="true" indent="0" shrinkToFit="false"/>
      <protection locked="true" hidden="false"/>
    </xf>
    <xf numFmtId="164" fontId="42" fillId="10" borderId="5" xfId="0" applyFont="true" applyBorder="true" applyAlignment="true" applyProtection="false">
      <alignment horizontal="general" vertical="bottom" textRotation="0" wrapText="true" indent="0" shrinkToFit="false"/>
      <protection locked="true" hidden="false"/>
    </xf>
    <xf numFmtId="164" fontId="42" fillId="10" borderId="9" xfId="0" applyFont="true" applyBorder="true" applyAlignment="true" applyProtection="false">
      <alignment horizontal="general" vertical="bottom" textRotation="0" wrapText="true" indent="0" shrinkToFit="false"/>
      <protection locked="true" hidden="false"/>
    </xf>
    <xf numFmtId="164" fontId="41" fillId="0" borderId="1" xfId="0" applyFont="true" applyBorder="true" applyAlignment="true" applyProtection="false">
      <alignment horizontal="general" vertical="bottom" textRotation="0" wrapText="true" indent="0" shrinkToFit="false"/>
      <protection locked="true" hidden="false"/>
    </xf>
    <xf numFmtId="164" fontId="41" fillId="6" borderId="1" xfId="0" applyFont="true" applyBorder="true" applyAlignment="true" applyProtection="false">
      <alignment horizontal="general" vertical="bottom" textRotation="0" wrapText="tru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44" fillId="3" borderId="0" xfId="0" applyFont="true" applyBorder="false" applyAlignment="true" applyProtection="false">
      <alignment horizontal="right" vertical="bottom" textRotation="0" wrapText="true" indent="0" shrinkToFit="false"/>
      <protection locked="true" hidden="false"/>
    </xf>
    <xf numFmtId="164" fontId="42" fillId="0" borderId="1" xfId="0" applyFont="true" applyBorder="true" applyAlignment="true" applyProtection="false">
      <alignment horizontal="general" vertical="bottom" textRotation="0" wrapText="true" indent="0" shrinkToFit="false"/>
      <protection locked="true" hidden="false"/>
    </xf>
    <xf numFmtId="164" fontId="45" fillId="3" borderId="1" xfId="0" applyFont="true" applyBorder="true" applyAlignment="true" applyProtection="false">
      <alignment horizontal="general" vertical="bottom" textRotation="0" wrapText="false" indent="0" shrinkToFit="false"/>
      <protection locked="true" hidden="false"/>
    </xf>
    <xf numFmtId="164" fontId="46" fillId="3" borderId="0" xfId="0" applyFont="true" applyBorder="false" applyAlignment="true" applyProtection="false">
      <alignment horizontal="general" vertical="bottom" textRotation="0" wrapText="true" indent="0" shrinkToFit="false"/>
      <protection locked="true" hidden="false"/>
    </xf>
    <xf numFmtId="166" fontId="42" fillId="0" borderId="1" xfId="0" applyFont="true" applyBorder="true" applyAlignment="true" applyProtection="false">
      <alignment horizontal="center" vertical="bottom" textRotation="0" wrapText="true" indent="0" shrinkToFit="false"/>
      <protection locked="true" hidden="false"/>
    </xf>
    <xf numFmtId="164" fontId="42" fillId="0" borderId="1" xfId="0" applyFont="true" applyBorder="true" applyAlignment="true" applyProtection="false">
      <alignment horizontal="right" vertical="bottom" textRotation="0" wrapText="true" indent="0" shrinkToFit="false"/>
      <protection locked="true" hidden="false"/>
    </xf>
    <xf numFmtId="164" fontId="42" fillId="0" borderId="7" xfId="0" applyFont="true" applyBorder="true" applyAlignment="true" applyProtection="false">
      <alignment horizontal="general" vertical="bottom" textRotation="0" wrapText="true" indent="0" shrinkToFit="false"/>
      <protection locked="true" hidden="false"/>
    </xf>
    <xf numFmtId="164" fontId="42" fillId="0" borderId="8" xfId="0" applyFont="true" applyBorder="tru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42" fillId="0" borderId="5" xfId="0" applyFont="true" applyBorder="true" applyAlignment="true" applyProtection="false">
      <alignment horizontal="general" vertical="bottom" textRotation="0" wrapText="true" indent="0" shrinkToFit="false"/>
      <protection locked="true" hidden="false"/>
    </xf>
    <xf numFmtId="164" fontId="42" fillId="0" borderId="9" xfId="0" applyFont="true" applyBorder="true" applyAlignment="true" applyProtection="false">
      <alignment horizontal="general" vertical="bottom" textRotation="0" wrapText="true" indent="0" shrinkToFit="false"/>
      <protection locked="true" hidden="false"/>
    </xf>
    <xf numFmtId="164" fontId="41" fillId="3" borderId="1" xfId="0" applyFont="true" applyBorder="tru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general" vertical="bottom" textRotation="0" wrapText="true" indent="0" shrinkToFit="false"/>
      <protection locked="true" hidden="false"/>
    </xf>
    <xf numFmtId="164" fontId="46" fillId="3" borderId="0" xfId="0" applyFont="true" applyBorder="false" applyAlignment="true" applyProtection="false">
      <alignment horizontal="center" vertical="center" textRotation="0" wrapText="true" indent="0" shrinkToFit="false"/>
      <protection locked="true" hidden="false"/>
    </xf>
    <xf numFmtId="164" fontId="42" fillId="3" borderId="1" xfId="0" applyFont="true" applyBorder="true" applyAlignment="true" applyProtection="false">
      <alignment horizontal="center" vertical="bottom" textRotation="0" wrapText="true" indent="0" shrinkToFit="false"/>
      <protection locked="true" hidden="false"/>
    </xf>
    <xf numFmtId="164" fontId="42" fillId="3" borderId="1" xfId="0" applyFont="true" applyBorder="true" applyAlignment="true" applyProtection="false">
      <alignment horizontal="right" vertical="bottom" textRotation="0" wrapText="true" indent="0" shrinkToFit="false"/>
      <protection locked="true" hidden="false"/>
    </xf>
    <xf numFmtId="164" fontId="42" fillId="3" borderId="7" xfId="0" applyFont="true" applyBorder="true" applyAlignment="true" applyProtection="false">
      <alignment horizontal="general" vertical="bottom" textRotation="0" wrapText="true" indent="0" shrinkToFit="false"/>
      <protection locked="true" hidden="false"/>
    </xf>
    <xf numFmtId="164" fontId="42" fillId="3" borderId="8" xfId="0" applyFont="true" applyBorder="true" applyAlignment="true" applyProtection="false">
      <alignment horizontal="general" vertical="bottom" textRotation="0" wrapText="true" indent="0" shrinkToFit="false"/>
      <protection locked="true" hidden="false"/>
    </xf>
    <xf numFmtId="164" fontId="42" fillId="3" borderId="0" xfId="0" applyFont="true" applyBorder="false" applyAlignment="true" applyProtection="false">
      <alignment horizontal="general" vertical="bottom" textRotation="0" wrapText="true" indent="0" shrinkToFit="false"/>
      <protection locked="true" hidden="false"/>
    </xf>
    <xf numFmtId="164" fontId="42" fillId="3" borderId="5" xfId="0" applyFont="true" applyBorder="true" applyAlignment="true" applyProtection="false">
      <alignment horizontal="general" vertical="bottom" textRotation="0" wrapText="true" indent="0" shrinkToFit="false"/>
      <protection locked="true" hidden="false"/>
    </xf>
    <xf numFmtId="164" fontId="42" fillId="3" borderId="9" xfId="0" applyFont="true" applyBorder="true" applyAlignment="true" applyProtection="false">
      <alignment horizontal="general" vertical="bottom" textRotation="0" wrapText="true" indent="0" shrinkToFit="false"/>
      <protection locked="true" hidden="false"/>
    </xf>
    <xf numFmtId="164" fontId="47" fillId="8" borderId="1" xfId="0" applyFont="true" applyBorder="true" applyAlignment="true" applyProtection="false">
      <alignment horizontal="general" vertical="bottom" textRotation="0" wrapText="true" indent="0" shrinkToFit="false"/>
      <protection locked="true" hidden="false"/>
    </xf>
    <xf numFmtId="164" fontId="48" fillId="0" borderId="1" xfId="0" applyFont="true" applyBorder="true" applyAlignment="true" applyProtection="false">
      <alignment horizontal="general" vertical="bottom" textRotation="0" wrapText="true" indent="0" shrinkToFit="false"/>
      <protection locked="true" hidden="false"/>
    </xf>
    <xf numFmtId="164" fontId="49" fillId="7" borderId="1" xfId="0" applyFont="true" applyBorder="true" applyAlignment="true" applyProtection="false">
      <alignment horizontal="general" vertical="bottom" textRotation="0" wrapText="true" indent="0" shrinkToFit="false"/>
      <protection locked="true" hidden="false"/>
    </xf>
    <xf numFmtId="164" fontId="50" fillId="3" borderId="1" xfId="0" applyFont="true" applyBorder="true" applyAlignment="true" applyProtection="false">
      <alignment horizontal="center" vertical="center" textRotation="0" wrapText="true" indent="0" shrinkToFit="false"/>
      <protection locked="true" hidden="false"/>
    </xf>
    <xf numFmtId="164" fontId="49" fillId="0" borderId="1" xfId="0" applyFont="true" applyBorder="true" applyAlignment="true" applyProtection="false">
      <alignment horizontal="general" vertical="bottom" textRotation="0" wrapText="true" indent="0" shrinkToFit="false"/>
      <protection locked="true" hidden="false"/>
    </xf>
    <xf numFmtId="164" fontId="46" fillId="3" borderId="1" xfId="0" applyFont="true" applyBorder="true" applyAlignment="true" applyProtection="false">
      <alignment horizontal="general" vertical="bottom" textRotation="0" wrapText="true" indent="0" shrinkToFit="false"/>
      <protection locked="true" hidden="false"/>
    </xf>
    <xf numFmtId="164" fontId="46" fillId="3" borderId="1" xfId="0" applyFont="true" applyBorder="true" applyAlignment="true" applyProtection="false">
      <alignment horizontal="right" vertical="bottom" textRotation="0" wrapText="true" indent="0" shrinkToFit="false"/>
      <protection locked="true" hidden="false"/>
    </xf>
    <xf numFmtId="164" fontId="42" fillId="3" borderId="2" xfId="0" applyFont="true" applyBorder="true" applyAlignment="true" applyProtection="false">
      <alignment horizontal="general" vertical="center" textRotation="0" wrapText="true" indent="0" shrinkToFit="false"/>
      <protection locked="true" hidden="false"/>
    </xf>
    <xf numFmtId="164" fontId="42" fillId="3" borderId="2" xfId="0" applyFont="true" applyBorder="true" applyAlignment="true" applyProtection="false">
      <alignment horizontal="general" vertical="bottom" textRotation="0" wrapText="true" indent="0" shrinkToFit="false"/>
      <protection locked="true" hidden="false"/>
    </xf>
    <xf numFmtId="164" fontId="42" fillId="3" borderId="3" xfId="0" applyFont="true" applyBorder="true" applyAlignment="true" applyProtection="false">
      <alignment horizontal="general" vertical="bottom" textRotation="0" wrapText="true" indent="0" shrinkToFit="false"/>
      <protection locked="true" hidden="false"/>
    </xf>
    <xf numFmtId="164" fontId="42" fillId="3" borderId="4" xfId="0" applyFont="true" applyBorder="true" applyAlignment="true" applyProtection="false">
      <alignment horizontal="general" vertical="bottom" textRotation="0" wrapText="true" indent="0" shrinkToFit="false"/>
      <protection locked="true" hidden="false"/>
    </xf>
    <xf numFmtId="164" fontId="42" fillId="3" borderId="6" xfId="0" applyFont="true" applyBorder="true" applyAlignment="true" applyProtection="false">
      <alignment horizontal="general" vertical="bottom" textRotation="0" wrapText="true" indent="0" shrinkToFit="false"/>
      <protection locked="true" hidden="false"/>
    </xf>
    <xf numFmtId="164" fontId="41" fillId="4" borderId="1" xfId="0" applyFont="true" applyBorder="true" applyAlignment="true" applyProtection="false">
      <alignment horizontal="general" vertical="bottom" textRotation="0" wrapText="true" indent="0" shrinkToFit="false"/>
      <protection locked="true" hidden="false"/>
    </xf>
    <xf numFmtId="164" fontId="45" fillId="3" borderId="1" xfId="0" applyFont="true" applyBorder="true" applyAlignment="true" applyProtection="false">
      <alignment horizontal="right" vertical="bottom" textRotation="0" wrapText="true" indent="0" shrinkToFit="false"/>
      <protection locked="true" hidden="false"/>
    </xf>
    <xf numFmtId="164" fontId="47" fillId="6" borderId="1" xfId="0" applyFont="true" applyBorder="true" applyAlignment="true" applyProtection="false">
      <alignment horizontal="general" vertical="bottom" textRotation="0" wrapText="true" indent="0" shrinkToFit="false"/>
      <protection locked="true" hidden="false"/>
    </xf>
    <xf numFmtId="164" fontId="51" fillId="0" borderId="1" xfId="0" applyFont="true" applyBorder="true" applyAlignment="true" applyProtection="false">
      <alignment horizontal="general" vertical="bottom" textRotation="0" wrapText="true" indent="0" shrinkToFit="false"/>
      <protection locked="true" hidden="false"/>
    </xf>
    <xf numFmtId="164" fontId="52" fillId="3" borderId="1" xfId="0" applyFont="true" applyBorder="true" applyAlignment="true" applyProtection="false">
      <alignment horizontal="right" vertical="bottom" textRotation="0" wrapText="true" indent="0" shrinkToFit="false"/>
      <protection locked="true" hidden="false"/>
    </xf>
    <xf numFmtId="164" fontId="53" fillId="3"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6" fontId="50" fillId="3" borderId="1" xfId="0" applyFont="true" applyBorder="true" applyAlignment="true" applyProtection="false">
      <alignment horizontal="center" vertical="center" textRotation="0" wrapText="true" indent="0" shrinkToFit="false"/>
      <protection locked="true" hidden="false"/>
    </xf>
    <xf numFmtId="164" fontId="42" fillId="0" borderId="0" xfId="0" applyFont="true" applyBorder="false" applyAlignment="true" applyProtection="false">
      <alignment horizontal="right" vertical="bottom" textRotation="0" wrapText="true" indent="0" shrinkToFit="false"/>
      <protection locked="true" hidden="false"/>
    </xf>
    <xf numFmtId="166" fontId="46" fillId="3" borderId="1" xfId="0" applyFont="true" applyBorder="true" applyAlignment="true" applyProtection="false">
      <alignment horizontal="right" vertical="bottom" textRotation="0" wrapText="true" indent="0" shrinkToFit="false"/>
      <protection locked="true" hidden="false"/>
    </xf>
    <xf numFmtId="164" fontId="41" fillId="3" borderId="1" xfId="0" applyFont="true" applyBorder="true" applyAlignment="true" applyProtection="false">
      <alignment horizontal="right" vertical="bottom" textRotation="0" wrapText="true" indent="0" shrinkToFit="false"/>
      <protection locked="true" hidden="false"/>
    </xf>
    <xf numFmtId="164" fontId="44" fillId="3" borderId="1" xfId="0" applyFont="true" applyBorder="true" applyAlignment="true" applyProtection="false">
      <alignment horizontal="center" vertical="bottom" textRotation="0" wrapText="true" indent="0" shrinkToFit="false"/>
      <protection locked="true" hidden="false"/>
    </xf>
    <xf numFmtId="164" fontId="46" fillId="3" borderId="1" xfId="0" applyFont="true" applyBorder="true" applyAlignment="true" applyProtection="false">
      <alignment horizontal="center" vertical="bottom" textRotation="0" wrapText="true" indent="0" shrinkToFit="false"/>
      <protection locked="true" hidden="false"/>
    </xf>
    <xf numFmtId="164" fontId="54" fillId="3" borderId="1" xfId="0" applyFont="true" applyBorder="true" applyAlignment="true" applyProtection="false">
      <alignment horizontal="general" vertical="bottom" textRotation="0" wrapText="true" indent="0" shrinkToFit="false"/>
      <protection locked="true" hidden="false"/>
    </xf>
    <xf numFmtId="164" fontId="55" fillId="3" borderId="1" xfId="0" applyFont="true" applyBorder="true" applyAlignment="true" applyProtection="false">
      <alignment horizontal="general" vertical="bottom" textRotation="0" wrapText="true" indent="0" shrinkToFit="false"/>
      <protection locked="true" hidden="false"/>
    </xf>
    <xf numFmtId="164" fontId="55" fillId="3" borderId="1" xfId="0" applyFont="true" applyBorder="true" applyAlignment="true" applyProtection="false">
      <alignment horizontal="right" vertical="bottom" textRotation="0" wrapText="true" indent="0" shrinkToFit="false"/>
      <protection locked="true" hidden="false"/>
    </xf>
    <xf numFmtId="167" fontId="50" fillId="3" borderId="1" xfId="0" applyFont="true" applyBorder="true" applyAlignment="true" applyProtection="false">
      <alignment horizontal="center" vertical="center" textRotation="0" wrapText="true" indent="0" shrinkToFit="false"/>
      <protection locked="true" hidden="false"/>
    </xf>
    <xf numFmtId="164" fontId="45" fillId="3" borderId="1" xfId="0" applyFont="true" applyBorder="tru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center" vertical="center" textRotation="0" wrapText="true" indent="0" shrinkToFit="false"/>
      <protection locked="true" hidden="false"/>
    </xf>
    <xf numFmtId="164" fontId="47" fillId="3" borderId="1" xfId="0" applyFont="true" applyBorder="true" applyAlignment="true" applyProtection="false">
      <alignment horizontal="general" vertical="bottom" textRotation="0" wrapText="true" indent="0" shrinkToFit="false"/>
      <protection locked="true" hidden="false"/>
    </xf>
    <xf numFmtId="164" fontId="46" fillId="7" borderId="1" xfId="0" applyFont="true" applyBorder="true" applyAlignment="true" applyProtection="false">
      <alignment horizontal="right" vertical="bottom" textRotation="0" wrapText="true" indent="0" shrinkToFit="false"/>
      <protection locked="true" hidden="false"/>
    </xf>
    <xf numFmtId="164" fontId="57" fillId="3" borderId="1" xfId="0" applyFont="true" applyBorder="true" applyAlignment="true" applyProtection="false">
      <alignment horizontal="general" vertical="bottom" textRotation="0" wrapText="true" indent="0" shrinkToFit="false"/>
      <protection locked="true" hidden="false"/>
    </xf>
    <xf numFmtId="164" fontId="41" fillId="3" borderId="1" xfId="0" applyFont="true" applyBorder="true" applyAlignment="true" applyProtection="false">
      <alignment horizontal="center" vertical="center" textRotation="0" wrapText="true" indent="0" shrinkToFit="false"/>
      <protection locked="true" hidden="false"/>
    </xf>
    <xf numFmtId="169" fontId="50" fillId="3" borderId="1" xfId="0" applyFont="true" applyBorder="true" applyAlignment="true" applyProtection="false">
      <alignment horizontal="center" vertical="center" textRotation="0" wrapText="true" indent="0" shrinkToFit="false"/>
      <protection locked="true" hidden="false"/>
    </xf>
    <xf numFmtId="164" fontId="58" fillId="3" borderId="1" xfId="0" applyFont="true" applyBorder="true" applyAlignment="true" applyProtection="false">
      <alignment horizontal="center" vertical="center" textRotation="0" wrapText="true" indent="0" shrinkToFit="false"/>
      <protection locked="true" hidden="false"/>
    </xf>
    <xf numFmtId="164" fontId="50" fillId="3" borderId="1" xfId="0" applyFont="true" applyBorder="true" applyAlignment="true" applyProtection="false">
      <alignment horizontal="general" vertical="center" textRotation="0" wrapText="true" indent="0" shrinkToFit="false"/>
      <protection locked="true" hidden="false"/>
    </xf>
    <xf numFmtId="164" fontId="50" fillId="3" borderId="1" xfId="0" applyFont="true" applyBorder="true" applyAlignment="true" applyProtection="false">
      <alignment horizontal="left" vertical="center" textRotation="0" wrapText="true" indent="0" shrinkToFit="false"/>
      <protection locked="true" hidden="false"/>
    </xf>
    <xf numFmtId="169" fontId="50" fillId="3" borderId="1" xfId="0" applyFont="true" applyBorder="true" applyAlignment="true" applyProtection="false">
      <alignment horizontal="general" vertical="center" textRotation="0" wrapText="true" indent="0" shrinkToFit="false"/>
      <protection locked="true" hidden="false"/>
    </xf>
    <xf numFmtId="164" fontId="50" fillId="3" borderId="1" xfId="0" applyFont="true" applyBorder="true" applyAlignment="true" applyProtection="false">
      <alignment horizontal="right" vertical="center" textRotation="0" wrapText="true" indent="0" shrinkToFit="false"/>
      <protection locked="true" hidden="false"/>
    </xf>
    <xf numFmtId="164" fontId="46" fillId="3" borderId="0" xfId="0" applyFont="true" applyBorder="false" applyAlignment="true" applyProtection="false">
      <alignment horizontal="right" vertical="bottom" textRotation="0" wrapText="true" indent="0" shrinkToFit="false"/>
      <protection locked="true" hidden="false"/>
    </xf>
    <xf numFmtId="164" fontId="42" fillId="3" borderId="1" xfId="0" applyFont="true" applyBorder="true" applyAlignment="true" applyProtection="false">
      <alignment horizontal="general" vertical="center" textRotation="0" wrapText="true" indent="0" shrinkToFit="false"/>
      <protection locked="true" hidden="false"/>
    </xf>
    <xf numFmtId="169" fontId="42" fillId="3" borderId="1" xfId="0" applyFont="true" applyBorder="true" applyAlignment="true" applyProtection="false">
      <alignment horizontal="general" vertical="center" textRotation="0" wrapText="true" indent="0" shrinkToFit="false"/>
      <protection locked="true" hidden="false"/>
    </xf>
    <xf numFmtId="169" fontId="42" fillId="3" borderId="1" xfId="0" applyFont="true" applyBorder="true" applyAlignment="true" applyProtection="false">
      <alignment horizontal="general" vertical="bottom" textRotation="0" wrapText="true" indent="0" shrinkToFit="false"/>
      <protection locked="true" hidden="false"/>
    </xf>
    <xf numFmtId="169" fontId="42" fillId="3" borderId="10" xfId="0" applyFont="true" applyBorder="true" applyAlignment="true" applyProtection="false">
      <alignment horizontal="general" vertical="bottom" textRotation="0" wrapText="true" indent="0" shrinkToFit="false"/>
      <protection locked="true" hidden="false"/>
    </xf>
    <xf numFmtId="169" fontId="42" fillId="3" borderId="5" xfId="0" applyFont="true" applyBorder="true" applyAlignment="true" applyProtection="false">
      <alignment horizontal="general" vertical="bottom" textRotation="0" wrapText="true" indent="0" shrinkToFit="false"/>
      <protection locked="true" hidden="false"/>
    </xf>
    <xf numFmtId="169" fontId="42" fillId="3" borderId="11" xfId="0" applyFont="true" applyBorder="true" applyAlignment="true" applyProtection="false">
      <alignment horizontal="general" vertical="bottom" textRotation="0" wrapText="true" indent="0" shrinkToFit="false"/>
      <protection locked="true" hidden="false"/>
    </xf>
    <xf numFmtId="169" fontId="42" fillId="3" borderId="0" xfId="0" applyFont="true" applyBorder="false" applyAlignment="true" applyProtection="false">
      <alignment horizontal="general" vertical="bottom" textRotation="0" wrapText="true" indent="0" shrinkToFit="false"/>
      <protection locked="true" hidden="false"/>
    </xf>
    <xf numFmtId="164" fontId="45" fillId="11" borderId="1" xfId="0" applyFont="true" applyBorder="true" applyAlignment="true" applyProtection="false">
      <alignment horizontal="right" vertical="bottom" textRotation="0" wrapText="true" indent="0" shrinkToFit="false"/>
      <protection locked="true" hidden="false"/>
    </xf>
    <xf numFmtId="164" fontId="45" fillId="12" borderId="0" xfId="0" applyFont="true" applyBorder="false" applyAlignment="true" applyProtection="false">
      <alignment horizontal="general" vertical="bottom" textRotation="0" wrapText="true" indent="0" shrinkToFit="false"/>
      <protection locked="true" hidden="false"/>
    </xf>
    <xf numFmtId="164" fontId="48" fillId="7" borderId="1" xfId="0" applyFont="true" applyBorder="true" applyAlignment="true" applyProtection="false">
      <alignment horizontal="general" vertical="bottom" textRotation="0" wrapText="true" indent="0" shrinkToFit="false"/>
      <protection locked="true" hidden="false"/>
    </xf>
    <xf numFmtId="164" fontId="48" fillId="0" borderId="0" xfId="0" applyFont="true" applyBorder="false" applyAlignment="true" applyProtection="false">
      <alignment horizontal="general" vertical="bottom" textRotation="0" wrapText="true" indent="0" shrinkToFit="false"/>
      <protection locked="true" hidden="false"/>
    </xf>
    <xf numFmtId="164" fontId="50" fillId="7" borderId="1" xfId="0" applyFont="true" applyBorder="true" applyAlignment="true" applyProtection="false">
      <alignment horizontal="center" vertical="center" textRotation="0" wrapText="true" indent="0" shrinkToFit="false"/>
      <protection locked="true" hidden="false"/>
    </xf>
    <xf numFmtId="164" fontId="49" fillId="3" borderId="1" xfId="0" applyFont="true" applyBorder="tru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right" vertical="center" textRotation="0" wrapText="true" indent="0" shrinkToFit="false"/>
      <protection locked="true" hidden="false"/>
    </xf>
    <xf numFmtId="164" fontId="45" fillId="11" borderId="0" xfId="0" applyFont="true" applyBorder="false" applyAlignment="true" applyProtection="false">
      <alignment horizontal="right" vertical="bottom" textRotation="0" wrapText="true" indent="0" shrinkToFit="false"/>
      <protection locked="true" hidden="false"/>
    </xf>
    <xf numFmtId="164" fontId="59" fillId="3" borderId="1" xfId="0" applyFont="true" applyBorder="true" applyAlignment="true" applyProtection="false">
      <alignment horizontal="general" vertical="bottom" textRotation="0" wrapText="true" indent="0" shrinkToFit="false"/>
      <protection locked="true" hidden="false"/>
    </xf>
    <xf numFmtId="164" fontId="60" fillId="7" borderId="1" xfId="0" applyFont="true" applyBorder="true" applyAlignment="true" applyProtection="false">
      <alignment horizontal="left" vertical="bottom" textRotation="0" wrapText="true" indent="0" shrinkToFit="false"/>
      <protection locked="true" hidden="false"/>
    </xf>
    <xf numFmtId="164" fontId="61" fillId="3" borderId="1" xfId="0" applyFont="true" applyBorder="true" applyAlignment="true" applyProtection="false">
      <alignment horizontal="general" vertical="bottom" textRotation="0" wrapText="true" indent="0" shrinkToFit="false"/>
      <protection locked="true" hidden="false"/>
    </xf>
    <xf numFmtId="164" fontId="44" fillId="7" borderId="1" xfId="0" applyFont="true" applyBorder="true" applyAlignment="true" applyProtection="false">
      <alignment horizontal="right" vertical="bottom" textRotation="0" wrapText="true" indent="0" shrinkToFit="false"/>
      <protection locked="true" hidden="false"/>
    </xf>
    <xf numFmtId="164" fontId="62" fillId="7" borderId="1" xfId="0" applyFont="true" applyBorder="true" applyAlignment="true" applyProtection="false">
      <alignment horizontal="center" vertical="center" textRotation="0" wrapText="true" indent="0" shrinkToFit="false"/>
      <protection locked="true" hidden="false"/>
    </xf>
    <xf numFmtId="164" fontId="63" fillId="3" borderId="1" xfId="0" applyFont="true" applyBorder="true" applyAlignment="true" applyProtection="false">
      <alignment horizontal="general" vertical="bottom" textRotation="0" wrapText="true" indent="0" shrinkToFit="false"/>
      <protection locked="true" hidden="false"/>
    </xf>
    <xf numFmtId="164" fontId="47" fillId="3" borderId="1" xfId="0" applyFont="true" applyBorder="true" applyAlignment="true" applyProtection="false">
      <alignment horizontal="right" vertical="bottom"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right" vertical="bottom" textRotation="0" wrapText="true" indent="0" shrinkToFit="false"/>
      <protection locked="true" hidden="false"/>
    </xf>
    <xf numFmtId="164" fontId="43" fillId="0" borderId="1" xfId="0" applyFont="true" applyBorder="true" applyAlignment="true" applyProtection="false">
      <alignment horizontal="right" vertical="bottom" textRotation="0" wrapText="true" indent="0" shrinkToFit="false"/>
      <protection locked="true" hidden="false"/>
    </xf>
    <xf numFmtId="164" fontId="66" fillId="0" borderId="0" xfId="0" applyFont="true" applyBorder="false" applyAlignment="true" applyProtection="false">
      <alignment horizontal="right" vertical="bottom" textRotation="0" wrapText="true" indent="0" shrinkToFit="false"/>
      <protection locked="true" hidden="false"/>
    </xf>
    <xf numFmtId="164" fontId="67" fillId="3" borderId="0" xfId="0" applyFont="true" applyBorder="false" applyAlignment="true" applyProtection="false">
      <alignment horizontal="general" vertical="bottom" textRotation="0" wrapText="true" indent="0" shrinkToFit="false"/>
      <protection locked="true" hidden="false"/>
    </xf>
    <xf numFmtId="164" fontId="67" fillId="3" borderId="1" xfId="0" applyFont="true" applyBorder="true" applyAlignment="true" applyProtection="false">
      <alignment horizontal="general" vertical="bottom" textRotation="0" wrapText="true" indent="0" shrinkToFit="false"/>
      <protection locked="true" hidden="false"/>
    </xf>
    <xf numFmtId="164" fontId="65" fillId="3" borderId="1" xfId="0" applyFont="true" applyBorder="true" applyAlignment="true" applyProtection="false">
      <alignment horizontal="center" vertical="center" textRotation="0" wrapText="true" indent="0" shrinkToFit="false"/>
      <protection locked="true" hidden="false"/>
    </xf>
    <xf numFmtId="164" fontId="47" fillId="3" borderId="0" xfId="0" applyFont="true" applyBorder="false" applyAlignment="true" applyProtection="false">
      <alignment horizontal="general" vertical="bottom" textRotation="0" wrapText="true" indent="0" shrinkToFit="false"/>
      <protection locked="true" hidden="false"/>
    </xf>
    <xf numFmtId="164" fontId="48" fillId="3" borderId="0" xfId="0" applyFont="true" applyBorder="false" applyAlignment="true" applyProtection="false">
      <alignment horizontal="general" vertical="bottom" textRotation="0" wrapText="true" indent="0" shrinkToFit="false"/>
      <protection locked="true" hidden="false"/>
    </xf>
    <xf numFmtId="164" fontId="49" fillId="3" borderId="0" xfId="0" applyFont="true" applyBorder="false" applyAlignment="true" applyProtection="false">
      <alignment horizontal="general" vertical="bottom" textRotation="0" wrapText="true" indent="0" shrinkToFit="false"/>
      <protection locked="true" hidden="false"/>
    </xf>
    <xf numFmtId="164" fontId="48" fillId="3" borderId="1" xfId="0" applyFont="true" applyBorder="true" applyAlignment="true" applyProtection="false">
      <alignment horizontal="general" vertical="bottom" textRotation="0" wrapText="true" indent="0" shrinkToFit="false"/>
      <protection locked="true" hidden="false"/>
    </xf>
    <xf numFmtId="164" fontId="41" fillId="7" borderId="1" xfId="0" applyFont="true" applyBorder="true" applyAlignment="true" applyProtection="false">
      <alignment horizontal="right" vertical="bottom" textRotation="0" wrapText="true" indent="0" shrinkToFit="false"/>
      <protection locked="true" hidden="false"/>
    </xf>
    <xf numFmtId="164" fontId="43" fillId="3" borderId="1" xfId="0" applyFont="true" applyBorder="true" applyAlignment="true" applyProtection="false">
      <alignment horizontal="general" vertical="bottom" textRotation="0" wrapText="true" indent="0" shrinkToFit="false"/>
      <protection locked="true" hidden="false"/>
    </xf>
    <xf numFmtId="164" fontId="62" fillId="3" borderId="1" xfId="0" applyFont="true" applyBorder="true" applyAlignment="true" applyProtection="false">
      <alignment horizontal="center" vertical="center" textRotation="0" wrapText="true" indent="0" shrinkToFit="false"/>
      <protection locked="true" hidden="false"/>
    </xf>
    <xf numFmtId="164" fontId="68" fillId="3" borderId="1" xfId="0" applyFont="true" applyBorder="true" applyAlignment="true" applyProtection="false">
      <alignment horizontal="general" vertical="bottom" textRotation="0" wrapText="true" indent="0" shrinkToFit="false"/>
      <protection locked="true" hidden="false"/>
    </xf>
    <xf numFmtId="167" fontId="42" fillId="3" borderId="1" xfId="0" applyFont="true" applyBorder="true" applyAlignment="true" applyProtection="false">
      <alignment horizontal="center" vertical="center" textRotation="0" wrapText="true" indent="0" shrinkToFit="false"/>
      <protection locked="true" hidden="false"/>
    </xf>
    <xf numFmtId="169" fontId="42" fillId="7" borderId="1" xfId="0" applyFont="true" applyBorder="true" applyAlignment="true" applyProtection="false">
      <alignment horizontal="center" vertical="center" textRotation="0" wrapText="true" indent="0" shrinkToFit="false"/>
      <protection locked="true" hidden="false"/>
    </xf>
    <xf numFmtId="169" fontId="42" fillId="3" borderId="1" xfId="0" applyFont="true" applyBorder="true" applyAlignment="true" applyProtection="false">
      <alignment horizontal="center" vertical="center" textRotation="0" wrapText="true" indent="0" shrinkToFit="false"/>
      <protection locked="true" hidden="false"/>
    </xf>
    <xf numFmtId="164" fontId="45" fillId="3" borderId="0" xfId="0" applyFont="true" applyBorder="false" applyAlignment="true" applyProtection="false">
      <alignment horizontal="right" vertical="bottom" textRotation="0" wrapText="true" indent="0" shrinkToFit="false"/>
      <protection locked="true" hidden="false"/>
    </xf>
    <xf numFmtId="169" fontId="46" fillId="3" borderId="1" xfId="0" applyFont="true" applyBorder="tru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left" vertical="center" textRotation="0" wrapText="true" indent="0" shrinkToFit="false"/>
      <protection locked="true" hidden="false"/>
    </xf>
    <xf numFmtId="164" fontId="42" fillId="7" borderId="1" xfId="0" applyFont="true" applyBorder="true" applyAlignment="true" applyProtection="false">
      <alignment horizontal="general" vertical="bottom" textRotation="0" wrapText="true" indent="0" shrinkToFit="false"/>
      <protection locked="true" hidden="false"/>
    </xf>
    <xf numFmtId="164" fontId="13" fillId="7"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right" vertical="bottom" textRotation="0" wrapText="true" indent="0" shrinkToFit="false"/>
      <protection locked="true" hidden="false"/>
    </xf>
    <xf numFmtId="167" fontId="42" fillId="3" borderId="1" xfId="0" applyFont="true" applyBorder="true" applyAlignment="true" applyProtection="false">
      <alignment horizontal="general" vertical="bottom" textRotation="0" wrapText="true" indent="0" shrinkToFit="false"/>
      <protection locked="true" hidden="false"/>
    </xf>
    <xf numFmtId="164" fontId="50" fillId="3" borderId="0" xfId="0" applyFont="true" applyBorder="false" applyAlignment="true" applyProtection="false">
      <alignment horizontal="general" vertical="bottom" textRotation="0" wrapText="true" indent="0" shrinkToFit="false"/>
      <protection locked="true" hidden="false"/>
    </xf>
    <xf numFmtId="164" fontId="50" fillId="3" borderId="1" xfId="0" applyFont="true" applyBorder="true" applyAlignment="true" applyProtection="false">
      <alignment horizontal="general" vertical="bottom" textRotation="0" wrapText="true" indent="0" shrinkToFit="false"/>
      <protection locked="true" hidden="false"/>
    </xf>
    <xf numFmtId="164" fontId="50" fillId="3" borderId="1" xfId="0" applyFont="true" applyBorder="true" applyAlignment="true" applyProtection="false">
      <alignment horizontal="right" vertical="bottom" textRotation="0" wrapText="true" indent="0" shrinkToFit="false"/>
      <protection locked="true" hidden="false"/>
    </xf>
    <xf numFmtId="164" fontId="42" fillId="0" borderId="2" xfId="0" applyFont="true" applyBorder="true" applyAlignment="true" applyProtection="false">
      <alignment horizontal="general" vertical="bottom" textRotation="0" wrapText="true" indent="0" shrinkToFit="false"/>
      <protection locked="true" hidden="false"/>
    </xf>
    <xf numFmtId="164" fontId="42" fillId="0" borderId="3" xfId="0" applyFont="true" applyBorder="true" applyAlignment="true" applyProtection="false">
      <alignment horizontal="general" vertical="bottom" textRotation="0" wrapText="true" indent="0" shrinkToFit="false"/>
      <protection locked="true" hidden="false"/>
    </xf>
    <xf numFmtId="164" fontId="42" fillId="0" borderId="4" xfId="0" applyFont="true" applyBorder="true" applyAlignment="true" applyProtection="false">
      <alignment horizontal="general" vertical="bottom" textRotation="0" wrapText="true" indent="0" shrinkToFit="false"/>
      <protection locked="true" hidden="false"/>
    </xf>
    <xf numFmtId="164" fontId="42" fillId="0" borderId="6"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8" fillId="7" borderId="1" xfId="0" applyFont="true" applyBorder="true" applyAlignment="true" applyProtection="false">
      <alignment horizontal="center" vertical="center" textRotation="0" wrapText="true" indent="0" shrinkToFit="false"/>
      <protection locked="true" hidden="false"/>
    </xf>
    <xf numFmtId="164" fontId="18" fillId="3" borderId="1" xfId="0" applyFont="true" applyBorder="true" applyAlignment="true" applyProtection="false">
      <alignment horizontal="general" vertical="center" textRotation="0" wrapText="tru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5" fontId="18" fillId="0" borderId="1" xfId="0" applyFont="true" applyBorder="true" applyAlignment="true" applyProtection="false">
      <alignment horizontal="general" vertical="center" textRotation="0" wrapText="true" indent="0" shrinkToFit="false"/>
      <protection locked="true" hidden="false"/>
    </xf>
    <xf numFmtId="164" fontId="18" fillId="0" borderId="1" xfId="0" applyFont="true" applyBorder="true" applyAlignment="true" applyProtection="false">
      <alignment horizontal="right" vertical="center" textRotation="0" wrapText="true" indent="0" shrinkToFit="false"/>
      <protection locked="true" hidden="false"/>
    </xf>
    <xf numFmtId="164" fontId="9" fillId="0" borderId="1" xfId="0" applyFont="true" applyBorder="true" applyAlignment="true" applyProtection="false">
      <alignment horizontal="righ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64" fontId="40" fillId="7" borderId="1" xfId="0" applyFont="true" applyBorder="true" applyAlignment="true" applyProtection="false">
      <alignment horizontal="center" vertical="center" textRotation="0" wrapText="true" indent="0" shrinkToFit="false"/>
      <protection locked="true" hidden="false"/>
    </xf>
    <xf numFmtId="164" fontId="50" fillId="0" borderId="1" xfId="0" applyFont="true" applyBorder="true" applyAlignment="true" applyProtection="false">
      <alignment horizontal="center" vertical="center" textRotation="0" wrapText="true" indent="0" shrinkToFit="false"/>
      <protection locked="true" hidden="false"/>
    </xf>
    <xf numFmtId="164" fontId="50" fillId="0" borderId="1" xfId="0" applyFont="true" applyBorder="true" applyAlignment="true" applyProtection="false">
      <alignment horizontal="left" vertical="center" textRotation="0" wrapText="true" indent="0" shrinkToFit="false"/>
      <protection locked="true" hidden="false"/>
    </xf>
    <xf numFmtId="164" fontId="50" fillId="0" borderId="1" xfId="0" applyFont="true" applyBorder="true" applyAlignment="true" applyProtection="false">
      <alignment horizontal="general" vertical="center" textRotation="0" wrapText="true" indent="0" shrinkToFit="false"/>
      <protection locked="true" hidden="false"/>
    </xf>
    <xf numFmtId="165" fontId="50" fillId="0" borderId="1" xfId="0" applyFont="true" applyBorder="true" applyAlignment="true" applyProtection="false">
      <alignment horizontal="general" vertical="center" textRotation="0" wrapText="true" indent="0" shrinkToFit="false"/>
      <protection locked="true" hidden="false"/>
    </xf>
    <xf numFmtId="164" fontId="50" fillId="0" borderId="1" xfId="0" applyFont="true" applyBorder="true" applyAlignment="true" applyProtection="false">
      <alignment horizontal="right" vertical="center" textRotation="0" wrapText="true" indent="0" shrinkToFit="false"/>
      <protection locked="true" hidden="false"/>
    </xf>
    <xf numFmtId="164" fontId="50" fillId="0" borderId="1" xfId="0" applyFont="true" applyBorder="true" applyAlignment="true" applyProtection="false">
      <alignment horizontal="general" vertical="bottom" textRotation="0" wrapText="true" indent="0" shrinkToFit="false"/>
      <protection locked="true" hidden="false"/>
    </xf>
    <xf numFmtId="164" fontId="50" fillId="0" borderId="10" xfId="0" applyFont="true" applyBorder="true" applyAlignment="true" applyProtection="false">
      <alignment horizontal="general" vertical="bottom" textRotation="0" wrapText="true" indent="0" shrinkToFit="false"/>
      <protection locked="true" hidden="false"/>
    </xf>
    <xf numFmtId="164" fontId="69" fillId="0" borderId="1" xfId="0" applyFont="true" applyBorder="true" applyAlignment="true" applyProtection="false">
      <alignment horizontal="left" vertical="center" textRotation="0" wrapText="true" indent="0" shrinkToFit="false"/>
      <protection locked="true" hidden="false"/>
    </xf>
    <xf numFmtId="164" fontId="69" fillId="0" borderId="1" xfId="0" applyFont="true" applyBorder="true" applyAlignment="true" applyProtection="false">
      <alignment horizontal="general" vertical="center" textRotation="0" wrapText="true" indent="0" shrinkToFit="false"/>
      <protection locked="true" hidden="false"/>
    </xf>
    <xf numFmtId="164" fontId="69" fillId="3" borderId="1" xfId="0" applyFont="true" applyBorder="true" applyAlignment="true" applyProtection="false">
      <alignment horizontal="general" vertical="center" textRotation="0" wrapText="true" indent="0" shrinkToFit="false"/>
      <protection locked="true" hidden="false"/>
    </xf>
    <xf numFmtId="165" fontId="69" fillId="0" borderId="1" xfId="0" applyFont="true" applyBorder="true" applyAlignment="true" applyProtection="false">
      <alignment horizontal="general" vertical="center" textRotation="0" wrapText="true" indent="0" shrinkToFit="false"/>
      <protection locked="true" hidden="false"/>
    </xf>
    <xf numFmtId="164" fontId="69" fillId="0" borderId="1" xfId="0" applyFont="true" applyBorder="true" applyAlignment="true" applyProtection="false">
      <alignment horizontal="right" vertical="center" textRotation="0" wrapText="true" indent="0" shrinkToFit="false"/>
      <protection locked="true" hidden="false"/>
    </xf>
    <xf numFmtId="164" fontId="56" fillId="5" borderId="1" xfId="0" applyFont="true" applyBorder="true" applyAlignment="true" applyProtection="false">
      <alignment horizontal="right" vertical="center" textRotation="0" wrapText="true" indent="0" shrinkToFit="false"/>
      <protection locked="true" hidden="false"/>
    </xf>
    <xf numFmtId="164" fontId="56" fillId="0" borderId="1" xfId="0" applyFont="true" applyBorder="true" applyAlignment="true" applyProtection="false">
      <alignment horizontal="general" vertical="center" textRotation="0" wrapText="true" indent="0" shrinkToFit="false"/>
      <protection locked="true" hidden="false"/>
    </xf>
    <xf numFmtId="164" fontId="70" fillId="0" borderId="1" xfId="0" applyFont="true" applyBorder="true" applyAlignment="true" applyProtection="false">
      <alignment horizontal="center" vertical="center" textRotation="0" wrapText="true" indent="0" shrinkToFit="false"/>
      <protection locked="true" hidden="false"/>
    </xf>
    <xf numFmtId="165" fontId="1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71" fillId="0" borderId="1" xfId="0" applyFont="true" applyBorder="true" applyAlignment="true" applyProtection="false">
      <alignment horizontal="general" vertical="bottom" textRotation="0" wrapText="true" indent="0" shrinkToFit="false"/>
      <protection locked="true" hidden="false"/>
    </xf>
    <xf numFmtId="164" fontId="72" fillId="3" borderId="1" xfId="0" applyFont="true" applyBorder="true" applyAlignment="true" applyProtection="false">
      <alignment horizontal="general" vertical="bottom" textRotation="0" wrapText="true" indent="0" shrinkToFit="false"/>
      <protection locked="true" hidden="false"/>
    </xf>
    <xf numFmtId="164" fontId="72" fillId="0"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center" textRotation="0" wrapText="true" indent="0" shrinkToFit="false"/>
      <protection locked="true" hidden="false"/>
    </xf>
    <xf numFmtId="164" fontId="8" fillId="13"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22" fillId="3" borderId="1" xfId="0" applyFont="true" applyBorder="true" applyAlignment="true" applyProtection="false">
      <alignment horizontal="center" vertical="center" textRotation="0" wrapText="true" indent="0" shrinkToFit="false"/>
      <protection locked="true" hidden="false"/>
    </xf>
    <xf numFmtId="165" fontId="22"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right" vertical="center" textRotation="0" wrapText="true" indent="0" shrinkToFit="false"/>
      <protection locked="true" hidden="false"/>
    </xf>
    <xf numFmtId="164" fontId="9" fillId="13" borderId="1" xfId="0" applyFont="true" applyBorder="true" applyAlignment="true" applyProtection="false">
      <alignment horizontal="right" vertical="center" textRotation="0" wrapText="true" indent="0" shrinkToFit="false"/>
      <protection locked="true" hidden="false"/>
    </xf>
    <xf numFmtId="164" fontId="8" fillId="9" borderId="1" xfId="0" applyFont="true" applyBorder="true" applyAlignment="true" applyProtection="false">
      <alignment horizontal="center" vertical="center" textRotation="0" wrapText="true" indent="0" shrinkToFit="false"/>
      <protection locked="true" hidden="false"/>
    </xf>
    <xf numFmtId="169" fontId="8" fillId="0" borderId="1" xfId="0" applyFont="true" applyBorder="true" applyAlignment="true" applyProtection="false">
      <alignment horizontal="center" vertical="center" textRotation="0" wrapText="true" indent="0" shrinkToFit="false"/>
      <protection locked="true" hidden="false"/>
    </xf>
    <xf numFmtId="165" fontId="40" fillId="0" borderId="1" xfId="0" applyFont="true" applyBorder="true" applyAlignment="true" applyProtection="false">
      <alignment horizontal="center" vertical="center" textRotation="0" wrapText="true" indent="0" shrinkToFit="false"/>
      <protection locked="true" hidden="false"/>
    </xf>
    <xf numFmtId="164" fontId="8" fillId="14" borderId="1" xfId="0" applyFont="true" applyBorder="true" applyAlignment="true" applyProtection="false">
      <alignment horizontal="center" vertical="center" textRotation="0" wrapText="true" indent="0" shrinkToFit="false"/>
      <protection locked="true" hidden="false"/>
    </xf>
    <xf numFmtId="164" fontId="69" fillId="3" borderId="1" xfId="0" applyFont="true" applyBorder="true" applyAlignment="true" applyProtection="false">
      <alignment horizontal="left" vertical="center" textRotation="0" wrapText="true" indent="0" shrinkToFit="false"/>
      <protection locked="true" hidden="false"/>
    </xf>
    <xf numFmtId="165" fontId="69" fillId="3" borderId="1" xfId="0" applyFont="true" applyBorder="true" applyAlignment="true" applyProtection="false">
      <alignment horizontal="center" vertical="center" textRotation="0" wrapText="true" indent="0" shrinkToFit="false"/>
      <protection locked="true" hidden="false"/>
    </xf>
    <xf numFmtId="164" fontId="69" fillId="3" borderId="1" xfId="0" applyFont="true" applyBorder="true" applyAlignment="true" applyProtection="false">
      <alignment horizontal="right" vertical="center" textRotation="0" wrapText="true" indent="0" shrinkToFit="false"/>
      <protection locked="true" hidden="false"/>
    </xf>
    <xf numFmtId="164" fontId="56" fillId="3" borderId="1" xfId="0" applyFont="true" applyBorder="true" applyAlignment="true" applyProtection="false">
      <alignment horizontal="right" vertical="center" textRotation="0" wrapText="true" indent="0" shrinkToFit="false"/>
      <protection locked="true" hidden="false"/>
    </xf>
    <xf numFmtId="164" fontId="56" fillId="3" borderId="1" xfId="0" applyFont="true" applyBorder="true" applyAlignment="true" applyProtection="false">
      <alignment horizontal="center" vertical="center" textRotation="0" wrapText="tru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8" fillId="7" borderId="1" xfId="0" applyFont="true" applyBorder="true" applyAlignment="true" applyProtection="false">
      <alignment horizontal="center" vertical="center" textRotation="0" wrapText="true" indent="0" shrinkToFit="false"/>
      <protection locked="true" hidden="false"/>
    </xf>
    <xf numFmtId="164" fontId="70" fillId="3" borderId="1" xfId="0" applyFont="true" applyBorder="true" applyAlignment="true" applyProtection="false">
      <alignment horizontal="center" vertical="center" textRotation="0" wrapText="true" indent="0" shrinkToFit="false"/>
      <protection locked="true" hidden="false"/>
    </xf>
    <xf numFmtId="169" fontId="18" fillId="3" borderId="1" xfId="0" applyFont="true" applyBorder="true" applyAlignment="true" applyProtection="false">
      <alignment horizontal="left" vertical="center" textRotation="0" wrapText="true" indent="0" shrinkToFit="false"/>
      <protection locked="true" hidden="false"/>
    </xf>
    <xf numFmtId="169" fontId="18" fillId="3" borderId="1" xfId="0" applyFont="true" applyBorder="true" applyAlignment="true" applyProtection="false">
      <alignment horizontal="general" vertical="center" textRotation="0" wrapText="true" indent="0" shrinkToFit="false"/>
      <protection locked="true" hidden="false"/>
    </xf>
    <xf numFmtId="164" fontId="18" fillId="3" borderId="1" xfId="0" applyFont="true" applyBorder="true" applyAlignment="true" applyProtection="false">
      <alignment horizontal="right" vertical="center" textRotation="0" wrapText="true" indent="0" shrinkToFit="false"/>
      <protection locked="true" hidden="false"/>
    </xf>
    <xf numFmtId="169" fontId="9" fillId="3" borderId="1" xfId="0" applyFont="true" applyBorder="true" applyAlignment="true" applyProtection="false">
      <alignment horizontal="right" vertical="center" textRotation="0" wrapText="true" indent="0" shrinkToFit="false"/>
      <protection locked="true" hidden="false"/>
    </xf>
    <xf numFmtId="167" fontId="9" fillId="3" borderId="1" xfId="0" applyFont="true" applyBorder="true" applyAlignment="true" applyProtection="false">
      <alignment horizontal="general" vertical="center" textRotation="0" wrapText="true" indent="0" shrinkToFit="false"/>
      <protection locked="true" hidden="false"/>
    </xf>
    <xf numFmtId="169" fontId="9" fillId="3" borderId="1" xfId="0" applyFont="true" applyBorder="true" applyAlignment="true" applyProtection="false">
      <alignment horizontal="general" vertical="center" textRotation="0" wrapText="true" indent="0" shrinkToFit="false"/>
      <protection locked="true" hidden="false"/>
    </xf>
    <xf numFmtId="169" fontId="9" fillId="3" borderId="1" xfId="0" applyFont="true" applyBorder="true" applyAlignment="true" applyProtection="false">
      <alignment horizontal="general" vertical="bottom" textRotation="0" wrapText="true" indent="0" shrinkToFit="false"/>
      <protection locked="true" hidden="false"/>
    </xf>
    <xf numFmtId="169" fontId="9" fillId="3" borderId="10" xfId="0" applyFont="true" applyBorder="true" applyAlignment="true" applyProtection="false">
      <alignment horizontal="general" vertical="bottom" textRotation="0" wrapText="true" indent="0" shrinkToFit="false"/>
      <protection locked="true" hidden="false"/>
    </xf>
    <xf numFmtId="169" fontId="9" fillId="3" borderId="5" xfId="0" applyFont="true" applyBorder="true" applyAlignment="true" applyProtection="false">
      <alignment horizontal="general" vertical="bottom" textRotation="0" wrapText="true" indent="0" shrinkToFit="false"/>
      <protection locked="true" hidden="false"/>
    </xf>
    <xf numFmtId="169" fontId="9" fillId="3" borderId="11" xfId="0" applyFont="true" applyBorder="true" applyAlignment="true" applyProtection="false">
      <alignment horizontal="general" vertical="bottom" textRotation="0" wrapText="true" indent="0" shrinkToFit="false"/>
      <protection locked="true" hidden="false"/>
    </xf>
    <xf numFmtId="169" fontId="9" fillId="3"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73" fillId="0" borderId="1" xfId="0" applyFont="true" applyBorder="true" applyAlignment="true" applyProtection="false">
      <alignment horizontal="right" vertical="center" textRotation="0" wrapText="true" indent="0" shrinkToFit="false"/>
      <protection locked="true" hidden="false"/>
    </xf>
    <xf numFmtId="164" fontId="56" fillId="0" borderId="1" xfId="0" applyFont="true" applyBorder="true" applyAlignment="true" applyProtection="false">
      <alignment horizontal="righ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74" fillId="3" borderId="0" xfId="0" applyFont="true" applyBorder="false" applyAlignment="true" applyProtection="false">
      <alignment horizontal="general" vertical="bottom" textRotation="0" wrapText="true" indent="0" shrinkToFit="false"/>
      <protection locked="true" hidden="false"/>
    </xf>
    <xf numFmtId="164" fontId="74" fillId="3"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right" vertical="center" textRotation="0" wrapText="true" indent="0" shrinkToFit="false"/>
      <protection locked="true" hidden="false"/>
    </xf>
    <xf numFmtId="164" fontId="9" fillId="3" borderId="10" xfId="0" applyFont="true" applyBorder="true" applyAlignment="true" applyProtection="false">
      <alignment horizontal="general" vertical="bottom" textRotation="0" wrapText="true" indent="0" shrinkToFit="false"/>
      <protection locked="true" hidden="false"/>
    </xf>
    <xf numFmtId="164" fontId="9" fillId="3" borderId="11" xfId="0" applyFont="true" applyBorder="true" applyAlignment="true" applyProtection="false">
      <alignment horizontal="general" vertical="bottom"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75" fillId="3"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69" fillId="0" borderId="1" xfId="0" applyFont="true" applyBorder="true" applyAlignment="true" applyProtection="false">
      <alignment horizontal="right"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15" borderId="1" xfId="0" applyFont="true" applyBorder="true" applyAlignment="true" applyProtection="false">
      <alignment horizontal="center" vertical="center" textRotation="0" wrapText="false" indent="0" shrinkToFit="false"/>
      <protection locked="true" hidden="false"/>
    </xf>
    <xf numFmtId="164" fontId="10" fillId="2" borderId="8"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32" fillId="3" borderId="8" xfId="0" applyFont="true" applyBorder="true" applyAlignment="true" applyProtection="false">
      <alignment horizontal="center" vertical="center" textRotation="0" wrapText="false" indent="0" shrinkToFit="false"/>
      <protection locked="true" hidden="false"/>
    </xf>
    <xf numFmtId="164" fontId="32" fillId="3" borderId="1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76" fillId="3" borderId="10" xfId="0" applyFont="true" applyBorder="true" applyAlignment="true" applyProtection="false">
      <alignment horizontal="center" vertical="center" textRotation="0" wrapText="false" indent="0" shrinkToFit="false"/>
      <protection locked="true" hidden="false"/>
    </xf>
    <xf numFmtId="164" fontId="77" fillId="3" borderId="10" xfId="0" applyFont="true" applyBorder="true" applyAlignment="true" applyProtection="false">
      <alignment horizontal="center" vertical="center" textRotation="0" wrapText="false" indent="0" shrinkToFit="false"/>
      <protection locked="true" hidden="false"/>
    </xf>
    <xf numFmtId="164" fontId="78" fillId="3" borderId="10" xfId="0" applyFont="true" applyBorder="true" applyAlignment="true" applyProtection="false">
      <alignment horizontal="center" vertical="center" textRotation="0" wrapText="false" indent="0" shrinkToFit="false"/>
      <protection locked="true" hidden="false"/>
    </xf>
    <xf numFmtId="164" fontId="78" fillId="16" borderId="10" xfId="0" applyFont="true" applyBorder="true" applyAlignment="true" applyProtection="false">
      <alignment horizontal="center" vertical="center" textRotation="0" wrapText="false" indent="0" shrinkToFit="false"/>
      <protection locked="true" hidden="false"/>
    </xf>
    <xf numFmtId="164" fontId="79" fillId="3" borderId="10" xfId="0" applyFont="true" applyBorder="true" applyAlignment="true" applyProtection="false">
      <alignment horizontal="center" vertical="center" textRotation="0" wrapText="false" indent="0" shrinkToFit="false"/>
      <protection locked="true" hidden="false"/>
    </xf>
    <xf numFmtId="164" fontId="78" fillId="15" borderId="10" xfId="0" applyFont="true" applyBorder="true" applyAlignment="true" applyProtection="false">
      <alignment horizontal="center" vertical="center" textRotation="0" wrapText="false" indent="0" shrinkToFit="false"/>
      <protection locked="true" hidden="false"/>
    </xf>
    <xf numFmtId="164" fontId="78" fillId="3" borderId="0" xfId="0" applyFont="true" applyBorder="true" applyAlignment="true" applyProtection="false">
      <alignment horizontal="center" vertical="center" textRotation="0" wrapText="false" indent="0" shrinkToFit="false"/>
      <protection locked="true" hidden="false"/>
    </xf>
    <xf numFmtId="164" fontId="78" fillId="3" borderId="0"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80" fillId="0" borderId="1" xfId="0" applyFont="true" applyBorder="true" applyAlignment="true" applyProtection="false">
      <alignment horizontal="center" vertical="center" textRotation="0" wrapText="false" indent="0" shrinkToFit="false"/>
      <protection locked="true" hidden="false"/>
    </xf>
    <xf numFmtId="164" fontId="80" fillId="17" borderId="1" xfId="0" applyFont="true" applyBorder="true" applyAlignment="true" applyProtection="false">
      <alignment horizontal="center" vertical="center" textRotation="0" wrapText="false" indent="0" shrinkToFit="false"/>
      <protection locked="true" hidden="false"/>
    </xf>
    <xf numFmtId="164" fontId="32" fillId="13" borderId="10" xfId="0" applyFont="true" applyBorder="true" applyAlignment="true" applyProtection="false">
      <alignment horizontal="center" vertical="center" textRotation="0" wrapText="false" indent="0" shrinkToFit="false"/>
      <protection locked="true" hidden="false"/>
    </xf>
    <xf numFmtId="164" fontId="78" fillId="13" borderId="10" xfId="0" applyFont="true" applyBorder="true" applyAlignment="true" applyProtection="false">
      <alignment horizontal="center" vertical="center" textRotation="0" wrapText="false" indent="0" shrinkToFit="false"/>
      <protection locked="true" hidden="false"/>
    </xf>
    <xf numFmtId="164" fontId="76" fillId="13" borderId="10" xfId="0" applyFont="true" applyBorder="true" applyAlignment="true" applyProtection="false">
      <alignment horizontal="center" vertical="center" textRotation="0" wrapText="false" indent="0" shrinkToFit="false"/>
      <protection locked="true" hidden="false"/>
    </xf>
    <xf numFmtId="164" fontId="77" fillId="13" borderId="10" xfId="0" applyFont="true" applyBorder="true" applyAlignment="true" applyProtection="false">
      <alignment horizontal="center" vertical="center" textRotation="0" wrapText="false" indent="0" shrinkToFit="false"/>
      <protection locked="true" hidden="false"/>
    </xf>
    <xf numFmtId="164" fontId="79" fillId="13" borderId="10" xfId="0" applyFont="true" applyBorder="true" applyAlignment="true" applyProtection="false">
      <alignment horizontal="center" vertical="center" textRotation="0" wrapText="false" indent="0" shrinkToFit="false"/>
      <protection locked="true" hidden="false"/>
    </xf>
    <xf numFmtId="164" fontId="78" fillId="13" borderId="0" xfId="0" applyFont="true" applyBorder="true" applyAlignment="true" applyProtection="false">
      <alignment horizontal="center" vertical="center" textRotation="0" wrapText="false" indent="0" shrinkToFit="false"/>
      <protection locked="true" hidden="false"/>
    </xf>
    <xf numFmtId="164" fontId="78" fillId="13" borderId="12" xfId="0" applyFont="true" applyBorder="true" applyAlignment="true" applyProtection="false">
      <alignment horizontal="general" vertical="bottom" textRotation="0" wrapText="true" indent="0" shrinkToFit="false"/>
      <protection locked="true" hidden="false"/>
    </xf>
    <xf numFmtId="164" fontId="78" fillId="13" borderId="0" xfId="0" applyFont="true" applyBorder="true" applyAlignment="true" applyProtection="false">
      <alignment horizontal="general" vertical="bottom" textRotation="0" wrapText="true" indent="0" shrinkToFit="false"/>
      <protection locked="true" hidden="false"/>
    </xf>
    <xf numFmtId="164" fontId="32" fillId="0" borderId="10" xfId="0" applyFont="true" applyBorder="true" applyAlignment="true" applyProtection="false">
      <alignment horizontal="center" vertical="center" textRotation="0" wrapText="false" indent="0" shrinkToFit="false"/>
      <protection locked="true" hidden="false"/>
    </xf>
    <xf numFmtId="164" fontId="47" fillId="3" borderId="10" xfId="0" applyFont="true" applyBorder="true" applyAlignment="true" applyProtection="false">
      <alignment horizontal="center" vertical="center" textRotation="0" wrapText="false" indent="0" shrinkToFit="false"/>
      <protection locked="true" hidden="false"/>
    </xf>
    <xf numFmtId="164" fontId="46" fillId="3" borderId="10" xfId="0" applyFont="true" applyBorder="true" applyAlignment="true" applyProtection="false">
      <alignment horizontal="center" vertical="center" textRotation="0" wrapText="false" indent="0" shrinkToFit="false"/>
      <protection locked="true" hidden="false"/>
    </xf>
    <xf numFmtId="164" fontId="81" fillId="3" borderId="10" xfId="0" applyFont="true" applyBorder="true" applyAlignment="true" applyProtection="false">
      <alignment horizontal="center" vertical="center" textRotation="0" wrapText="false" indent="0" shrinkToFit="false"/>
      <protection locked="true" hidden="false"/>
    </xf>
    <xf numFmtId="164" fontId="78" fillId="0" borderId="10" xfId="0" applyFont="true" applyBorder="true" applyAlignment="true" applyProtection="false">
      <alignment horizontal="center" vertical="center" textRotation="0" wrapText="false" indent="0" shrinkToFit="false"/>
      <protection locked="true" hidden="false"/>
    </xf>
    <xf numFmtId="164" fontId="78" fillId="3" borderId="12" xfId="0" applyFont="true" applyBorder="true" applyAlignment="true" applyProtection="false">
      <alignment horizontal="center" vertical="center" textRotation="0" wrapText="false" indent="0" shrinkToFit="false"/>
      <protection locked="true" hidden="false"/>
    </xf>
    <xf numFmtId="164" fontId="78" fillId="3" borderId="12" xfId="0" applyFont="true" applyBorder="true" applyAlignment="true" applyProtection="false">
      <alignment horizontal="general" vertical="bottom" textRotation="0" wrapText="true" indent="0" shrinkToFit="false"/>
      <protection locked="true" hidden="false"/>
    </xf>
    <xf numFmtId="164" fontId="78" fillId="10" borderId="10" xfId="0" applyFont="true" applyBorder="true" applyAlignment="true" applyProtection="false">
      <alignment horizontal="center" vertical="center" textRotation="0" wrapText="false" indent="0" shrinkToFit="false"/>
      <protection locked="true" hidden="false"/>
    </xf>
    <xf numFmtId="164" fontId="77" fillId="0" borderId="10" xfId="0" applyFont="true" applyBorder="true" applyAlignment="true" applyProtection="false">
      <alignment horizontal="center" vertical="center" textRotation="0" wrapText="false" indent="0" shrinkToFit="false"/>
      <protection locked="true" hidden="false"/>
    </xf>
    <xf numFmtId="164" fontId="79" fillId="16" borderId="10" xfId="0" applyFont="true" applyBorder="true" applyAlignment="true" applyProtection="false">
      <alignment horizontal="center" vertical="center" textRotation="0" wrapText="false" indent="0" shrinkToFit="false"/>
      <protection locked="true" hidden="false"/>
    </xf>
    <xf numFmtId="164" fontId="78" fillId="18" borderId="10" xfId="0" applyFont="true" applyBorder="true" applyAlignment="true" applyProtection="false">
      <alignment horizontal="center" vertical="center" textRotation="0" wrapText="false" indent="0" shrinkToFit="false"/>
      <protection locked="true" hidden="false"/>
    </xf>
    <xf numFmtId="164" fontId="78" fillId="0" borderId="0" xfId="0" applyFont="true" applyBorder="false" applyAlignment="true" applyProtection="false">
      <alignment horizontal="center" vertical="center" textRotation="0" wrapText="false" indent="0" shrinkToFit="false"/>
      <protection locked="true" hidden="false"/>
    </xf>
    <xf numFmtId="164" fontId="78" fillId="0" borderId="0" xfId="0" applyFont="true" applyBorder="false" applyAlignment="true" applyProtection="false">
      <alignment horizontal="general" vertical="bottom" textRotation="0" wrapText="true" indent="0" shrinkToFit="false"/>
      <protection locked="true" hidden="false"/>
    </xf>
    <xf numFmtId="164" fontId="15" fillId="16" borderId="10" xfId="0" applyFont="true" applyBorder="true" applyAlignment="true" applyProtection="false">
      <alignment horizontal="center" vertical="center" textRotation="0" wrapText="false" indent="0" shrinkToFit="false"/>
      <protection locked="true" hidden="false"/>
    </xf>
    <xf numFmtId="164" fontId="82" fillId="0" borderId="10" xfId="0" applyFont="true" applyBorder="true" applyAlignment="true" applyProtection="false">
      <alignment horizontal="center" vertical="center"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32" fillId="18" borderId="10" xfId="0" applyFont="true" applyBorder="true" applyAlignment="true" applyProtection="false">
      <alignment horizontal="center" vertical="center" textRotation="0" wrapText="false" indent="0" shrinkToFit="false"/>
      <protection locked="true" hidden="false"/>
    </xf>
    <xf numFmtId="164" fontId="78" fillId="0" borderId="10" xfId="0" applyFont="true" applyBorder="true" applyAlignment="true" applyProtection="false">
      <alignment horizontal="center" vertical="center" textRotation="0" wrapText="true" indent="0" shrinkToFit="false"/>
      <protection locked="true" hidden="false"/>
    </xf>
    <xf numFmtId="164" fontId="78" fillId="5" borderId="10" xfId="0" applyFont="true" applyBorder="true" applyAlignment="true" applyProtection="false">
      <alignment horizontal="center" vertical="center" textRotation="0" wrapText="false" indent="0" shrinkToFit="false"/>
      <protection locked="true" hidden="false"/>
    </xf>
    <xf numFmtId="164" fontId="83" fillId="16" borderId="10" xfId="0" applyFont="true" applyBorder="true" applyAlignment="true" applyProtection="false">
      <alignment horizontal="center" vertical="center" textRotation="0" wrapText="false" indent="0" shrinkToFit="false"/>
      <protection locked="true" hidden="false"/>
    </xf>
    <xf numFmtId="167" fontId="78" fillId="0" borderId="10" xfId="0" applyFont="true" applyBorder="true" applyAlignment="true" applyProtection="false">
      <alignment horizontal="center" vertical="center" textRotation="0" wrapText="false" indent="0" shrinkToFit="false"/>
      <protection locked="true" hidden="false"/>
    </xf>
    <xf numFmtId="164" fontId="32" fillId="19" borderId="10" xfId="0" applyFont="true" applyBorder="true" applyAlignment="true" applyProtection="false">
      <alignment horizontal="center" vertical="center" textRotation="0" wrapText="false" indent="0" shrinkToFit="false"/>
      <protection locked="true" hidden="false"/>
    </xf>
    <xf numFmtId="164" fontId="78" fillId="19" borderId="10" xfId="0" applyFont="true" applyBorder="true" applyAlignment="true" applyProtection="false">
      <alignment horizontal="center" vertical="center" textRotation="0" wrapText="false" indent="0" shrinkToFit="false"/>
      <protection locked="true" hidden="false"/>
    </xf>
    <xf numFmtId="164" fontId="78" fillId="18" borderId="10" xfId="0" applyFont="true" applyBorder="true" applyAlignment="true" applyProtection="false">
      <alignment horizontal="center" vertical="center" textRotation="0" wrapText="true" indent="0" shrinkToFit="false"/>
      <protection locked="true" hidden="false"/>
    </xf>
    <xf numFmtId="164" fontId="26" fillId="3" borderId="10" xfId="0" applyFont="true" applyBorder="true" applyAlignment="true" applyProtection="false">
      <alignment horizontal="center" vertical="center" textRotation="0" wrapText="true" indent="0" shrinkToFit="false"/>
      <protection locked="true" hidden="false"/>
    </xf>
    <xf numFmtId="164" fontId="78" fillId="0" borderId="0" xfId="0" applyFont="true" applyBorder="true" applyAlignment="true" applyProtection="false">
      <alignment horizontal="center" vertical="center" textRotation="0" wrapText="false" indent="0" shrinkToFit="false"/>
      <protection locked="true" hidden="false"/>
    </xf>
    <xf numFmtId="164" fontId="78" fillId="0" borderId="0" xfId="0" applyFont="true" applyBorder="true" applyAlignment="true" applyProtection="false">
      <alignment horizontal="general" vertical="bottom" textRotation="0" wrapText="true" indent="0" shrinkToFit="false"/>
      <protection locked="true" hidden="false"/>
    </xf>
    <xf numFmtId="164" fontId="15" fillId="3" borderId="10" xfId="0" applyFont="true" applyBorder="true" applyAlignment="true" applyProtection="false">
      <alignment horizontal="center" vertical="center" textRotation="0" wrapText="false" indent="0" shrinkToFit="false"/>
      <protection locked="true" hidden="false"/>
    </xf>
    <xf numFmtId="164" fontId="84" fillId="3" borderId="10" xfId="0" applyFont="true" applyBorder="true" applyAlignment="true" applyProtection="false">
      <alignment horizontal="center" vertical="center" textRotation="0" wrapText="false" indent="0" shrinkToFit="false"/>
      <protection locked="true" hidden="false"/>
    </xf>
    <xf numFmtId="164" fontId="79" fillId="0" borderId="10" xfId="0" applyFont="true" applyBorder="true" applyAlignment="true" applyProtection="false">
      <alignment horizontal="center" vertical="center" textRotation="0" wrapText="false" indent="0" shrinkToFit="false"/>
      <protection locked="true" hidden="false"/>
    </xf>
    <xf numFmtId="164" fontId="78" fillId="0" borderId="8" xfId="0" applyFont="true" applyBorder="true" applyAlignment="true" applyProtection="false">
      <alignment horizontal="center" vertical="center" textRotation="0" wrapText="false" indent="0" shrinkToFit="false"/>
      <protection locked="true" hidden="false"/>
    </xf>
    <xf numFmtId="167" fontId="78" fillId="3" borderId="10" xfId="0" applyFont="true" applyBorder="true" applyAlignment="true" applyProtection="false">
      <alignment horizontal="center" vertical="center" textRotation="0" wrapText="false" indent="0" shrinkToFit="false"/>
      <protection locked="true" hidden="false"/>
    </xf>
    <xf numFmtId="164" fontId="77" fillId="18" borderId="10"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false" indent="0" shrinkToFit="false"/>
      <protection locked="true" hidden="false"/>
    </xf>
    <xf numFmtId="164" fontId="78" fillId="0" borderId="3" xfId="0" applyFont="true" applyBorder="true" applyAlignment="true" applyProtection="false">
      <alignment horizontal="center" vertical="center" textRotation="0" wrapText="false" indent="0" shrinkToFit="false"/>
      <protection locked="true" hidden="false"/>
    </xf>
    <xf numFmtId="164" fontId="47" fillId="0" borderId="10" xfId="0" applyFont="true" applyBorder="true" applyAlignment="true" applyProtection="false">
      <alignment horizontal="center" vertical="center" textRotation="0" wrapText="false" indent="0" shrinkToFit="false"/>
      <protection locked="true" hidden="false"/>
    </xf>
    <xf numFmtId="164" fontId="46" fillId="0" borderId="10" xfId="0" applyFont="true" applyBorder="true" applyAlignment="true" applyProtection="false">
      <alignment horizontal="center" vertical="center" textRotation="0" wrapText="false" indent="0" shrinkToFit="false"/>
      <protection locked="true" hidden="false"/>
    </xf>
    <xf numFmtId="164" fontId="46" fillId="16" borderId="10" xfId="0" applyFont="true" applyBorder="true" applyAlignment="true" applyProtection="false">
      <alignment horizontal="center" vertical="center" textRotation="0" wrapText="false" indent="0" shrinkToFit="false"/>
      <protection locked="true" hidden="false"/>
    </xf>
    <xf numFmtId="164" fontId="46" fillId="18" borderId="10" xfId="0" applyFont="true" applyBorder="true" applyAlignment="true" applyProtection="false">
      <alignment horizontal="center" vertical="center" textRotation="0" wrapText="false" indent="0" shrinkToFit="false"/>
      <protection locked="true" hidden="false"/>
    </xf>
    <xf numFmtId="164" fontId="46" fillId="3" borderId="10" xfId="0" applyFont="true" applyBorder="true" applyAlignment="true" applyProtection="false">
      <alignment horizontal="center" vertical="center" textRotation="0" wrapText="true" indent="0" shrinkToFit="false"/>
      <protection locked="true" hidden="false"/>
    </xf>
    <xf numFmtId="164" fontId="81" fillId="16" borderId="10" xfId="0" applyFont="true" applyBorder="true" applyAlignment="true" applyProtection="false">
      <alignment horizontal="center" vertical="center" textRotation="0" wrapText="false" indent="0" shrinkToFit="false"/>
      <protection locked="true" hidden="false"/>
    </xf>
    <xf numFmtId="164" fontId="15" fillId="18" borderId="10" xfId="0" applyFont="true" applyBorder="true" applyAlignment="true" applyProtection="false">
      <alignment horizontal="center" vertical="center" textRotation="0" wrapText="false" indent="0" shrinkToFit="false"/>
      <protection locked="true" hidden="false"/>
    </xf>
    <xf numFmtId="164" fontId="78" fillId="16" borderId="10" xfId="0" applyFont="true" applyBorder="true" applyAlignment="true" applyProtection="false">
      <alignment horizontal="center" vertical="center" textRotation="0" wrapText="true" indent="0" shrinkToFit="false"/>
      <protection locked="true" hidden="false"/>
    </xf>
    <xf numFmtId="169" fontId="78" fillId="3" borderId="10" xfId="0" applyFont="true" applyBorder="true" applyAlignment="true" applyProtection="false">
      <alignment horizontal="center" vertical="center" textRotation="0" wrapText="false" indent="0" shrinkToFit="false"/>
      <protection locked="true" hidden="false"/>
    </xf>
    <xf numFmtId="164" fontId="85" fillId="3" borderId="10" xfId="0" applyFont="true" applyBorder="true" applyAlignment="true" applyProtection="false">
      <alignment horizontal="center" vertical="center" textRotation="0" wrapText="true" indent="0" shrinkToFit="false"/>
      <protection locked="true" hidden="false"/>
    </xf>
    <xf numFmtId="164" fontId="86" fillId="0" borderId="12" xfId="0" applyFont="true" applyBorder="true" applyAlignment="true" applyProtection="false">
      <alignment horizontal="center" vertical="center" textRotation="0" wrapText="false" indent="0" shrinkToFit="false"/>
      <protection locked="true" hidden="false"/>
    </xf>
    <xf numFmtId="164" fontId="78" fillId="0" borderId="13" xfId="0" applyFont="true" applyBorder="true" applyAlignment="true" applyProtection="false">
      <alignment horizontal="center" vertical="center" textRotation="0" wrapText="false" indent="0" shrinkToFit="false"/>
      <protection locked="true" hidden="false"/>
    </xf>
    <xf numFmtId="164" fontId="15" fillId="3" borderId="10" xfId="0" applyFont="true" applyBorder="true" applyAlignment="true" applyProtection="false">
      <alignment horizontal="center" vertical="center" textRotation="0" wrapText="true" indent="0" shrinkToFit="false"/>
      <protection locked="true" hidden="false"/>
    </xf>
    <xf numFmtId="169" fontId="78" fillId="15" borderId="10" xfId="0" applyFont="true" applyBorder="true" applyAlignment="true" applyProtection="false">
      <alignment horizontal="center" vertical="center" textRotation="0" wrapText="false" indent="0" shrinkToFit="false"/>
      <protection locked="true" hidden="false"/>
    </xf>
    <xf numFmtId="169" fontId="78" fillId="3" borderId="12" xfId="0" applyFont="true" applyBorder="true" applyAlignment="true" applyProtection="false">
      <alignment horizontal="center" vertical="center" textRotation="0" wrapText="false" indent="0" shrinkToFit="false"/>
      <protection locked="true" hidden="false"/>
    </xf>
    <xf numFmtId="169" fontId="78" fillId="3" borderId="12" xfId="0" applyFont="true" applyBorder="true" applyAlignment="true" applyProtection="false">
      <alignment horizontal="general" vertical="bottom" textRotation="0" wrapText="true" indent="0" shrinkToFit="false"/>
      <protection locked="true" hidden="false"/>
    </xf>
    <xf numFmtId="164" fontId="78" fillId="7" borderId="10" xfId="0" applyFont="true" applyBorder="true" applyAlignment="true" applyProtection="false">
      <alignment horizontal="center" vertical="center" textRotation="0" wrapText="false" indent="0" shrinkToFit="false"/>
      <protection locked="true" hidden="false"/>
    </xf>
    <xf numFmtId="164" fontId="44" fillId="10" borderId="10" xfId="0" applyFont="true" applyBorder="true" applyAlignment="true" applyProtection="false">
      <alignment horizontal="center" vertical="center" textRotation="0" wrapText="false" indent="0" shrinkToFit="false"/>
      <protection locked="true" hidden="false"/>
    </xf>
    <xf numFmtId="164" fontId="12" fillId="3" borderId="10" xfId="0" applyFont="true" applyBorder="true" applyAlignment="true" applyProtection="false">
      <alignment horizontal="center" vertical="center" textRotation="0" wrapText="false" indent="0" shrinkToFit="false"/>
      <protection locked="true" hidden="false"/>
    </xf>
    <xf numFmtId="167" fontId="46" fillId="3" borderId="10" xfId="0" applyFont="true" applyBorder="true" applyAlignment="true" applyProtection="false">
      <alignment horizontal="center" vertical="center" textRotation="0" wrapText="false" indent="0" shrinkToFit="false"/>
      <protection locked="true" hidden="false"/>
    </xf>
    <xf numFmtId="164" fontId="81" fillId="13" borderId="10" xfId="0" applyFont="true" applyBorder="true" applyAlignment="true" applyProtection="false">
      <alignment horizontal="center" vertical="center" textRotation="0" wrapText="false" indent="0" shrinkToFit="false"/>
      <protection locked="true" hidden="false"/>
    </xf>
    <xf numFmtId="164" fontId="78" fillId="3"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7" fontId="15" fillId="3" borderId="10" xfId="0" applyFont="true" applyBorder="true" applyAlignment="true" applyProtection="false">
      <alignment horizontal="center" vertical="center" textRotation="0" wrapText="false" indent="0" shrinkToFit="false"/>
      <protection locked="true" hidden="false"/>
    </xf>
    <xf numFmtId="164" fontId="78" fillId="15" borderId="13" xfId="0" applyFont="true" applyBorder="true" applyAlignment="true" applyProtection="false">
      <alignment horizontal="center" vertical="center" textRotation="0" wrapText="false" indent="0" shrinkToFit="false"/>
      <protection locked="true" hidden="false"/>
    </xf>
    <xf numFmtId="164" fontId="78" fillId="13" borderId="13" xfId="0" applyFont="true" applyBorder="true" applyAlignment="true" applyProtection="false">
      <alignment horizontal="center" vertical="center" textRotation="0" wrapText="false" indent="0" shrinkToFit="false"/>
      <protection locked="true" hidden="false"/>
    </xf>
    <xf numFmtId="164" fontId="84" fillId="16" borderId="10" xfId="0" applyFont="true" applyBorder="true" applyAlignment="true" applyProtection="false">
      <alignment horizontal="center" vertical="center" textRotation="0" wrapText="false" indent="0" shrinkToFit="false"/>
      <protection locked="true" hidden="false"/>
    </xf>
    <xf numFmtId="164" fontId="78" fillId="0" borderId="12" xfId="0" applyFont="true" applyBorder="true" applyAlignment="true" applyProtection="false">
      <alignment horizontal="center" vertical="center" textRotation="0" wrapText="false" indent="0" shrinkToFit="false"/>
      <protection locked="true" hidden="false"/>
    </xf>
    <xf numFmtId="164" fontId="78" fillId="0" borderId="12" xfId="0" applyFont="true" applyBorder="true" applyAlignment="true" applyProtection="false">
      <alignment horizontal="general" vertical="bottom" textRotation="0" wrapText="true" indent="0" shrinkToFit="false"/>
      <protection locked="true" hidden="false"/>
    </xf>
    <xf numFmtId="164" fontId="78" fillId="3" borderId="3" xfId="0" applyFont="true" applyBorder="true" applyAlignment="true" applyProtection="false">
      <alignment horizontal="center" vertical="center" textRotation="0" wrapText="false" indent="0" shrinkToFit="false"/>
      <protection locked="true" hidden="false"/>
    </xf>
    <xf numFmtId="164" fontId="79" fillId="16" borderId="3" xfId="0" applyFont="true" applyBorder="true" applyAlignment="true" applyProtection="false">
      <alignment horizontal="center" vertical="center" textRotation="0" wrapText="false" indent="0" shrinkToFit="false"/>
      <protection locked="true" hidden="false"/>
    </xf>
    <xf numFmtId="164" fontId="78" fillId="15" borderId="3" xfId="0" applyFont="true" applyBorder="true" applyAlignment="true" applyProtection="false">
      <alignment horizontal="center" vertical="center" textRotation="0" wrapText="false" indent="0" shrinkToFit="false"/>
      <protection locked="true" hidden="false"/>
    </xf>
    <xf numFmtId="164" fontId="78" fillId="16" borderId="3"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78" fillId="0" borderId="4" xfId="0" applyFont="true" applyBorder="true" applyAlignment="true" applyProtection="false">
      <alignment horizontal="center" vertical="center" textRotation="0" wrapText="false" indent="0" shrinkToFit="false"/>
      <protection locked="true" hidden="false"/>
    </xf>
    <xf numFmtId="164" fontId="78" fillId="0" borderId="4" xfId="0" applyFont="true" applyBorder="true" applyAlignment="true" applyProtection="false">
      <alignment horizontal="general" vertical="bottom" textRotation="0" wrapText="true" indent="0" shrinkToFit="false"/>
      <protection locked="true" hidden="false"/>
    </xf>
    <xf numFmtId="164" fontId="83" fillId="18" borderId="10" xfId="0" applyFont="true" applyBorder="true" applyAlignment="true" applyProtection="false">
      <alignment horizontal="center" vertical="center" textRotation="0" wrapText="false" indent="0" shrinkToFit="false"/>
      <protection locked="true" hidden="false"/>
    </xf>
    <xf numFmtId="164" fontId="78" fillId="15" borderId="0" xfId="0" applyFont="true" applyBorder="true" applyAlignment="true" applyProtection="false">
      <alignment horizontal="center" vertical="center" textRotation="0" wrapText="false" indent="0" shrinkToFit="false"/>
      <protection locked="true" hidden="false"/>
    </xf>
    <xf numFmtId="164" fontId="26" fillId="0" borderId="10" xfId="0" applyFont="true" applyBorder="true" applyAlignment="true" applyProtection="false">
      <alignment horizontal="center" vertical="center" textRotation="0" wrapText="false" indent="0" shrinkToFit="false"/>
      <protection locked="true" hidden="false"/>
    </xf>
    <xf numFmtId="164" fontId="78" fillId="9" borderId="10" xfId="0" applyFont="true" applyBorder="true" applyAlignment="true" applyProtection="false">
      <alignment horizontal="center" vertical="center" textRotation="0" wrapText="false" indent="0" shrinkToFit="false"/>
      <protection locked="true" hidden="false"/>
    </xf>
    <xf numFmtId="164" fontId="87" fillId="16" borderId="10" xfId="0" applyFont="true" applyBorder="true" applyAlignment="true" applyProtection="false">
      <alignment horizontal="center" vertical="center" textRotation="0" wrapText="false" indent="0" shrinkToFit="false"/>
      <protection locked="true" hidden="false"/>
    </xf>
    <xf numFmtId="164" fontId="88" fillId="3" borderId="10" xfId="0" applyFont="true" applyBorder="true" applyAlignment="true" applyProtection="false">
      <alignment horizontal="center" vertical="center" textRotation="0" wrapText="false" indent="0" shrinkToFit="false"/>
      <protection locked="true" hidden="false"/>
    </xf>
    <xf numFmtId="164" fontId="78" fillId="0" borderId="13" xfId="0" applyFont="true" applyBorder="true" applyAlignment="true" applyProtection="false">
      <alignment horizontal="general" vertical="bottom" textRotation="0" wrapText="false" indent="0" shrinkToFit="false"/>
      <protection locked="true" hidden="false"/>
    </xf>
    <xf numFmtId="164" fontId="78" fillId="0" borderId="12" xfId="0" applyFont="true" applyBorder="true" applyAlignment="true" applyProtection="false">
      <alignment horizontal="general" vertical="bottom" textRotation="0" wrapText="false" indent="0" shrinkToFit="false"/>
      <protection locked="true" hidden="false"/>
    </xf>
    <xf numFmtId="164" fontId="84" fillId="18" borderId="10" xfId="0" applyFont="true" applyBorder="true" applyAlignment="true" applyProtection="false">
      <alignment horizontal="center" vertical="center" textRotation="0" wrapText="false" indent="0" shrinkToFit="false"/>
      <protection locked="true" hidden="false"/>
    </xf>
    <xf numFmtId="164" fontId="78" fillId="0" borderId="8" xfId="0" applyFont="true" applyBorder="true" applyAlignment="true" applyProtection="false">
      <alignment horizontal="general" vertical="bottom" textRotation="0" wrapText="true" indent="0" shrinkToFit="false"/>
      <protection locked="true" hidden="false"/>
    </xf>
    <xf numFmtId="165" fontId="15" fillId="3" borderId="10" xfId="0" applyFont="true" applyBorder="true" applyAlignment="true" applyProtection="false">
      <alignment horizontal="center" vertical="center" textRotation="0" wrapText="false" indent="0" shrinkToFit="false"/>
      <protection locked="true" hidden="false"/>
    </xf>
    <xf numFmtId="164" fontId="78" fillId="0" borderId="10" xfId="0" applyFont="true" applyBorder="true" applyAlignment="true" applyProtection="false">
      <alignment horizontal="general" vertical="bottom" textRotation="0" wrapText="true" indent="0" shrinkToFit="false"/>
      <protection locked="true" hidden="false"/>
    </xf>
    <xf numFmtId="164" fontId="78" fillId="0" borderId="5" xfId="0" applyFont="true" applyBorder="true" applyAlignment="true" applyProtection="false">
      <alignment horizontal="general" vertical="bottom" textRotation="0" wrapText="true" indent="0" shrinkToFit="false"/>
      <protection locked="true" hidden="false"/>
    </xf>
    <xf numFmtId="164" fontId="32" fillId="20" borderId="10" xfId="0" applyFont="true" applyBorder="true" applyAlignment="true" applyProtection="false">
      <alignment horizontal="center" vertical="center" textRotation="0" wrapText="false" indent="0" shrinkToFit="false"/>
      <protection locked="true" hidden="false"/>
    </xf>
    <xf numFmtId="164" fontId="12" fillId="3" borderId="13" xfId="0" applyFont="true" applyBorder="true" applyAlignment="true" applyProtection="false">
      <alignment horizontal="center" vertical="center" textRotation="0" wrapText="false" indent="0" shrinkToFit="false"/>
      <protection locked="true" hidden="false"/>
    </xf>
    <xf numFmtId="164" fontId="79" fillId="3" borderId="10" xfId="0" applyFont="true" applyBorder="true" applyAlignment="true" applyProtection="false">
      <alignment horizontal="center" vertical="center" textRotation="0" wrapText="true" indent="0" shrinkToFit="false"/>
      <protection locked="true" hidden="false"/>
    </xf>
    <xf numFmtId="164" fontId="78" fillId="0" borderId="4" xfId="0" applyFont="true" applyBorder="true" applyAlignment="true" applyProtection="false">
      <alignment horizontal="general" vertical="bottom" textRotation="0" wrapText="false" indent="0" shrinkToFit="false"/>
      <protection locked="true" hidden="false"/>
    </xf>
    <xf numFmtId="164" fontId="78" fillId="0" borderId="5" xfId="0" applyFont="true" applyBorder="true" applyAlignment="true" applyProtection="false">
      <alignment horizontal="general" vertical="bottom" textRotation="0" wrapText="false" indent="0" shrinkToFit="false"/>
      <protection locked="true" hidden="false"/>
    </xf>
    <xf numFmtId="164" fontId="77" fillId="0" borderId="13" xfId="0" applyFont="true" applyBorder="true" applyAlignment="true" applyProtection="false">
      <alignment horizontal="center" vertical="center" textRotation="0" wrapText="false" indent="0" shrinkToFit="false"/>
      <protection locked="true" hidden="false"/>
    </xf>
    <xf numFmtId="164" fontId="78" fillId="20" borderId="10" xfId="0" applyFont="true" applyBorder="true" applyAlignment="true" applyProtection="false">
      <alignment horizontal="center" vertical="center" textRotation="0" wrapText="false" indent="0" shrinkToFit="false"/>
      <protection locked="true" hidden="false"/>
    </xf>
    <xf numFmtId="164" fontId="89" fillId="0" borderId="10" xfId="0" applyFont="true" applyBorder="true" applyAlignment="true" applyProtection="false">
      <alignment horizontal="center" vertical="center" textRotation="0" wrapText="false" indent="0" shrinkToFit="false"/>
      <protection locked="true" hidden="false"/>
    </xf>
    <xf numFmtId="164" fontId="78" fillId="3" borderId="13" xfId="0" applyFont="true" applyBorder="true" applyAlignment="true" applyProtection="false">
      <alignment horizontal="center" vertical="center" textRotation="0" wrapText="true" indent="0" shrinkToFit="false"/>
      <protection locked="true" hidden="false"/>
    </xf>
    <xf numFmtId="164" fontId="78" fillId="16" borderId="13" xfId="0" applyFont="true" applyBorder="true" applyAlignment="true" applyProtection="false">
      <alignment horizontal="center" vertical="center" textRotation="0" wrapText="false" indent="0" shrinkToFit="false"/>
      <protection locked="true" hidden="false"/>
    </xf>
    <xf numFmtId="164" fontId="80" fillId="17" borderId="13" xfId="0" applyFont="true" applyBorder="true" applyAlignment="true" applyProtection="false">
      <alignment horizontal="center" vertical="center" textRotation="0" wrapText="false" indent="0" shrinkToFit="false"/>
      <protection locked="true" hidden="false"/>
    </xf>
    <xf numFmtId="164" fontId="90" fillId="0" borderId="10" xfId="0" applyFont="true" applyBorder="true" applyAlignment="true" applyProtection="false">
      <alignment horizontal="center" vertical="center" textRotation="0" wrapText="false" indent="0" shrinkToFit="false"/>
      <protection locked="true" hidden="false"/>
    </xf>
    <xf numFmtId="164" fontId="91" fillId="3" borderId="10" xfId="0" applyFont="true" applyBorder="true" applyAlignment="true" applyProtection="false">
      <alignment horizontal="center" vertical="center" textRotation="0" wrapText="false" indent="0" shrinkToFit="false"/>
      <protection locked="true" hidden="false"/>
    </xf>
    <xf numFmtId="164" fontId="78" fillId="3" borderId="5" xfId="0" applyFont="true" applyBorder="true" applyAlignment="true" applyProtection="false">
      <alignment horizontal="center" vertical="center" textRotation="0" wrapText="false" indent="0" shrinkToFit="false"/>
      <protection locked="true" hidden="false"/>
    </xf>
    <xf numFmtId="164" fontId="15" fillId="3" borderId="8" xfId="0" applyFont="true" applyBorder="true" applyAlignment="true" applyProtection="false">
      <alignment horizontal="center" vertical="center" textRotation="0" wrapText="false" indent="0" shrinkToFit="false"/>
      <protection locked="true" hidden="false"/>
    </xf>
    <xf numFmtId="164" fontId="26" fillId="21" borderId="10" xfId="0" applyFont="true" applyBorder="true" applyAlignment="true" applyProtection="false">
      <alignment horizontal="center" vertical="center" textRotation="0" wrapText="false" indent="0" shrinkToFit="false"/>
      <protection locked="true" hidden="false"/>
    </xf>
    <xf numFmtId="164" fontId="78" fillId="21" borderId="1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92" fillId="0" borderId="10" xfId="0" applyFont="true" applyBorder="true" applyAlignment="true" applyProtection="false">
      <alignment horizontal="center" vertical="center" textRotation="0" wrapText="false" indent="0" shrinkToFit="false"/>
      <protection locked="true" hidden="false"/>
    </xf>
    <xf numFmtId="164" fontId="78" fillId="0" borderId="5" xfId="0" applyFont="true" applyBorder="true" applyAlignment="true" applyProtection="false">
      <alignment horizontal="center" vertical="center" textRotation="0" wrapText="false" indent="0" shrinkToFit="false"/>
      <protection locked="true" hidden="false"/>
    </xf>
    <xf numFmtId="164" fontId="15" fillId="3" borderId="12" xfId="0" applyFont="true" applyBorder="true" applyAlignment="true" applyProtection="false">
      <alignment horizontal="center" vertical="center" textRotation="0" wrapText="false" indent="0" shrinkToFit="false"/>
      <protection locked="true" hidden="false"/>
    </xf>
    <xf numFmtId="164" fontId="78" fillId="16" borderId="8" xfId="0" applyFont="true" applyBorder="true" applyAlignment="true" applyProtection="false">
      <alignment horizontal="center" vertical="center" textRotation="0" wrapText="false" indent="0" shrinkToFit="false"/>
      <protection locked="true" hidden="false"/>
    </xf>
    <xf numFmtId="164" fontId="38" fillId="3" borderId="10" xfId="0" applyFont="true" applyBorder="true" applyAlignment="true" applyProtection="false">
      <alignment horizontal="center" vertical="center" textRotation="0" wrapText="false" indent="0" shrinkToFit="false"/>
      <protection locked="true" hidden="false"/>
    </xf>
    <xf numFmtId="164" fontId="80" fillId="3" borderId="8" xfId="0" applyFont="true" applyBorder="true" applyAlignment="true" applyProtection="false">
      <alignment horizontal="center" vertical="center" textRotation="0" wrapText="false" indent="0" shrinkToFit="false"/>
      <protection locked="true" hidden="false"/>
    </xf>
    <xf numFmtId="164" fontId="92" fillId="0" borderId="10" xfId="0" applyFont="true" applyBorder="true" applyAlignment="true" applyProtection="false">
      <alignment horizontal="center" vertical="center" textRotation="0" wrapText="true" indent="0" shrinkToFit="false"/>
      <protection locked="true" hidden="false"/>
    </xf>
    <xf numFmtId="164" fontId="78" fillId="3" borderId="3" xfId="0" applyFont="true" applyBorder="true" applyAlignment="true" applyProtection="false">
      <alignment horizontal="general" vertical="bottom" textRotation="0" wrapText="false" indent="0" shrinkToFit="false"/>
      <protection locked="true" hidden="false"/>
    </xf>
    <xf numFmtId="164" fontId="78" fillId="3" borderId="4" xfId="0" applyFont="true" applyBorder="true" applyAlignment="true" applyProtection="false">
      <alignment horizontal="general" vertical="bottom" textRotation="0" wrapText="false" indent="0" shrinkToFit="false"/>
      <protection locked="true" hidden="false"/>
    </xf>
    <xf numFmtId="164" fontId="78" fillId="3" borderId="5" xfId="0" applyFont="true" applyBorder="true" applyAlignment="true" applyProtection="false">
      <alignment horizontal="general" vertical="bottom" textRotation="0" wrapText="false" indent="0" shrinkToFit="false"/>
      <protection locked="true" hidden="false"/>
    </xf>
    <xf numFmtId="164" fontId="93" fillId="3" borderId="10" xfId="0" applyFont="true" applyBorder="true" applyAlignment="true" applyProtection="false">
      <alignment horizontal="center" vertical="center" textRotation="0" wrapText="false" indent="0" shrinkToFit="false"/>
      <protection locked="true" hidden="false"/>
    </xf>
    <xf numFmtId="164" fontId="94" fillId="3" borderId="10" xfId="0" applyFont="true" applyBorder="true" applyAlignment="true" applyProtection="false">
      <alignment horizontal="center" vertical="center" textRotation="0" wrapText="false" indent="0" shrinkToFit="false"/>
      <protection locked="true" hidden="false"/>
    </xf>
    <xf numFmtId="164" fontId="78" fillId="3" borderId="10" xfId="0" applyFont="true" applyBorder="true" applyAlignment="true" applyProtection="false">
      <alignment horizontal="general" vertical="bottom" textRotation="0" wrapText="false" indent="0" shrinkToFit="false"/>
      <protection locked="true" hidden="false"/>
    </xf>
    <xf numFmtId="164" fontId="15" fillId="13" borderId="10"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8" fillId="16" borderId="1" xfId="0" applyFont="true" applyBorder="true" applyAlignment="true" applyProtection="false">
      <alignment horizontal="center" vertical="center" textRotation="0" wrapText="true" indent="0" shrinkToFit="false"/>
      <protection locked="true" hidden="false"/>
    </xf>
    <xf numFmtId="164" fontId="32" fillId="3"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18" fillId="3" borderId="1" xfId="0" applyFont="true" applyBorder="true" applyAlignment="true" applyProtection="false">
      <alignment horizontal="center" vertical="center" textRotation="0" wrapText="false" indent="0" shrinkToFit="false"/>
      <protection locked="true" hidden="false"/>
    </xf>
    <xf numFmtId="164" fontId="34" fillId="3" borderId="1" xfId="0" applyFont="true" applyBorder="true" applyAlignment="true" applyProtection="false">
      <alignment horizontal="center" vertical="center" textRotation="0" wrapText="false" indent="0" shrinkToFit="false"/>
      <protection locked="true" hidden="false"/>
    </xf>
    <xf numFmtId="164" fontId="95" fillId="3" borderId="1" xfId="0" applyFont="true" applyBorder="true" applyAlignment="true" applyProtection="false">
      <alignment horizontal="center" vertical="center" textRotation="0" wrapText="false" indent="0" shrinkToFit="false"/>
      <protection locked="true" hidden="false"/>
    </xf>
    <xf numFmtId="164" fontId="33" fillId="3"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15" borderId="1"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75" fillId="3" borderId="1" xfId="0" applyFont="true" applyBorder="true" applyAlignment="true" applyProtection="false">
      <alignment horizontal="center" vertical="center" textRotation="0" wrapText="false" indent="0" shrinkToFit="false"/>
      <protection locked="true" hidden="false"/>
    </xf>
    <xf numFmtId="164" fontId="96" fillId="3" borderId="1" xfId="0" applyFont="true" applyBorder="true" applyAlignment="true" applyProtection="false">
      <alignment horizontal="center" vertical="center" textRotation="0" wrapText="false" indent="0" shrinkToFit="false"/>
      <protection locked="true" hidden="false"/>
    </xf>
    <xf numFmtId="164" fontId="96" fillId="3" borderId="1" xfId="0" applyFont="true" applyBorder="true" applyAlignment="true" applyProtection="false">
      <alignment horizontal="center" vertical="center" textRotation="0" wrapText="true" indent="0" shrinkToFit="false"/>
      <protection locked="true" hidden="false"/>
    </xf>
    <xf numFmtId="164" fontId="26" fillId="3"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97"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96"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8" fillId="22" borderId="1" xfId="0" applyFont="true" applyBorder="true" applyAlignment="true" applyProtection="false">
      <alignment horizontal="center" vertical="center" textRotation="0" wrapText="false" indent="0" shrinkToFit="false"/>
      <protection locked="true" hidden="false"/>
    </xf>
    <xf numFmtId="164" fontId="97" fillId="3" borderId="1" xfId="0" applyFont="true" applyBorder="true" applyAlignment="true" applyProtection="false">
      <alignment horizontal="center" vertical="center" textRotation="0" wrapText="false" indent="0" shrinkToFit="false"/>
      <protection locked="true" hidden="false"/>
    </xf>
    <xf numFmtId="164" fontId="80" fillId="3" borderId="1" xfId="0" applyFont="true" applyBorder="true" applyAlignment="true" applyProtection="false">
      <alignment horizontal="center" vertical="center" textRotation="0" wrapText="false" indent="0" shrinkToFit="false"/>
      <protection locked="true" hidden="false"/>
    </xf>
    <xf numFmtId="164" fontId="91" fillId="3" borderId="1" xfId="0" applyFont="true" applyBorder="true" applyAlignment="true" applyProtection="false">
      <alignment horizontal="center" vertical="center" textRotation="0" wrapText="false" indent="0" shrinkToFit="false"/>
      <protection locked="true" hidden="false"/>
    </xf>
    <xf numFmtId="167" fontId="18" fillId="3" borderId="1" xfId="0" applyFont="true" applyBorder="true" applyAlignment="true" applyProtection="false">
      <alignment horizontal="center" vertical="center" textRotation="0" wrapText="false" indent="0" shrinkToFit="false"/>
      <protection locked="true" hidden="false"/>
    </xf>
    <xf numFmtId="164" fontId="9" fillId="16" borderId="1" xfId="0" applyFont="true" applyBorder="true" applyAlignment="true" applyProtection="false">
      <alignment horizontal="center" vertical="center" textRotation="0" wrapText="false" indent="0" shrinkToFit="false"/>
      <protection locked="true" hidden="false"/>
    </xf>
    <xf numFmtId="167" fontId="9" fillId="3" borderId="1" xfId="0" applyFont="true" applyBorder="true" applyAlignment="true" applyProtection="false">
      <alignment horizontal="center" vertical="center" textRotation="0" wrapText="false" indent="0" shrinkToFit="false"/>
      <protection locked="true" hidden="false"/>
    </xf>
    <xf numFmtId="164" fontId="22" fillId="3" borderId="1" xfId="0" applyFont="true" applyBorder="true" applyAlignment="true" applyProtection="false">
      <alignment horizontal="center" vertical="center" textRotation="0" wrapText="false" indent="0" shrinkToFit="false"/>
      <protection locked="true" hidden="false"/>
    </xf>
    <xf numFmtId="164" fontId="22" fillId="15" borderId="1" xfId="0" applyFont="true" applyBorder="tru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8" fillId="18" borderId="1" xfId="0" applyFont="true" applyBorder="true" applyAlignment="true" applyProtection="false">
      <alignment horizontal="center" vertical="center" textRotation="0" wrapText="false" indent="0" shrinkToFit="false"/>
      <protection locked="true" hidden="false"/>
    </xf>
    <xf numFmtId="164" fontId="98" fillId="3" borderId="1"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10" fillId="21"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99" fillId="3" borderId="1" xfId="0" applyFont="true" applyBorder="true" applyAlignment="true" applyProtection="false">
      <alignment horizontal="center" vertical="center" textRotation="0" wrapText="false" indent="0" shrinkToFit="false"/>
      <protection locked="true" hidden="false"/>
    </xf>
    <xf numFmtId="164" fontId="34" fillId="3" borderId="1" xfId="0" applyFont="true" applyBorder="true" applyAlignment="true" applyProtection="false">
      <alignment horizontal="center" vertical="center" textRotation="0" wrapText="true" indent="0" shrinkToFit="false"/>
      <protection locked="true" hidden="false"/>
    </xf>
    <xf numFmtId="164" fontId="18" fillId="16" borderId="1" xfId="0" applyFont="true" applyBorder="true" applyAlignment="true" applyProtection="false">
      <alignment horizontal="center" vertical="center" textRotation="0" wrapText="true" indent="0" shrinkToFit="false"/>
      <protection locked="true" hidden="false"/>
    </xf>
    <xf numFmtId="164" fontId="15" fillId="16" borderId="1" xfId="0" applyFont="true" applyBorder="true" applyAlignment="true" applyProtection="false">
      <alignment horizontal="center" vertical="center" textRotation="0" wrapText="false" indent="0" shrinkToFit="false"/>
      <protection locked="true" hidden="false"/>
    </xf>
    <xf numFmtId="164" fontId="100" fillId="3" borderId="1" xfId="0" applyFont="true" applyBorder="true" applyAlignment="true" applyProtection="false">
      <alignment horizontal="center"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false" indent="0" shrinkToFit="false"/>
      <protection locked="true" hidden="false"/>
    </xf>
    <xf numFmtId="164" fontId="85" fillId="3" borderId="1" xfId="0" applyFont="true" applyBorder="true" applyAlignment="true" applyProtection="false">
      <alignment horizontal="center"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3" borderId="2" xfId="0" applyFont="true" applyBorder="true" applyAlignment="true" applyProtection="false">
      <alignment horizontal="center" vertical="center" textRotation="0" wrapText="false" indent="0" shrinkToFit="false"/>
      <protection locked="true" hidden="false"/>
    </xf>
    <xf numFmtId="169" fontId="9" fillId="3" borderId="0" xfId="0" applyFont="true" applyBorder="false" applyAlignment="true" applyProtection="false">
      <alignment horizontal="general" vertical="bottom" textRotation="0" wrapText="false" indent="0" shrinkToFit="false"/>
      <protection locked="true" hidden="false"/>
    </xf>
    <xf numFmtId="169" fontId="9" fillId="23" borderId="1" xfId="0" applyFont="true" applyBorder="true" applyAlignment="true" applyProtection="false">
      <alignment horizontal="center" vertical="center" textRotation="0" wrapText="false" indent="0" shrinkToFit="false"/>
      <protection locked="true" hidden="false"/>
    </xf>
    <xf numFmtId="169" fontId="9" fillId="15" borderId="1" xfId="0" applyFont="true" applyBorder="true" applyAlignment="true" applyProtection="false">
      <alignment horizontal="center" vertical="center" textRotation="0" wrapText="false" indent="0" shrinkToFit="false"/>
      <protection locked="true" hidden="false"/>
    </xf>
    <xf numFmtId="169" fontId="9" fillId="3" borderId="0" xfId="0" applyFont="true" applyBorder="false" applyAlignment="true" applyProtection="false">
      <alignment horizontal="center" vertical="center" textRotation="0" wrapText="false" indent="0" shrinkToFit="false"/>
      <protection locked="true" hidden="false"/>
    </xf>
    <xf numFmtId="164" fontId="101" fillId="3" borderId="1" xfId="0" applyFont="true" applyBorder="true" applyAlignment="true" applyProtection="false">
      <alignment horizontal="center" vertical="center" textRotation="0" wrapText="false" indent="0" shrinkToFit="false"/>
      <protection locked="true" hidden="false"/>
    </xf>
    <xf numFmtId="164" fontId="12" fillId="3" borderId="1" xfId="0" applyFont="true" applyBorder="true" applyAlignment="true" applyProtection="false">
      <alignment horizontal="center" vertical="center" textRotation="0" wrapText="false" indent="0" shrinkToFit="false"/>
      <protection locked="true" hidden="false"/>
    </xf>
    <xf numFmtId="167" fontId="22" fillId="3" borderId="1" xfId="0" applyFont="true" applyBorder="true" applyAlignment="true" applyProtection="false">
      <alignment horizontal="center" vertical="center" textRotation="0" wrapText="false" indent="0" shrinkToFit="false"/>
      <protection locked="true" hidden="false"/>
    </xf>
    <xf numFmtId="164" fontId="102" fillId="3" borderId="1" xfId="0" applyFont="true" applyBorder="true" applyAlignment="true" applyProtection="false">
      <alignment horizontal="center" vertical="center" textRotation="0" wrapText="false" indent="0" shrinkToFit="false"/>
      <protection locked="true" hidden="false"/>
    </xf>
    <xf numFmtId="164" fontId="70" fillId="3" borderId="1" xfId="0" applyFont="true" applyBorder="true" applyAlignment="true" applyProtection="false">
      <alignment horizontal="center" vertical="center" textRotation="0" wrapText="false" indent="0" shrinkToFit="false"/>
      <protection locked="true" hidden="false"/>
    </xf>
    <xf numFmtId="164" fontId="10" fillId="18" borderId="1" xfId="0" applyFont="true" applyBorder="true" applyAlignment="true" applyProtection="false">
      <alignment horizontal="center" vertical="center" textRotation="0" wrapText="false" indent="0" shrinkToFit="false"/>
      <protection locked="true" hidden="false"/>
    </xf>
    <xf numFmtId="164" fontId="103" fillId="3" borderId="1" xfId="0" applyFont="true" applyBorder="true" applyAlignment="true" applyProtection="false">
      <alignment horizontal="center" vertical="center" textRotation="0" wrapText="false" indent="0" shrinkToFit="false"/>
      <protection locked="true" hidden="false"/>
    </xf>
    <xf numFmtId="164" fontId="9" fillId="10" borderId="1" xfId="0" applyFont="true" applyBorder="true" applyAlignment="true" applyProtection="false">
      <alignment horizontal="center" vertical="center" textRotation="0" wrapText="false" indent="0" shrinkToFit="false"/>
      <protection locked="true" hidden="false"/>
    </xf>
    <xf numFmtId="164" fontId="9" fillId="18" borderId="1" xfId="0" applyFont="true" applyBorder="true" applyAlignment="true" applyProtection="false">
      <alignment horizontal="center" vertical="center" textRotation="0" wrapText="false" indent="0" shrinkToFit="false"/>
      <protection locked="true" hidden="false"/>
    </xf>
    <xf numFmtId="164" fontId="10" fillId="20" borderId="1" xfId="0" applyFont="true" applyBorder="true" applyAlignment="true" applyProtection="false">
      <alignment horizontal="center" vertical="center" textRotation="0" wrapText="false" indent="0" shrinkToFit="false"/>
      <protection locked="true" hidden="false"/>
    </xf>
    <xf numFmtId="164" fontId="104" fillId="3" borderId="1" xfId="0" applyFont="true" applyBorder="true" applyAlignment="true" applyProtection="false">
      <alignment horizontal="center" vertical="center" textRotation="0" wrapText="false" indent="0" shrinkToFit="false"/>
      <protection locked="true" hidden="false"/>
    </xf>
    <xf numFmtId="164" fontId="105" fillId="17" borderId="1" xfId="0" applyFont="true" applyBorder="true" applyAlignment="true" applyProtection="false">
      <alignment horizontal="center" vertical="center" textRotation="0" wrapText="false" indent="0" shrinkToFit="false"/>
      <protection locked="true" hidden="false"/>
    </xf>
    <xf numFmtId="164" fontId="9" fillId="23" borderId="1" xfId="0" applyFont="true" applyBorder="true" applyAlignment="true" applyProtection="false">
      <alignment horizontal="center" vertical="center" textRotation="0" wrapText="false" indent="0" shrinkToFit="false"/>
      <protection locked="true" hidden="false"/>
    </xf>
    <xf numFmtId="164" fontId="9" fillId="20" borderId="1" xfId="0" applyFont="true" applyBorder="true" applyAlignment="true" applyProtection="false">
      <alignment horizontal="center" vertical="center" textRotation="0" wrapText="true" indent="0" shrinkToFit="false"/>
      <protection locked="true" hidden="false"/>
    </xf>
    <xf numFmtId="164" fontId="40" fillId="3" borderId="1" xfId="0" applyFont="true" applyBorder="tru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104" fillId="3" borderId="1" xfId="0" applyFont="true" applyBorder="true" applyAlignment="true" applyProtection="false">
      <alignment horizontal="center" vertical="center" textRotation="0" wrapText="false" indent="0" shrinkToFit="false"/>
      <protection locked="true" hidden="false"/>
    </xf>
    <xf numFmtId="164" fontId="106" fillId="3" borderId="1" xfId="0" applyFont="true" applyBorder="true" applyAlignment="true" applyProtection="false">
      <alignment horizontal="center"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false" indent="0" shrinkToFit="false"/>
      <protection locked="true" hidden="false"/>
    </xf>
    <xf numFmtId="164" fontId="107" fillId="3"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4" fillId="3" borderId="1" xfId="0" applyFont="true" applyBorder="true" applyAlignment="true" applyProtection="false">
      <alignment horizontal="center" vertical="center" textRotation="0" wrapText="tru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98" fillId="0" borderId="1" xfId="0" applyFont="true" applyBorder="true" applyAlignment="true" applyProtection="false">
      <alignment horizontal="center" vertical="center" textRotation="0" wrapText="false" indent="0" shrinkToFit="false"/>
      <protection locked="true" hidden="false"/>
    </xf>
    <xf numFmtId="164" fontId="107" fillId="16" borderId="1" xfId="0" applyFont="true" applyBorder="true" applyAlignment="true" applyProtection="false">
      <alignment horizontal="center" vertical="center" textRotation="0" wrapText="false" indent="0" shrinkToFit="false"/>
      <protection locked="true" hidden="false"/>
    </xf>
    <xf numFmtId="164" fontId="107" fillId="3"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8" fillId="3"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8" fillId="18" borderId="1" xfId="0" applyFont="true" applyBorder="true" applyAlignment="true" applyProtection="false">
      <alignment horizontal="center" vertical="center" textRotation="0" wrapText="false" indent="0" shrinkToFit="false"/>
      <protection locked="true" hidden="false"/>
    </xf>
    <xf numFmtId="164" fontId="18" fillId="3"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98" fillId="9" borderId="1"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108" fillId="0" borderId="1" xfId="0" applyFont="true" applyBorder="true" applyAlignment="true" applyProtection="false">
      <alignment horizontal="center" vertical="center" textRotation="0" wrapText="false" indent="0" shrinkToFit="false"/>
      <protection locked="true" hidden="false"/>
    </xf>
    <xf numFmtId="164" fontId="70" fillId="0" borderId="1" xfId="0" applyFont="true" applyBorder="true" applyAlignment="true" applyProtection="false">
      <alignment horizontal="center" vertical="center" textRotation="0" wrapText="false" indent="0" shrinkToFit="false"/>
      <protection locked="true" hidden="false"/>
    </xf>
    <xf numFmtId="164" fontId="10" fillId="16" borderId="1" xfId="0" applyFont="true" applyBorder="true" applyAlignment="true" applyProtection="false">
      <alignment horizontal="center" vertical="center" textRotation="0" wrapText="false" indent="0" shrinkToFit="false"/>
      <protection locked="true" hidden="false"/>
    </xf>
    <xf numFmtId="164" fontId="18" fillId="9" borderId="1" xfId="0" applyFont="true" applyBorder="true" applyAlignment="true" applyProtection="false">
      <alignment horizontal="center" vertical="center" textRotation="0" wrapText="false" indent="0" shrinkToFit="false"/>
      <protection locked="true" hidden="false"/>
    </xf>
    <xf numFmtId="164" fontId="109" fillId="3" borderId="1"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4" fontId="9" fillId="16"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41" fillId="0" borderId="1" xfId="0" applyFont="true" applyBorder="true" applyAlignment="true" applyProtection="false">
      <alignment horizontal="center" vertical="center" textRotation="0" wrapText="fals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false" indent="0" shrinkToFit="false"/>
      <protection locked="true" hidden="false"/>
    </xf>
    <xf numFmtId="164" fontId="65" fillId="3" borderId="1" xfId="0" applyFont="true" applyBorder="true" applyAlignment="true" applyProtection="false">
      <alignment horizontal="center" vertical="center" textRotation="0" wrapText="false" indent="0" shrinkToFit="false"/>
      <protection locked="true" hidden="false"/>
    </xf>
    <xf numFmtId="164" fontId="65" fillId="18" borderId="1" xfId="0" applyFont="true" applyBorder="true" applyAlignment="true" applyProtection="false">
      <alignment horizontal="center" vertical="center" textRotation="0" wrapText="false" indent="0" shrinkToFit="false"/>
      <protection locked="true" hidden="false"/>
    </xf>
    <xf numFmtId="164" fontId="107" fillId="0" borderId="1" xfId="0" applyFont="true" applyBorder="true" applyAlignment="true" applyProtection="false">
      <alignment horizontal="center" vertical="center" textRotation="0" wrapText="false" indent="0" shrinkToFit="false"/>
      <protection locked="true" hidden="false"/>
    </xf>
    <xf numFmtId="164" fontId="50" fillId="0" borderId="1" xfId="0" applyFont="true" applyBorder="true" applyAlignment="true" applyProtection="false">
      <alignment horizontal="center" vertical="center" textRotation="0" wrapText="false" indent="0" shrinkToFit="false"/>
      <protection locked="true" hidden="false"/>
    </xf>
    <xf numFmtId="164" fontId="9" fillId="13" borderId="1" xfId="0" applyFont="true" applyBorder="true" applyAlignment="true" applyProtection="false">
      <alignment horizontal="center" vertical="center" textRotation="0" wrapText="false" indent="0" shrinkToFit="false"/>
      <protection locked="true" hidden="false"/>
    </xf>
    <xf numFmtId="164" fontId="98" fillId="10" borderId="1" xfId="0" applyFont="true" applyBorder="true" applyAlignment="true" applyProtection="false">
      <alignment horizontal="center" vertical="center" textRotation="0" wrapText="false" indent="0" shrinkToFit="false"/>
      <protection locked="true" hidden="false"/>
    </xf>
    <xf numFmtId="164" fontId="65" fillId="16" borderId="1" xfId="0" applyFont="true" applyBorder="true" applyAlignment="true" applyProtection="false">
      <alignment horizontal="center"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107" fillId="13" borderId="1" xfId="0" applyFont="true" applyBorder="true" applyAlignment="true" applyProtection="false">
      <alignment horizontal="center" vertical="center" textRotation="0" wrapText="false" indent="0" shrinkToFit="false"/>
      <protection locked="true" hidden="false"/>
    </xf>
    <xf numFmtId="164" fontId="9" fillId="24"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true" indent="0" shrinkToFit="false"/>
      <protection locked="true" hidden="false"/>
    </xf>
    <xf numFmtId="164" fontId="107" fillId="16" borderId="1" xfId="0" applyFont="true" applyBorder="true" applyAlignment="true" applyProtection="false">
      <alignment horizontal="center" vertical="center" textRotation="0" wrapText="false" indent="0" shrinkToFit="false"/>
      <protection locked="true" hidden="false"/>
    </xf>
    <xf numFmtId="164" fontId="9" fillId="25" borderId="1" xfId="0" applyFont="true" applyBorder="true" applyAlignment="true" applyProtection="false">
      <alignment horizontal="center" vertical="center" textRotation="0" wrapText="false" indent="0" shrinkToFit="false"/>
      <protection locked="true" hidden="false"/>
    </xf>
    <xf numFmtId="164" fontId="41" fillId="18" borderId="1" xfId="0" applyFont="true" applyBorder="true" applyAlignment="true" applyProtection="false">
      <alignment horizontal="center" vertical="center" textRotation="0" wrapText="false" indent="0" shrinkToFit="false"/>
      <protection locked="true" hidden="false"/>
    </xf>
    <xf numFmtId="164" fontId="41" fillId="3" borderId="1" xfId="0" applyFont="true" applyBorder="true" applyAlignment="true" applyProtection="false">
      <alignment horizontal="center" vertical="center" textRotation="0" wrapText="false" indent="0" shrinkToFit="false"/>
      <protection locked="true" hidden="false"/>
    </xf>
    <xf numFmtId="164" fontId="50" fillId="10" borderId="1" xfId="0" applyFont="true" applyBorder="true" applyAlignment="true" applyProtection="false">
      <alignment horizontal="center" vertical="center" textRotation="0" wrapText="false" indent="0" shrinkToFit="false"/>
      <protection locked="true" hidden="false"/>
    </xf>
    <xf numFmtId="164" fontId="62" fillId="0" borderId="1" xfId="0" applyFont="true" applyBorder="true" applyAlignment="true" applyProtection="false">
      <alignment horizontal="center" vertical="center" textRotation="0" wrapText="false" indent="0" shrinkToFit="false"/>
      <protection locked="true" hidden="false"/>
    </xf>
    <xf numFmtId="164" fontId="62" fillId="3"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false" indent="0" shrinkToFit="false"/>
      <protection locked="true" hidden="false"/>
    </xf>
    <xf numFmtId="164" fontId="42" fillId="16" borderId="1" xfId="0" applyFont="true" applyBorder="true" applyAlignment="true" applyProtection="false">
      <alignment horizontal="center" vertical="center" textRotation="0" wrapText="false" indent="0" shrinkToFit="false"/>
      <protection locked="true" hidden="false"/>
    </xf>
    <xf numFmtId="164" fontId="42" fillId="3" borderId="1" xfId="0" applyFont="true" applyBorder="true" applyAlignment="true" applyProtection="false">
      <alignment horizontal="center" vertical="center" textRotation="0" wrapText="false" indent="0" shrinkToFit="false"/>
      <protection locked="true" hidden="false"/>
    </xf>
    <xf numFmtId="164" fontId="42" fillId="15" borderId="1" xfId="0" applyFont="true" applyBorder="true" applyAlignment="true" applyProtection="false">
      <alignment horizontal="center" vertical="center" textRotation="0" wrapText="false" indent="0" shrinkToFit="false"/>
      <protection locked="true" hidden="false"/>
    </xf>
    <xf numFmtId="164" fontId="42" fillId="0" borderId="8" xfId="0" applyFont="true" applyBorder="true" applyAlignment="true" applyProtection="false">
      <alignment horizontal="center" vertical="center" textRotation="0" wrapText="false" indent="0" shrinkToFit="false"/>
      <protection locked="true" hidden="false"/>
    </xf>
    <xf numFmtId="164" fontId="42" fillId="0" borderId="0" xfId="0" applyFont="true" applyBorder="false" applyAlignment="true" applyProtection="false">
      <alignment horizontal="center" vertical="center"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0" fillId="16" borderId="1" xfId="0" applyFont="true" applyBorder="true" applyAlignment="true" applyProtection="false">
      <alignment horizontal="center" vertical="center" textRotation="0" wrapText="false" indent="0" shrinkToFit="false"/>
      <protection locked="true" hidden="false"/>
    </xf>
    <xf numFmtId="164" fontId="9" fillId="25" borderId="1" xfId="0" applyFont="true" applyBorder="true" applyAlignment="true" applyProtection="false">
      <alignment horizontal="center" vertical="center" textRotation="0" wrapText="true" indent="0" shrinkToFit="false"/>
      <protection locked="true" hidden="false"/>
    </xf>
    <xf numFmtId="164" fontId="98" fillId="18" borderId="1" xfId="0" applyFont="true" applyBorder="true" applyAlignment="true" applyProtection="false">
      <alignment horizontal="center" vertical="center" textRotation="0" wrapText="false" indent="0" shrinkToFit="false"/>
      <protection locked="true" hidden="false"/>
    </xf>
    <xf numFmtId="164" fontId="107" fillId="18" borderId="1" xfId="0" applyFont="true" applyBorder="true" applyAlignment="true" applyProtection="false">
      <alignment horizontal="center" vertical="center" textRotation="0" wrapText="false" indent="0" shrinkToFit="false"/>
      <protection locked="true" hidden="false"/>
    </xf>
    <xf numFmtId="164" fontId="18" fillId="13" borderId="1" xfId="0" applyFont="true" applyBorder="true" applyAlignment="true" applyProtection="false">
      <alignment horizontal="center" vertical="center" textRotation="0" wrapText="false" indent="0" shrinkToFit="false"/>
      <protection locked="true" hidden="false"/>
    </xf>
    <xf numFmtId="164" fontId="9" fillId="0" borderId="13" xfId="0" applyFont="true" applyBorder="true" applyAlignment="true" applyProtection="false">
      <alignment horizontal="center" vertical="center" textRotation="0" wrapText="false" indent="0" shrinkToFit="false"/>
      <protection locked="true" hidden="false"/>
    </xf>
    <xf numFmtId="164" fontId="22" fillId="3" borderId="1" xfId="0" applyFont="true" applyBorder="true" applyAlignment="true" applyProtection="false">
      <alignment horizontal="center" vertical="center" textRotation="0" wrapText="false" indent="0" shrinkToFit="false"/>
      <protection locked="true" hidden="false"/>
    </xf>
    <xf numFmtId="164" fontId="110" fillId="0" borderId="1" xfId="0" applyFont="true" applyBorder="true" applyAlignment="true" applyProtection="false">
      <alignment horizontal="center" vertical="center" textRotation="0" wrapText="false" indent="0" shrinkToFit="false"/>
      <protection locked="true" hidden="false"/>
    </xf>
    <xf numFmtId="164" fontId="69" fillId="0" borderId="1" xfId="0" applyFont="true" applyBorder="true" applyAlignment="true" applyProtection="false">
      <alignment horizontal="center" vertical="center" textRotation="0" wrapText="false" indent="0" shrinkToFit="false"/>
      <protection locked="true" hidden="false"/>
    </xf>
    <xf numFmtId="164" fontId="111" fillId="0" borderId="1" xfId="0" applyFont="true" applyBorder="true" applyAlignment="true" applyProtection="false">
      <alignment horizontal="center" vertical="center" textRotation="0" wrapText="false" indent="0" shrinkToFit="false"/>
      <protection locked="true" hidden="false"/>
    </xf>
    <xf numFmtId="164" fontId="111" fillId="16" borderId="1" xfId="0" applyFont="true" applyBorder="true" applyAlignment="true" applyProtection="false">
      <alignment horizontal="center" vertical="center" textRotation="0" wrapText="false" indent="0" shrinkToFit="false"/>
      <protection locked="true" hidden="false"/>
    </xf>
    <xf numFmtId="164" fontId="112" fillId="16" borderId="1" xfId="0" applyFont="true" applyBorder="true" applyAlignment="true" applyProtection="false">
      <alignment horizontal="center" vertical="center" textRotation="0" wrapText="false" indent="0" shrinkToFit="false"/>
      <protection locked="true" hidden="false"/>
    </xf>
    <xf numFmtId="164" fontId="111" fillId="3" borderId="1" xfId="0" applyFont="true" applyBorder="true" applyAlignment="true" applyProtection="false">
      <alignment horizontal="center" vertical="center" textRotation="0" wrapText="false" indent="0" shrinkToFit="false"/>
      <protection locked="true" hidden="false"/>
    </xf>
    <xf numFmtId="164" fontId="107" fillId="14" borderId="1" xfId="0" applyFont="true" applyBorder="true" applyAlignment="true" applyProtection="false">
      <alignment horizontal="center" vertical="center" textRotation="0" wrapText="false" indent="0" shrinkToFit="false"/>
      <protection locked="true" hidden="false"/>
    </xf>
    <xf numFmtId="164" fontId="40" fillId="18" borderId="1" xfId="0" applyFont="true" applyBorder="true" applyAlignment="true" applyProtection="false">
      <alignment horizontal="center" vertical="center" textRotation="0" wrapText="false" indent="0" shrinkToFit="false"/>
      <protection locked="true" hidden="false"/>
    </xf>
    <xf numFmtId="164" fontId="14" fillId="18" borderId="1" xfId="0" applyFont="true" applyBorder="true" applyAlignment="true" applyProtection="false">
      <alignment horizontal="center" vertical="center" textRotation="0" wrapText="false" indent="0" shrinkToFit="false"/>
      <protection locked="true" hidden="false"/>
    </xf>
    <xf numFmtId="164" fontId="65" fillId="0" borderId="1"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10" fillId="10" borderId="1" xfId="0" applyFont="true" applyBorder="true" applyAlignment="true" applyProtection="false">
      <alignment horizontal="center" vertical="center" textRotation="0" wrapText="false" indent="0" shrinkToFit="false"/>
      <protection locked="true" hidden="false"/>
    </xf>
    <xf numFmtId="164" fontId="108"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07" fillId="10" borderId="1" xfId="0" applyFont="true" applyBorder="true" applyAlignment="true" applyProtection="false">
      <alignment horizontal="center" vertical="center" textRotation="0" wrapText="false" indent="0" shrinkToFit="false"/>
      <protection locked="true" hidden="false"/>
    </xf>
    <xf numFmtId="164" fontId="9" fillId="10" borderId="0" xfId="0" applyFont="true" applyBorder="false" applyAlignment="true" applyProtection="false">
      <alignment horizontal="center" vertical="center" textRotation="0" wrapText="false" indent="0" shrinkToFit="false"/>
      <protection locked="true" hidden="false"/>
    </xf>
    <xf numFmtId="164" fontId="9" fillId="10" borderId="0" xfId="0" applyFont="true" applyBorder="false" applyAlignment="true" applyProtection="false">
      <alignment horizontal="center" vertical="bottom" textRotation="0" wrapText="false" indent="0" shrinkToFit="false"/>
      <protection locked="true" hidden="false"/>
    </xf>
    <xf numFmtId="164" fontId="42" fillId="3" borderId="0" xfId="0" applyFont="true" applyBorder="false" applyAlignment="true" applyProtection="false">
      <alignment horizontal="center" vertical="center" textRotation="0" wrapText="false" indent="0" shrinkToFit="false"/>
      <protection locked="true" hidden="false"/>
    </xf>
    <xf numFmtId="164" fontId="42" fillId="3" borderId="0" xfId="0" applyFont="true" applyBorder="false" applyAlignment="true" applyProtection="false">
      <alignment horizontal="general" vertical="bottom" textRotation="0" wrapText="false" indent="0" shrinkToFit="false"/>
      <protection locked="true" hidden="false"/>
    </xf>
    <xf numFmtId="164" fontId="58" fillId="3" borderId="1" xfId="0" applyFont="true" applyBorder="true" applyAlignment="true" applyProtection="false">
      <alignment horizontal="center" vertical="center" textRotation="0" wrapText="false" indent="0" shrinkToFit="false"/>
      <protection locked="true" hidden="false"/>
    </xf>
    <xf numFmtId="164" fontId="42" fillId="3" borderId="4" xfId="0" applyFont="true" applyBorder="true" applyAlignment="true" applyProtection="false">
      <alignment horizontal="center" vertical="center" textRotation="0" wrapText="false" indent="0" shrinkToFit="false"/>
      <protection locked="true" hidden="false"/>
    </xf>
    <xf numFmtId="164" fontId="98" fillId="16"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62" fillId="18" borderId="1" xfId="0" applyFont="true" applyBorder="true" applyAlignment="true" applyProtection="false">
      <alignment horizontal="center" vertical="center" textRotation="0" wrapText="false" indent="0" shrinkToFit="false"/>
      <protection locked="true" hidden="false"/>
    </xf>
    <xf numFmtId="164" fontId="105" fillId="3" borderId="1" xfId="0" applyFont="true" applyBorder="true" applyAlignment="true" applyProtection="false">
      <alignment horizontal="center" vertical="center" textRotation="0" wrapText="false" indent="0" shrinkToFit="false"/>
      <protection locked="true" hidden="false"/>
    </xf>
    <xf numFmtId="164" fontId="50" fillId="16" borderId="1" xfId="0" applyFont="true" applyBorder="true" applyAlignment="true" applyProtection="false">
      <alignment horizontal="center" vertical="center" textRotation="0" wrapText="false" indent="0" shrinkToFit="false"/>
      <protection locked="true" hidden="false"/>
    </xf>
    <xf numFmtId="164" fontId="113" fillId="9" borderId="1" xfId="0" applyFont="true" applyBorder="true" applyAlignment="true" applyProtection="false">
      <alignment horizontal="center" vertical="center" textRotation="0" wrapText="false" indent="0" shrinkToFit="false"/>
      <protection locked="true" hidden="false"/>
    </xf>
    <xf numFmtId="164" fontId="113" fillId="3" borderId="1" xfId="0" applyFont="true" applyBorder="true" applyAlignment="true" applyProtection="false">
      <alignment horizontal="center" vertical="center" textRotation="0" wrapText="false" indent="0" shrinkToFit="false"/>
      <protection locked="true" hidden="false"/>
    </xf>
    <xf numFmtId="164" fontId="113" fillId="18" borderId="1" xfId="0" applyFont="true" applyBorder="true" applyAlignment="true" applyProtection="false">
      <alignment horizontal="center" vertical="center" textRotation="0" wrapText="false" indent="0" shrinkToFit="false"/>
      <protection locked="true" hidden="false"/>
    </xf>
    <xf numFmtId="164" fontId="50" fillId="15" borderId="1" xfId="0" applyFont="true" applyBorder="true" applyAlignment="true" applyProtection="false">
      <alignment horizontal="center" vertical="center" textRotation="0" wrapText="false" indent="0" shrinkToFit="false"/>
      <protection locked="true" hidden="false"/>
    </xf>
    <xf numFmtId="164" fontId="50" fillId="0" borderId="0" xfId="0" applyFont="true" applyBorder="false" applyAlignment="true" applyProtection="false">
      <alignment horizontal="center" vertical="center" textRotation="0" wrapText="false" indent="0" shrinkToFit="false"/>
      <protection locked="true" hidden="false"/>
    </xf>
    <xf numFmtId="164" fontId="50" fillId="0" borderId="0" xfId="0" applyFont="true" applyBorder="false" applyAlignment="true" applyProtection="false">
      <alignment horizontal="general" vertical="bottom" textRotation="0" wrapText="false" indent="0" shrinkToFit="false"/>
      <protection locked="true" hidden="false"/>
    </xf>
    <xf numFmtId="164" fontId="42" fillId="13" borderId="1" xfId="0" applyFont="true" applyBorder="true" applyAlignment="true" applyProtection="false">
      <alignment horizontal="center" vertical="center" textRotation="0" wrapText="false" indent="0" shrinkToFit="false"/>
      <protection locked="true" hidden="false"/>
    </xf>
    <xf numFmtId="164" fontId="42" fillId="9" borderId="1" xfId="0" applyFont="true" applyBorder="true" applyAlignment="true" applyProtection="false">
      <alignment horizontal="center" vertical="center" textRotation="0" wrapText="false" indent="0" shrinkToFit="false"/>
      <protection locked="true" hidden="false"/>
    </xf>
    <xf numFmtId="164" fontId="114" fillId="3" borderId="1" xfId="0" applyFont="true" applyBorder="true" applyAlignment="true" applyProtection="false">
      <alignment horizontal="center" vertical="center" textRotation="0" wrapText="false" indent="0" shrinkToFit="false"/>
      <protection locked="true" hidden="false"/>
    </xf>
    <xf numFmtId="164" fontId="42" fillId="18" borderId="1" xfId="0" applyFont="true" applyBorder="true" applyAlignment="true" applyProtection="false">
      <alignment horizontal="center" vertical="center" textRotation="0" wrapText="false" indent="0" shrinkToFit="false"/>
      <protection locked="true" hidden="false"/>
    </xf>
    <xf numFmtId="164" fontId="42" fillId="3" borderId="8" xfId="0" applyFont="true" applyBorder="true" applyAlignment="true" applyProtection="false">
      <alignment horizontal="center" vertical="center" textRotation="0" wrapText="false" indent="0" shrinkToFit="false"/>
      <protection locked="true" hidden="false"/>
    </xf>
    <xf numFmtId="164" fontId="42" fillId="3" borderId="0" xfId="0" applyFont="true" applyBorder="false" applyAlignment="true" applyProtection="false">
      <alignment horizontal="center" vertical="bottom" textRotation="0" wrapText="false" indent="0" shrinkToFit="false"/>
      <protection locked="true" hidden="false"/>
    </xf>
    <xf numFmtId="164" fontId="114" fillId="16" borderId="1" xfId="0" applyFont="true" applyBorder="true" applyAlignment="true" applyProtection="false">
      <alignment horizontal="center" vertical="center" textRotation="0" wrapText="false" indent="0" shrinkToFit="false"/>
      <protection locked="true" hidden="false"/>
    </xf>
    <xf numFmtId="164" fontId="113" fillId="16" borderId="1" xfId="0" applyFont="true" applyBorder="true" applyAlignment="true" applyProtection="false">
      <alignment horizontal="center" vertical="center" textRotation="0" wrapText="false" indent="0" shrinkToFit="false"/>
      <protection locked="true" hidden="false"/>
    </xf>
    <xf numFmtId="164" fontId="58" fillId="16" borderId="1" xfId="0" applyFont="true" applyBorder="true" applyAlignment="true" applyProtection="false">
      <alignment horizontal="center" vertical="center"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50" fillId="3" borderId="1" xfId="0" applyFont="true" applyBorder="true" applyAlignment="true" applyProtection="false">
      <alignment horizontal="center" vertical="center" textRotation="0" wrapText="false" indent="0" shrinkToFit="false"/>
      <protection locked="true" hidden="false"/>
    </xf>
    <xf numFmtId="164" fontId="50" fillId="3" borderId="8" xfId="0" applyFont="true" applyBorder="true" applyAlignment="true" applyProtection="false">
      <alignment horizontal="center" vertical="center" textRotation="0" wrapText="false" indent="0" shrinkToFit="false"/>
      <protection locked="true" hidden="false"/>
    </xf>
    <xf numFmtId="164" fontId="50" fillId="3" borderId="0" xfId="0" applyFont="true" applyBorder="false" applyAlignment="true" applyProtection="false">
      <alignment horizontal="center" vertical="center" textRotation="0" wrapText="false" indent="0" shrinkToFit="false"/>
      <protection locked="true" hidden="false"/>
    </xf>
    <xf numFmtId="164" fontId="50" fillId="3" borderId="0" xfId="0" applyFont="true" applyBorder="false" applyAlignment="true" applyProtection="false">
      <alignment horizontal="center" vertical="bottom" textRotation="0" wrapText="false" indent="0" shrinkToFit="false"/>
      <protection locked="true" hidden="false"/>
    </xf>
    <xf numFmtId="167" fontId="50" fillId="3" borderId="1" xfId="0" applyFont="true" applyBorder="true" applyAlignment="true" applyProtection="false">
      <alignment horizontal="center" vertical="center" textRotation="0" wrapText="false" indent="0" shrinkToFit="false"/>
      <protection locked="true" hidden="false"/>
    </xf>
    <xf numFmtId="164" fontId="50" fillId="3" borderId="13" xfId="0" applyFont="true" applyBorder="true" applyAlignment="true" applyProtection="false">
      <alignment horizontal="center" vertical="center" textRotation="0" wrapText="false" indent="0" shrinkToFit="false"/>
      <protection locked="true" hidden="false"/>
    </xf>
    <xf numFmtId="164" fontId="50" fillId="3" borderId="12" xfId="0" applyFont="true" applyBorder="true" applyAlignment="true" applyProtection="false">
      <alignment horizontal="center" vertical="center" textRotation="0" wrapText="false" indent="0" shrinkToFit="false"/>
      <protection locked="true" hidden="false"/>
    </xf>
    <xf numFmtId="164" fontId="42" fillId="3" borderId="1" xfId="0" applyFont="true" applyBorder="true" applyAlignment="true" applyProtection="false">
      <alignment horizontal="center" vertical="center" textRotation="0" wrapText="false" indent="0" shrinkToFit="false"/>
      <protection locked="true" hidden="false"/>
    </xf>
    <xf numFmtId="164" fontId="115" fillId="3" borderId="1" xfId="0" applyFont="true" applyBorder="true" applyAlignment="true" applyProtection="false">
      <alignment horizontal="center" vertical="center" textRotation="0" wrapText="false" indent="0" shrinkToFit="false"/>
      <protection locked="true" hidden="false"/>
    </xf>
    <xf numFmtId="164" fontId="42" fillId="3" borderId="12" xfId="0" applyFont="true" applyBorder="true" applyAlignment="true" applyProtection="false">
      <alignment horizontal="center" vertical="center" textRotation="0" wrapText="false" indent="0" shrinkToFit="false"/>
      <protection locked="true" hidden="false"/>
    </xf>
    <xf numFmtId="164" fontId="64" fillId="0" borderId="1" xfId="0" applyFont="true" applyBorder="true" applyAlignment="true" applyProtection="false">
      <alignment horizontal="center" vertical="center" textRotation="0" wrapText="false" indent="0" shrinkToFit="false"/>
      <protection locked="true" hidden="false"/>
    </xf>
    <xf numFmtId="164" fontId="114" fillId="0" borderId="1" xfId="0" applyFont="true" applyBorder="true" applyAlignment="true" applyProtection="false">
      <alignment horizontal="center" vertical="center" textRotation="0" wrapText="false" indent="0" shrinkToFit="false"/>
      <protection locked="true" hidden="false"/>
    </xf>
    <xf numFmtId="164" fontId="58" fillId="0" borderId="1" xfId="0" applyFont="true" applyBorder="true" applyAlignment="true" applyProtection="false">
      <alignment horizontal="center" vertical="center" textRotation="0" wrapText="false" indent="0" shrinkToFit="false"/>
      <protection locked="true" hidden="false"/>
    </xf>
    <xf numFmtId="164" fontId="50" fillId="0" borderId="8" xfId="0" applyFont="true" applyBorder="true" applyAlignment="true" applyProtection="false">
      <alignment horizontal="center" vertical="center" textRotation="0" wrapText="false" indent="0" shrinkToFit="false"/>
      <protection locked="true" hidden="false"/>
    </xf>
    <xf numFmtId="164" fontId="50" fillId="0" borderId="0" xfId="0" applyFont="true" applyBorder="false" applyAlignment="true" applyProtection="false">
      <alignment horizontal="center" vertical="bottom" textRotation="0" wrapText="false" indent="0" shrinkToFit="false"/>
      <protection locked="true" hidden="false"/>
    </xf>
    <xf numFmtId="164" fontId="50" fillId="18" borderId="1" xfId="0" applyFont="true" applyBorder="true" applyAlignment="true" applyProtection="false">
      <alignment horizontal="center" vertical="center" textRotation="0" wrapText="false" indent="0" shrinkToFit="false"/>
      <protection locked="true" hidden="false"/>
    </xf>
    <xf numFmtId="164" fontId="58" fillId="13" borderId="1" xfId="0" applyFont="true" applyBorder="true" applyAlignment="true" applyProtection="false">
      <alignment horizontal="center" vertical="center" textRotation="0" wrapText="false" indent="0" shrinkToFit="false"/>
      <protection locked="true" hidden="false"/>
    </xf>
    <xf numFmtId="164" fontId="58" fillId="15" borderId="1" xfId="0" applyFont="true" applyBorder="true" applyAlignment="true" applyProtection="false">
      <alignment horizontal="center" vertical="center" textRotation="0" wrapText="false" indent="0" shrinkToFit="false"/>
      <protection locked="true" hidden="false"/>
    </xf>
    <xf numFmtId="164" fontId="58" fillId="0" borderId="8" xfId="0" applyFont="true" applyBorder="true" applyAlignment="true" applyProtection="false">
      <alignment horizontal="center" vertical="center" textRotation="0" wrapText="false" indent="0" shrinkToFit="false"/>
      <protection locked="true" hidden="false"/>
    </xf>
    <xf numFmtId="164" fontId="58" fillId="0" borderId="0" xfId="0" applyFont="true" applyBorder="false" applyAlignment="true" applyProtection="false">
      <alignment horizontal="center" vertical="center" textRotation="0" wrapText="false" indent="0" shrinkToFit="false"/>
      <protection locked="true" hidden="false"/>
    </xf>
    <xf numFmtId="164" fontId="58" fillId="0" borderId="0" xfId="0" applyFont="true" applyBorder="false" applyAlignment="true" applyProtection="false">
      <alignment horizontal="center" vertical="bottom" textRotation="0" wrapText="false" indent="0" shrinkToFit="false"/>
      <protection locked="true" hidden="false"/>
    </xf>
    <xf numFmtId="164" fontId="50" fillId="5" borderId="1" xfId="0" applyFont="true" applyBorder="true" applyAlignment="true" applyProtection="false">
      <alignment horizontal="center" vertical="center" textRotation="0" wrapText="false" indent="0" shrinkToFit="false"/>
      <protection locked="true" hidden="false"/>
    </xf>
    <xf numFmtId="164" fontId="50" fillId="24" borderId="1" xfId="0" applyFont="true" applyBorder="true" applyAlignment="true" applyProtection="false">
      <alignment horizontal="center" vertical="center" textRotation="0" wrapText="false" indent="0" shrinkToFit="false"/>
      <protection locked="true" hidden="false"/>
    </xf>
    <xf numFmtId="164" fontId="50" fillId="3" borderId="4" xfId="0" applyFont="true" applyBorder="true" applyAlignment="true" applyProtection="false">
      <alignment horizontal="center" vertical="center" textRotation="0" wrapText="false" indent="0" shrinkToFit="false"/>
      <protection locked="true" hidden="false"/>
    </xf>
    <xf numFmtId="164" fontId="9" fillId="3" borderId="8"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xf numFmtId="164" fontId="41" fillId="7" borderId="1" xfId="0" applyFont="true" applyBorder="true" applyAlignment="true" applyProtection="false">
      <alignment horizontal="center" vertical="center" textRotation="0" wrapText="false" indent="0" shrinkToFit="false"/>
      <protection locked="true" hidden="false"/>
    </xf>
    <xf numFmtId="164" fontId="41" fillId="7" borderId="1" xfId="0" applyFont="true" applyBorder="true" applyAlignment="true" applyProtection="false">
      <alignment horizontal="center" vertical="center" textRotation="0" wrapText="true" indent="0" shrinkToFit="false"/>
      <protection locked="true" hidden="false"/>
    </xf>
    <xf numFmtId="164" fontId="62" fillId="7" borderId="1" xfId="0" applyFont="true" applyBorder="true" applyAlignment="true" applyProtection="false">
      <alignment horizontal="center" vertical="center" textRotation="0" wrapText="false" indent="0" shrinkToFit="false"/>
      <protection locked="true" hidden="false"/>
    </xf>
    <xf numFmtId="164" fontId="50" fillId="7" borderId="1" xfId="0" applyFont="true" applyBorder="true" applyAlignment="true" applyProtection="false">
      <alignment horizontal="center" vertical="center" textRotation="0" wrapText="false" indent="0" shrinkToFit="false"/>
      <protection locked="true" hidden="false"/>
    </xf>
    <xf numFmtId="164" fontId="42" fillId="7" borderId="1" xfId="0" applyFont="true" applyBorder="true" applyAlignment="true" applyProtection="false">
      <alignment horizontal="center" vertical="center" textRotation="0" wrapText="false" indent="0" shrinkToFit="false"/>
      <protection locked="true" hidden="false"/>
    </xf>
    <xf numFmtId="164" fontId="18" fillId="7" borderId="1" xfId="0" applyFont="true" applyBorder="true" applyAlignment="true" applyProtection="false">
      <alignment horizontal="center" vertical="center" textRotation="0" wrapText="false" indent="0" shrinkToFit="false"/>
      <protection locked="true" hidden="false"/>
    </xf>
    <xf numFmtId="164" fontId="58" fillId="7" borderId="1" xfId="0" applyFont="true" applyBorder="true" applyAlignment="true" applyProtection="false">
      <alignment horizontal="center" vertical="center" textRotation="0" wrapText="false" indent="0" shrinkToFit="false"/>
      <protection locked="true" hidden="false"/>
    </xf>
    <xf numFmtId="164" fontId="42" fillId="7" borderId="0" xfId="0" applyFont="true" applyBorder="false" applyAlignment="true" applyProtection="false">
      <alignment horizontal="center" vertical="center" textRotation="0" wrapText="false" indent="0" shrinkToFit="false"/>
      <protection locked="true" hidden="false"/>
    </xf>
    <xf numFmtId="164" fontId="42" fillId="7" borderId="0" xfId="0" applyFont="true" applyBorder="false" applyAlignment="true" applyProtection="false">
      <alignment horizontal="general" vertical="bottom" textRotation="0" wrapText="false" indent="0" shrinkToFit="false"/>
      <protection locked="true" hidden="false"/>
    </xf>
    <xf numFmtId="164" fontId="70" fillId="16" borderId="1" xfId="0" applyFont="true" applyBorder="true" applyAlignment="true" applyProtection="false">
      <alignment horizontal="center" vertical="center" textRotation="0" wrapText="false" indent="0" shrinkToFit="false"/>
      <protection locked="true" hidden="false"/>
    </xf>
    <xf numFmtId="164" fontId="58" fillId="3" borderId="8" xfId="0" applyFont="true" applyBorder="true" applyAlignment="true" applyProtection="false">
      <alignment horizontal="center" vertical="center" textRotation="0" wrapText="false" indent="0" shrinkToFit="false"/>
      <protection locked="true" hidden="false"/>
    </xf>
    <xf numFmtId="164" fontId="58" fillId="3" borderId="0" xfId="0" applyFont="true" applyBorder="false" applyAlignment="true" applyProtection="false">
      <alignment horizontal="center" vertical="center" textRotation="0" wrapText="false" indent="0" shrinkToFit="false"/>
      <protection locked="true" hidden="false"/>
    </xf>
    <xf numFmtId="164" fontId="58" fillId="3" borderId="0" xfId="0" applyFont="true" applyBorder="false" applyAlignment="true" applyProtection="false">
      <alignment horizontal="center" vertical="bottom" textRotation="0" wrapText="false" indent="0" shrinkToFit="false"/>
      <protection locked="true" hidden="false"/>
    </xf>
    <xf numFmtId="164" fontId="58" fillId="14" borderId="1" xfId="0" applyFont="true" applyBorder="true" applyAlignment="true" applyProtection="false">
      <alignment horizontal="center" vertical="center" textRotation="0" wrapText="false" indent="0" shrinkToFit="false"/>
      <protection locked="true" hidden="false"/>
    </xf>
    <xf numFmtId="164" fontId="50" fillId="13" borderId="1" xfId="0" applyFont="true" applyBorder="true" applyAlignment="true" applyProtection="false">
      <alignment horizontal="center" vertical="center" textRotation="0" wrapText="false" indent="0" shrinkToFit="false"/>
      <protection locked="true" hidden="false"/>
    </xf>
    <xf numFmtId="164" fontId="50" fillId="3" borderId="3" xfId="0" applyFont="true" applyBorder="true" applyAlignment="true" applyProtection="false">
      <alignment horizontal="center" vertical="center" textRotation="0" wrapText="false" indent="0" shrinkToFit="false"/>
      <protection locked="true" hidden="false"/>
    </xf>
    <xf numFmtId="164" fontId="50" fillId="16" borderId="1" xfId="0" applyFont="true" applyBorder="true" applyAlignment="true" applyProtection="false">
      <alignment horizontal="center" vertical="center" textRotation="0" wrapText="true" indent="0" shrinkToFit="false"/>
      <protection locked="true" hidden="false"/>
    </xf>
    <xf numFmtId="164" fontId="113" fillId="0" borderId="1" xfId="0" applyFont="true" applyBorder="true" applyAlignment="true" applyProtection="false">
      <alignment horizontal="center" vertical="center" textRotation="0" wrapText="false" indent="0" shrinkToFit="false"/>
      <protection locked="true" hidden="false"/>
    </xf>
    <xf numFmtId="164" fontId="41" fillId="3" borderId="1" xfId="0" applyFont="true" applyBorder="true" applyAlignment="true" applyProtection="false">
      <alignment horizontal="center" vertical="center" textRotation="0" wrapText="false" indent="0" shrinkToFit="false"/>
      <protection locked="true" hidden="false"/>
    </xf>
    <xf numFmtId="164" fontId="40" fillId="3" borderId="1" xfId="0" applyFont="true" applyBorder="true" applyAlignment="true" applyProtection="false">
      <alignment horizontal="center" vertical="center" textRotation="0" wrapText="false" indent="0" shrinkToFit="false"/>
      <protection locked="true" hidden="false"/>
    </xf>
    <xf numFmtId="164" fontId="98" fillId="3" borderId="1" xfId="0" applyFont="true" applyBorder="true" applyAlignment="true" applyProtection="false">
      <alignment horizontal="center" vertical="center" textRotation="0" wrapText="false" indent="0" shrinkToFit="false"/>
      <protection locked="true" hidden="false"/>
    </xf>
    <xf numFmtId="164" fontId="50" fillId="3" borderId="10" xfId="0" applyFont="true" applyBorder="true" applyAlignment="true" applyProtection="false">
      <alignment horizontal="center" vertical="center" textRotation="0" wrapText="false" indent="0" shrinkToFit="false"/>
      <protection locked="true" hidden="false"/>
    </xf>
    <xf numFmtId="164" fontId="50" fillId="3" borderId="5" xfId="0" applyFont="true" applyBorder="true" applyAlignment="true" applyProtection="false">
      <alignment horizontal="center" vertical="center" textRotation="0" wrapText="false" indent="0" shrinkToFit="false"/>
      <protection locked="true" hidden="false"/>
    </xf>
    <xf numFmtId="164" fontId="50" fillId="21" borderId="1" xfId="0" applyFont="true" applyBorder="true" applyAlignment="true" applyProtection="false">
      <alignment horizontal="center" vertical="center" textRotation="0" wrapText="false" indent="0" shrinkToFit="false"/>
      <protection locked="true" hidden="false"/>
    </xf>
    <xf numFmtId="164" fontId="50" fillId="23" borderId="1" xfId="0" applyFont="true" applyBorder="true" applyAlignment="true" applyProtection="false">
      <alignment horizontal="center" vertical="center" textRotation="0" wrapText="false" indent="0" shrinkToFit="false"/>
      <protection locked="true" hidden="false"/>
    </xf>
    <xf numFmtId="164" fontId="42" fillId="23" borderId="1" xfId="0" applyFont="true" applyBorder="true" applyAlignment="true" applyProtection="false">
      <alignment horizontal="center" vertical="center" textRotation="0" wrapText="false" indent="0" shrinkToFit="false"/>
      <protection locked="true" hidden="false"/>
    </xf>
    <xf numFmtId="164" fontId="115" fillId="0" borderId="1" xfId="0" applyFont="true" applyBorder="true" applyAlignment="true" applyProtection="false">
      <alignment horizontal="center" vertical="center" textRotation="0" wrapText="false" indent="0" shrinkToFit="false"/>
      <protection locked="true" hidden="false"/>
    </xf>
    <xf numFmtId="164" fontId="42" fillId="0" borderId="4" xfId="0" applyFont="true" applyBorder="true" applyAlignment="true" applyProtection="false">
      <alignment horizontal="center" vertical="center" textRotation="0" wrapText="false" indent="0" shrinkToFit="false"/>
      <protection locked="true" hidden="false"/>
    </xf>
    <xf numFmtId="164" fontId="58" fillId="18" borderId="1" xfId="0" applyFont="true" applyBorder="true" applyAlignment="true" applyProtection="false">
      <alignment horizontal="center" vertical="center" textRotation="0" wrapText="false" indent="0" shrinkToFit="false"/>
      <protection locked="true" hidden="false"/>
    </xf>
    <xf numFmtId="164" fontId="100" fillId="0" borderId="10" xfId="0" applyFont="true" applyBorder="true" applyAlignment="true" applyProtection="false">
      <alignment horizontal="center" vertical="center" textRotation="0" wrapText="true" indent="0" shrinkToFit="false"/>
      <protection locked="true" hidden="false"/>
    </xf>
    <xf numFmtId="164" fontId="42" fillId="0" borderId="8" xfId="0" applyFont="true" applyBorder="true" applyAlignment="true" applyProtection="false">
      <alignment horizontal="right" vertical="bottom" textRotation="0" wrapText="true" indent="0" shrinkToFit="false"/>
      <protection locked="true" hidden="false"/>
    </xf>
    <xf numFmtId="164" fontId="100" fillId="2" borderId="10" xfId="0" applyFont="true" applyBorder="true" applyAlignment="true" applyProtection="false">
      <alignment horizontal="center" vertical="center" textRotation="0" wrapText="true" indent="0" shrinkToFit="false"/>
      <protection locked="true" hidden="false"/>
    </xf>
    <xf numFmtId="164" fontId="116" fillId="2" borderId="5" xfId="0" applyFont="true" applyBorder="true" applyAlignment="true" applyProtection="false">
      <alignment horizontal="center" vertical="center" textRotation="0" wrapText="true" indent="0" shrinkToFit="false"/>
      <protection locked="true" hidden="false"/>
    </xf>
    <xf numFmtId="164" fontId="116" fillId="2" borderId="11" xfId="0" applyFont="true" applyBorder="true" applyAlignment="true" applyProtection="false">
      <alignment horizontal="center" vertical="center" textRotation="0" wrapText="true" indent="0" shrinkToFit="false"/>
      <protection locked="true" hidden="false"/>
    </xf>
    <xf numFmtId="164" fontId="116" fillId="2" borderId="1" xfId="0" applyFont="true" applyBorder="true" applyAlignment="true" applyProtection="false">
      <alignment horizontal="center" vertical="center" textRotation="0" wrapText="true" indent="0" shrinkToFit="false"/>
      <protection locked="true" hidden="false"/>
    </xf>
    <xf numFmtId="164" fontId="116" fillId="2" borderId="10" xfId="0" applyFont="true" applyBorder="true" applyAlignment="true" applyProtection="false">
      <alignment horizontal="center" vertical="center" textRotation="0" wrapText="true" indent="0" shrinkToFit="false"/>
      <protection locked="true" hidden="false"/>
    </xf>
    <xf numFmtId="164" fontId="65" fillId="2" borderId="11" xfId="0" applyFont="true" applyBorder="true" applyAlignment="true" applyProtection="false">
      <alignment horizontal="general" vertical="bottom" textRotation="0" wrapText="true" indent="0" shrinkToFit="false"/>
      <protection locked="true" hidden="false"/>
    </xf>
    <xf numFmtId="164" fontId="100" fillId="26" borderId="5" xfId="0" applyFont="true" applyBorder="true" applyAlignment="true" applyProtection="false">
      <alignment horizontal="center" vertical="center" textRotation="0" wrapText="true" indent="0" shrinkToFit="false"/>
      <protection locked="true" hidden="false"/>
    </xf>
    <xf numFmtId="164" fontId="18" fillId="10" borderId="5" xfId="0" applyFont="true" applyBorder="true" applyAlignment="true" applyProtection="false">
      <alignment horizontal="general" vertical="bottom" textRotation="0" wrapText="true" indent="0" shrinkToFit="false"/>
      <protection locked="true" hidden="false"/>
    </xf>
    <xf numFmtId="164" fontId="22" fillId="18" borderId="0" xfId="0" applyFont="true" applyBorder="false" applyAlignment="true" applyProtection="false">
      <alignment horizontal="general" vertical="bottom" textRotation="0" wrapText="true" indent="0" shrinkToFit="false"/>
      <protection locked="true" hidden="false"/>
    </xf>
    <xf numFmtId="164" fontId="22" fillId="18" borderId="0" xfId="0" applyFont="true" applyBorder="false" applyAlignment="true" applyProtection="false">
      <alignment horizontal="general" vertical="bottom" textRotation="0" wrapText="false" indent="0" shrinkToFit="false"/>
      <protection locked="true" hidden="false"/>
    </xf>
    <xf numFmtId="164" fontId="9" fillId="18" borderId="0" xfId="0" applyFont="true" applyBorder="false" applyAlignment="true" applyProtection="false">
      <alignment horizontal="general" vertical="bottom" textRotation="0" wrapText="true" indent="0" shrinkToFit="false"/>
      <protection locked="true" hidden="false"/>
    </xf>
    <xf numFmtId="164" fontId="100" fillId="15" borderId="10" xfId="0" applyFont="true" applyBorder="true" applyAlignment="true" applyProtection="false">
      <alignment horizontal="center" vertical="center" textRotation="0" wrapText="true" indent="0" shrinkToFit="false"/>
      <protection locked="true" hidden="false"/>
    </xf>
    <xf numFmtId="164" fontId="18" fillId="21" borderId="11" xfId="0" applyFont="true" applyBorder="true" applyAlignment="true" applyProtection="false">
      <alignment horizontal="general" vertical="bottom" textRotation="0" wrapText="true" indent="0" shrinkToFit="false"/>
      <protection locked="true" hidden="false"/>
    </xf>
    <xf numFmtId="164" fontId="22" fillId="27" borderId="13" xfId="0" applyFont="true" applyBorder="true" applyAlignment="true" applyProtection="false">
      <alignment horizontal="general" vertical="bottom" textRotation="0" wrapText="true" indent="0" shrinkToFit="false"/>
      <protection locked="true" hidden="false"/>
    </xf>
    <xf numFmtId="164" fontId="22" fillId="27" borderId="12" xfId="0" applyFont="true" applyBorder="true" applyAlignment="true" applyProtection="false">
      <alignment horizontal="general" vertical="bottom" textRotation="0" wrapText="true" indent="0" shrinkToFit="false"/>
      <protection locked="true" hidden="false"/>
    </xf>
    <xf numFmtId="164" fontId="22" fillId="27" borderId="12" xfId="0" applyFont="true" applyBorder="true" applyAlignment="true" applyProtection="false">
      <alignment horizontal="general" vertical="bottom" textRotation="0" wrapText="false" indent="0" shrinkToFit="false"/>
      <protection locked="true" hidden="false"/>
    </xf>
    <xf numFmtId="164" fontId="9" fillId="27" borderId="12" xfId="0" applyFont="true" applyBorder="true" applyAlignment="true" applyProtection="false">
      <alignment horizontal="general" vertical="bottom" textRotation="0" wrapText="true" indent="0" shrinkToFit="false"/>
      <protection locked="true" hidden="false"/>
    </xf>
    <xf numFmtId="164" fontId="9" fillId="0" borderId="12" xfId="0" applyFont="true" applyBorder="true" applyAlignment="true" applyProtection="false">
      <alignment horizontal="general" vertical="bottom" textRotation="0" wrapText="true" indent="0" shrinkToFit="false"/>
      <protection locked="true" hidden="false"/>
    </xf>
    <xf numFmtId="164" fontId="70" fillId="20" borderId="1" xfId="0" applyFont="true" applyBorder="true" applyAlignment="true" applyProtection="false">
      <alignment horizontal="general" vertical="bottom" textRotation="0" wrapText="true" indent="0" shrinkToFit="false"/>
      <protection locked="true" hidden="false"/>
    </xf>
    <xf numFmtId="164" fontId="107" fillId="0"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8" fillId="15" borderId="1" xfId="0" applyFont="true" applyBorder="true" applyAlignment="true" applyProtection="false">
      <alignment horizontal="center" vertical="top" textRotation="0" wrapText="tru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22" fillId="0" borderId="4" xfId="0" applyFont="true" applyBorder="true" applyAlignment="true" applyProtection="false">
      <alignment horizontal="general" vertical="bottom" textRotation="0" wrapText="true" indent="0" shrinkToFit="false"/>
      <protection locked="true" hidden="false"/>
    </xf>
    <xf numFmtId="164" fontId="22" fillId="0"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true" indent="0" shrinkToFit="false"/>
      <protection locked="true" hidden="false"/>
    </xf>
    <xf numFmtId="164" fontId="8" fillId="26" borderId="5" xfId="0" applyFont="true" applyBorder="true" applyAlignment="true" applyProtection="false">
      <alignment horizontal="center" vertical="top" textRotation="0" wrapText="true" indent="0" shrinkToFit="false"/>
      <protection locked="true" hidden="false"/>
    </xf>
    <xf numFmtId="164" fontId="22" fillId="27" borderId="0" xfId="0" applyFont="true" applyBorder="false" applyAlignment="true" applyProtection="false">
      <alignment horizontal="general" vertical="bottom" textRotation="0" wrapText="true" indent="0" shrinkToFit="false"/>
      <protection locked="true" hidden="false"/>
    </xf>
    <xf numFmtId="164" fontId="22" fillId="27" borderId="0" xfId="0" applyFont="true" applyBorder="false" applyAlignment="true" applyProtection="false">
      <alignment horizontal="general" vertical="bottom" textRotation="0" wrapText="false" indent="0" shrinkToFit="false"/>
      <protection locked="true" hidden="false"/>
    </xf>
    <xf numFmtId="164" fontId="9" fillId="27" borderId="0" xfId="0" applyFont="true" applyBorder="false" applyAlignment="true" applyProtection="false">
      <alignment horizontal="general" vertical="bottom" textRotation="0" wrapText="true" indent="0" shrinkToFit="false"/>
      <protection locked="true" hidden="false"/>
    </xf>
    <xf numFmtId="164" fontId="100" fillId="28" borderId="10" xfId="0" applyFont="true" applyBorder="true" applyAlignment="true" applyProtection="false">
      <alignment horizontal="center" vertical="top" textRotation="0" wrapText="true" indent="0" shrinkToFit="false"/>
      <protection locked="true" hidden="false"/>
    </xf>
    <xf numFmtId="164" fontId="18" fillId="28" borderId="11" xfId="0" applyFont="true" applyBorder="true" applyAlignment="true" applyProtection="false">
      <alignment horizontal="general" vertical="bottom" textRotation="0" wrapText="true" indent="0" shrinkToFit="false"/>
      <protection locked="true" hidden="false"/>
    </xf>
    <xf numFmtId="164" fontId="22" fillId="28" borderId="13" xfId="0" applyFont="true" applyBorder="true" applyAlignment="true" applyProtection="false">
      <alignment horizontal="general" vertical="bottom" textRotation="0" wrapText="true" indent="0" shrinkToFit="false"/>
      <protection locked="true" hidden="false"/>
    </xf>
    <xf numFmtId="164" fontId="22" fillId="28" borderId="12" xfId="0" applyFont="true" applyBorder="true" applyAlignment="true" applyProtection="false">
      <alignment horizontal="general" vertical="bottom" textRotation="0" wrapText="true" indent="0" shrinkToFit="false"/>
      <protection locked="true" hidden="false"/>
    </xf>
    <xf numFmtId="164" fontId="22" fillId="28" borderId="12" xfId="0" applyFont="true" applyBorder="true" applyAlignment="true" applyProtection="false">
      <alignment horizontal="general" vertical="bottom" textRotation="0" wrapText="false" indent="0" shrinkToFit="false"/>
      <protection locked="true" hidden="false"/>
    </xf>
    <xf numFmtId="164" fontId="9" fillId="28" borderId="12" xfId="0" applyFont="true" applyBorder="true" applyAlignment="true" applyProtection="false">
      <alignment horizontal="general" vertical="bottom" textRotation="0" wrapText="true" indent="0" shrinkToFit="false"/>
      <protection locked="true" hidden="false"/>
    </xf>
    <xf numFmtId="164" fontId="9" fillId="28" borderId="0" xfId="0" applyFont="true" applyBorder="false" applyAlignment="true" applyProtection="false">
      <alignment horizontal="general" vertical="bottom" textRotation="0" wrapText="true" indent="0" shrinkToFit="false"/>
      <protection locked="true" hidden="false"/>
    </xf>
    <xf numFmtId="164" fontId="8" fillId="29" borderId="1" xfId="0" applyFont="true" applyBorder="true" applyAlignment="true" applyProtection="false">
      <alignment horizontal="center" vertical="center" textRotation="0" wrapText="true" indent="0" shrinkToFit="false"/>
      <protection locked="true" hidden="false"/>
    </xf>
    <xf numFmtId="164" fontId="117" fillId="0" borderId="0" xfId="0" applyFont="true" applyBorder="false" applyAlignment="true" applyProtection="false">
      <alignment horizontal="general" vertical="bottom" textRotation="0" wrapText="true" indent="0" shrinkToFit="false"/>
      <protection locked="true" hidden="false"/>
    </xf>
    <xf numFmtId="164" fontId="8" fillId="20" borderId="1" xfId="0" applyFont="true" applyBorder="true" applyAlignment="true" applyProtection="false">
      <alignment horizontal="center" vertical="center" textRotation="0" wrapText="true" indent="0" shrinkToFit="false"/>
      <protection locked="true" hidden="false"/>
    </xf>
    <xf numFmtId="164" fontId="104" fillId="3" borderId="1" xfId="0" applyFont="true" applyBorder="true" applyAlignment="true" applyProtection="false">
      <alignment horizontal="general" vertical="bottom" textRotation="0" wrapText="true" indent="0" shrinkToFit="false"/>
      <protection locked="true" hidden="false"/>
    </xf>
    <xf numFmtId="164" fontId="9" fillId="20" borderId="1" xfId="0" applyFont="true" applyBorder="true" applyAlignment="true" applyProtection="false">
      <alignment horizontal="general" vertical="bottom" textRotation="0" wrapText="true" indent="0" shrinkToFit="false"/>
      <protection locked="true" hidden="false"/>
    </xf>
    <xf numFmtId="164" fontId="98" fillId="3" borderId="1" xfId="0" applyFont="true" applyBorder="true" applyAlignment="true" applyProtection="false">
      <alignment horizontal="general" vertical="bottom" textRotation="0" wrapText="true" indent="0" shrinkToFit="false"/>
      <protection locked="true" hidden="false"/>
    </xf>
    <xf numFmtId="164" fontId="9" fillId="20" borderId="0" xfId="0" applyFont="true" applyBorder="false" applyAlignment="true" applyProtection="false">
      <alignment horizontal="general" vertical="bottom" textRotation="0" wrapText="true" indent="0" shrinkToFit="false"/>
      <protection locked="true" hidden="false"/>
    </xf>
    <xf numFmtId="164" fontId="104" fillId="3" borderId="0" xfId="0" applyFont="true" applyBorder="false" applyAlignment="true" applyProtection="false">
      <alignment horizontal="right" vertical="bottom" textRotation="0" wrapText="true" indent="0" shrinkToFit="false"/>
      <protection locked="true" hidden="false"/>
    </xf>
    <xf numFmtId="164" fontId="107" fillId="3" borderId="1" xfId="0" applyFont="true" applyBorder="true" applyAlignment="true" applyProtection="false">
      <alignment horizontal="general" vertical="bottom" textRotation="0" wrapText="true" indent="0" shrinkToFit="false"/>
      <protection locked="true" hidden="false"/>
    </xf>
    <xf numFmtId="164" fontId="9" fillId="3" borderId="7" xfId="0" applyFont="true" applyBorder="true" applyAlignment="true" applyProtection="false">
      <alignment horizontal="general" vertical="bottom" textRotation="0" wrapText="true" indent="0" shrinkToFit="false"/>
      <protection locked="true" hidden="false"/>
    </xf>
    <xf numFmtId="164" fontId="65" fillId="0" borderId="1" xfId="0" applyFont="true" applyBorder="true" applyAlignment="true" applyProtection="false">
      <alignment horizontal="general" vertical="bottom" textRotation="0" wrapText="true" indent="0" shrinkToFit="false"/>
      <protection locked="true" hidden="false"/>
    </xf>
    <xf numFmtId="164" fontId="9" fillId="0" borderId="14" xfId="0" applyFont="true" applyBorder="true" applyAlignment="true" applyProtection="false">
      <alignment horizontal="general" vertical="center" textRotation="0" wrapText="true" indent="0" shrinkToFit="false"/>
      <protection locked="true" hidden="false"/>
    </xf>
    <xf numFmtId="164" fontId="9" fillId="0" borderId="14"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5" xfId="0" applyFont="true" applyBorder="true" applyAlignment="true" applyProtection="false">
      <alignment horizontal="general" vertical="bottom" textRotation="0" wrapText="true" indent="0" shrinkToFit="false"/>
      <protection locked="true" hidden="false"/>
    </xf>
    <xf numFmtId="164" fontId="8" fillId="20" borderId="10" xfId="0" applyFont="true" applyBorder="true" applyAlignment="true" applyProtection="false">
      <alignment horizontal="center" vertical="bottom" textRotation="0" wrapText="true" indent="0" shrinkToFit="false"/>
      <protection locked="true" hidden="false"/>
    </xf>
    <xf numFmtId="164" fontId="107" fillId="0" borderId="5"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center" vertical="bottom" textRotation="0" wrapText="true" indent="0" shrinkToFit="false"/>
      <protection locked="true" hidden="false"/>
    </xf>
    <xf numFmtId="164" fontId="18" fillId="0" borderId="11" xfId="0" applyFont="true" applyBorder="true" applyAlignment="true" applyProtection="false">
      <alignment horizontal="general" vertical="bottom" textRotation="0" wrapText="tru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18" fillId="0" borderId="5" xfId="0" applyFont="true" applyBorder="true" applyAlignment="true" applyProtection="false">
      <alignment horizontal="general" vertical="bottom" textRotation="0" wrapText="true" indent="0" shrinkToFit="false"/>
      <protection locked="true" hidden="false"/>
    </xf>
    <xf numFmtId="164" fontId="8" fillId="3" borderId="3" xfId="0" applyFont="true" applyBorder="true" applyAlignment="true" applyProtection="false">
      <alignment horizontal="general" vertical="top" textRotation="0" wrapText="true" indent="0" shrinkToFit="false"/>
      <protection locked="true" hidden="false"/>
    </xf>
    <xf numFmtId="164" fontId="70" fillId="0" borderId="4" xfId="0" applyFont="true" applyBorder="true" applyAlignment="true" applyProtection="false">
      <alignment horizontal="general" vertical="top" textRotation="0" wrapText="true" indent="0" shrinkToFit="false"/>
      <protection locked="true" hidden="false"/>
    </xf>
    <xf numFmtId="164" fontId="18" fillId="0" borderId="6" xfId="0" applyFont="true" applyBorder="true" applyAlignment="true" applyProtection="false">
      <alignment horizontal="general"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0" borderId="3" xfId="0" applyFont="true" applyBorder="true" applyAlignment="true" applyProtection="false">
      <alignment horizontal="right" vertical="top" textRotation="0" wrapText="true" indent="0" shrinkToFit="false"/>
      <protection locked="true" hidden="false"/>
    </xf>
    <xf numFmtId="164" fontId="9" fillId="0" borderId="6" xfId="0" applyFont="true" applyBorder="true" applyAlignment="true" applyProtection="false">
      <alignment horizontal="general" vertical="bottom" textRotation="0" wrapText="true" indent="0" shrinkToFit="false"/>
      <protection locked="true" hidden="false"/>
    </xf>
    <xf numFmtId="164" fontId="18" fillId="0" borderId="4" xfId="0" applyFont="true" applyBorder="true" applyAlignment="true" applyProtection="false">
      <alignment horizontal="general" vertical="bottom" textRotation="0" wrapText="true" indent="0" shrinkToFit="false"/>
      <protection locked="true" hidden="false"/>
    </xf>
    <xf numFmtId="164" fontId="8" fillId="3" borderId="13" xfId="0" applyFont="true" applyBorder="true" applyAlignment="true" applyProtection="false">
      <alignment horizontal="general" vertical="top" textRotation="0" wrapText="true" indent="0" shrinkToFit="false"/>
      <protection locked="true" hidden="false"/>
    </xf>
    <xf numFmtId="164" fontId="70" fillId="0" borderId="12" xfId="0" applyFont="true" applyBorder="true" applyAlignment="true" applyProtection="false">
      <alignment horizontal="general" vertical="top" textRotation="0" wrapText="true" indent="0" shrinkToFit="false"/>
      <protection locked="true" hidden="false"/>
    </xf>
    <xf numFmtId="164" fontId="18" fillId="0" borderId="15" xfId="0" applyFont="true" applyBorder="true" applyAlignment="true" applyProtection="false">
      <alignment horizontal="general" vertical="top" textRotation="0" wrapText="true" indent="0" shrinkToFit="false"/>
      <protection locked="true" hidden="false"/>
    </xf>
    <xf numFmtId="164" fontId="18" fillId="0" borderId="14" xfId="0" applyFont="true" applyBorder="true" applyAlignment="true" applyProtection="false">
      <alignment horizontal="general" vertical="top" textRotation="0" wrapText="true" indent="0" shrinkToFit="false"/>
      <protection locked="true" hidden="false"/>
    </xf>
    <xf numFmtId="164" fontId="18" fillId="0" borderId="13" xfId="0" applyFont="true" applyBorder="true" applyAlignment="true" applyProtection="false">
      <alignment horizontal="right" vertical="top" textRotation="0" wrapText="true" indent="0" shrinkToFit="false"/>
      <protection locked="true" hidden="false"/>
    </xf>
    <xf numFmtId="164" fontId="18" fillId="0" borderId="13"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112" fillId="0" borderId="1" xfId="0" applyFont="true" applyBorder="tru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righ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5" fontId="8" fillId="3" borderId="2" xfId="0" applyFont="true" applyBorder="true" applyAlignment="true" applyProtection="false">
      <alignment horizontal="general" vertical="bottom" textRotation="0" wrapText="true" indent="0" shrinkToFit="false"/>
      <protection locked="true" hidden="false"/>
    </xf>
    <xf numFmtId="164" fontId="70" fillId="3" borderId="2" xfId="0" applyFont="true" applyBorder="true" applyAlignment="true" applyProtection="false">
      <alignment horizontal="general" vertical="bottom" textRotation="0" wrapText="true" indent="0" shrinkToFit="false"/>
      <protection locked="true" hidden="false"/>
    </xf>
    <xf numFmtId="164" fontId="70" fillId="0" borderId="2" xfId="0" applyFont="true" applyBorder="true" applyAlignment="true" applyProtection="false">
      <alignment horizontal="general" vertical="bottom" textRotation="0" wrapText="true" indent="0" shrinkToFit="false"/>
      <protection locked="true" hidden="false"/>
    </xf>
    <xf numFmtId="164" fontId="40"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70" fontId="18" fillId="0" borderId="2"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8" fillId="3" borderId="8"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40" fillId="0" borderId="9" xfId="0" applyFont="true" applyBorder="true" applyAlignment="true" applyProtection="false">
      <alignment horizontal="general" vertical="top" textRotation="0" wrapText="true" indent="0" shrinkToFit="false"/>
      <protection locked="true" hidden="false"/>
    </xf>
    <xf numFmtId="164" fontId="18" fillId="0" borderId="7" xfId="0" applyFont="true" applyBorder="true" applyAlignment="true" applyProtection="false">
      <alignment horizontal="general" vertical="top" textRotation="0" wrapText="tru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18" fillId="0" borderId="8"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top" textRotation="0" wrapText="true" indent="0" shrinkToFit="false"/>
      <protection locked="true" hidden="false"/>
    </xf>
    <xf numFmtId="164" fontId="9" fillId="0" borderId="13" xfId="0" applyFont="true" applyBorder="true" applyAlignment="true" applyProtection="false">
      <alignment horizontal="general" vertical="top" textRotation="0" wrapText="true" indent="0" shrinkToFit="false"/>
      <protection locked="true" hidden="false"/>
    </xf>
    <xf numFmtId="164" fontId="56" fillId="0" borderId="1" xfId="0" applyFont="true" applyBorder="true" applyAlignment="true" applyProtection="false">
      <alignment horizontal="general" vertical="top" textRotation="0" wrapText="true" indent="0" shrinkToFit="false"/>
      <protection locked="true" hidden="false"/>
    </xf>
    <xf numFmtId="164" fontId="118" fillId="0" borderId="1" xfId="0" applyFont="true" applyBorder="true" applyAlignment="true" applyProtection="false">
      <alignment horizontal="general" vertical="top" textRotation="0" wrapText="true" indent="0" shrinkToFit="false"/>
      <protection locked="true" hidden="false"/>
    </xf>
    <xf numFmtId="164" fontId="69" fillId="0" borderId="1" xfId="0" applyFont="true" applyBorder="true" applyAlignment="true" applyProtection="false">
      <alignment horizontal="general" vertical="top" textRotation="0" wrapText="true" indent="0" shrinkToFit="false"/>
      <protection locked="true" hidden="false"/>
    </xf>
    <xf numFmtId="164" fontId="69" fillId="3" borderId="10" xfId="0" applyFont="true" applyBorder="true" applyAlignment="true" applyProtection="false">
      <alignment horizontal="right" vertical="top" textRotation="0" wrapText="true" indent="0" shrinkToFit="false"/>
      <protection locked="true" hidden="false"/>
    </xf>
    <xf numFmtId="164" fontId="119" fillId="0" borderId="4" xfId="0" applyFont="true" applyBorder="true" applyAlignment="true" applyProtection="false">
      <alignment horizontal="general" vertical="bottom" textRotation="0" wrapText="true" indent="0" shrinkToFit="false"/>
      <protection locked="true" hidden="false"/>
    </xf>
    <xf numFmtId="164" fontId="8" fillId="3" borderId="10" xfId="0" applyFont="true" applyBorder="true" applyAlignment="true" applyProtection="false">
      <alignment horizontal="right" vertical="top" textRotation="0" wrapText="true" indent="0" shrinkToFit="false"/>
      <protection locked="true" hidden="false"/>
    </xf>
    <xf numFmtId="164" fontId="69" fillId="0" borderId="5" xfId="0" applyFont="true" applyBorder="true" applyAlignment="true" applyProtection="false">
      <alignment horizontal="right" vertical="top" textRotation="0" wrapText="true" indent="0" shrinkToFit="false"/>
      <protection locked="true" hidden="false"/>
    </xf>
    <xf numFmtId="164" fontId="69" fillId="0" borderId="11" xfId="0" applyFont="true" applyBorder="true" applyAlignment="true" applyProtection="false">
      <alignment horizontal="right" vertical="top" textRotation="0" wrapText="true" indent="0" shrinkToFit="false"/>
      <protection locked="true" hidden="false"/>
    </xf>
    <xf numFmtId="164" fontId="69" fillId="0" borderId="1" xfId="0" applyFont="true" applyBorder="true" applyAlignment="true" applyProtection="false">
      <alignment horizontal="right" vertical="top" textRotation="0" wrapText="true" indent="0" shrinkToFit="false"/>
      <protection locked="true" hidden="false"/>
    </xf>
    <xf numFmtId="164" fontId="120" fillId="0" borderId="1" xfId="0" applyFont="true" applyBorder="true" applyAlignment="true" applyProtection="false">
      <alignment horizontal="right" vertical="top" textRotation="0" wrapText="true" indent="0" shrinkToFit="false"/>
      <protection locked="true" hidden="false"/>
    </xf>
    <xf numFmtId="164" fontId="121" fillId="0" borderId="10" xfId="0" applyFont="true" applyBorder="true" applyAlignment="true" applyProtection="false">
      <alignment horizontal="right" vertical="top" textRotation="0" wrapText="true" indent="0" shrinkToFit="false"/>
      <protection locked="true" hidden="false"/>
    </xf>
    <xf numFmtId="164" fontId="22" fillId="0" borderId="8"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right" vertical="top" textRotation="0" wrapText="true" indent="0" shrinkToFit="false"/>
      <protection locked="true" hidden="false"/>
    </xf>
    <xf numFmtId="164" fontId="56" fillId="0" borderId="4" xfId="0" applyFont="true" applyBorder="true" applyAlignment="true" applyProtection="false">
      <alignment horizontal="right" vertical="top" textRotation="0" wrapText="true" indent="0" shrinkToFit="false"/>
      <protection locked="true" hidden="false"/>
    </xf>
    <xf numFmtId="164" fontId="56" fillId="0" borderId="6" xfId="0" applyFont="true" applyBorder="true" applyAlignment="true" applyProtection="false">
      <alignment horizontal="right" vertical="top" textRotation="0" wrapText="true" indent="0" shrinkToFit="false"/>
      <protection locked="true" hidden="false"/>
    </xf>
    <xf numFmtId="164" fontId="118" fillId="0" borderId="2" xfId="0" applyFont="true" applyBorder="true" applyAlignment="true" applyProtection="false">
      <alignment horizontal="right" vertical="top" textRotation="0" wrapText="true" indent="0" shrinkToFit="false"/>
      <protection locked="true" hidden="false"/>
    </xf>
    <xf numFmtId="164" fontId="69" fillId="0" borderId="2" xfId="0" applyFont="true" applyBorder="true" applyAlignment="true" applyProtection="false">
      <alignment horizontal="right" vertical="top" textRotation="0" wrapText="true" indent="0" shrinkToFit="false"/>
      <protection locked="true" hidden="false"/>
    </xf>
    <xf numFmtId="164" fontId="106" fillId="0" borderId="2" xfId="0" applyFont="true" applyBorder="true" applyAlignment="true" applyProtection="false">
      <alignment horizontal="right" vertical="top" textRotation="0" wrapText="true" indent="0" shrinkToFit="false"/>
      <protection locked="true" hidden="false"/>
    </xf>
    <xf numFmtId="164" fontId="69" fillId="0" borderId="3" xfId="0" applyFont="true" applyBorder="true" applyAlignment="true" applyProtection="false">
      <alignment horizontal="right" vertical="top" textRotation="0" wrapText="true" indent="0" shrinkToFit="false"/>
      <protection locked="true" hidden="false"/>
    </xf>
    <xf numFmtId="164" fontId="18" fillId="0" borderId="6" xfId="0" applyFont="true" applyBorder="true" applyAlignment="true" applyProtection="false">
      <alignment horizontal="general" vertical="bottom" textRotation="0" wrapText="true" indent="0" shrinkToFit="false"/>
      <protection locked="true" hidden="false"/>
    </xf>
    <xf numFmtId="164" fontId="22" fillId="0" borderId="12" xfId="0" applyFont="true" applyBorder="true" applyAlignment="true" applyProtection="false">
      <alignment horizontal="general" vertical="bottom" textRotation="0" wrapText="true" indent="0" shrinkToFit="false"/>
      <protection locked="true" hidden="false"/>
    </xf>
    <xf numFmtId="164" fontId="10" fillId="21" borderId="13" xfId="0" applyFont="true" applyBorder="true" applyAlignment="true" applyProtection="false">
      <alignment horizontal="general" vertical="bottom" textRotation="0" wrapText="true" indent="0" shrinkToFit="false"/>
      <protection locked="true" hidden="false"/>
    </xf>
    <xf numFmtId="164" fontId="9" fillId="21" borderId="12" xfId="0" applyFont="true" applyBorder="true" applyAlignment="true" applyProtection="false">
      <alignment horizontal="general" vertical="bottom" textRotation="0" wrapText="true" indent="0" shrinkToFit="false"/>
      <protection locked="true" hidden="false"/>
    </xf>
    <xf numFmtId="164" fontId="9" fillId="21" borderId="11" xfId="0" applyFont="true" applyBorder="true" applyAlignment="true" applyProtection="false">
      <alignment horizontal="general" vertical="bottom" textRotation="0" wrapText="true" indent="0" shrinkToFit="false"/>
      <protection locked="true" hidden="false"/>
    </xf>
    <xf numFmtId="164" fontId="18" fillId="21" borderId="13" xfId="0" applyFont="true" applyBorder="true" applyAlignment="true" applyProtection="false">
      <alignment horizontal="general" vertical="bottom" textRotation="0" wrapText="true" indent="0" shrinkToFit="false"/>
      <protection locked="true" hidden="false"/>
    </xf>
    <xf numFmtId="164" fontId="10" fillId="28" borderId="2" xfId="0" applyFont="true" applyBorder="true" applyAlignment="true" applyProtection="false">
      <alignment horizontal="center"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10" fillId="21" borderId="9" xfId="0" applyFont="true" applyBorder="true" applyAlignment="true" applyProtection="false">
      <alignment horizontal="general" vertical="bottom" textRotation="0" wrapText="true" indent="0" shrinkToFit="false"/>
      <protection locked="true" hidden="false"/>
    </xf>
    <xf numFmtId="164" fontId="70" fillId="21" borderId="8" xfId="0" applyFont="true" applyBorder="true" applyAlignment="true" applyProtection="false">
      <alignment horizontal="general" vertical="bottom" textRotation="0" wrapText="true" indent="0" shrinkToFit="false"/>
      <protection locked="true" hidden="false"/>
    </xf>
    <xf numFmtId="164" fontId="9" fillId="21" borderId="0" xfId="0" applyFont="true" applyBorder="false" applyAlignment="true" applyProtection="false">
      <alignment horizontal="general" vertical="bottom" textRotation="0" wrapText="true" indent="0" shrinkToFit="false"/>
      <protection locked="true" hidden="false"/>
    </xf>
    <xf numFmtId="164" fontId="9" fillId="21" borderId="9" xfId="0" applyFont="true" applyBorder="true" applyAlignment="true" applyProtection="false">
      <alignment horizontal="general" vertical="bottom" textRotation="0" wrapText="true" indent="0" shrinkToFit="false"/>
      <protection locked="true" hidden="false"/>
    </xf>
    <xf numFmtId="164" fontId="9" fillId="21" borderId="7" xfId="0" applyFont="true" applyBorder="true" applyAlignment="true" applyProtection="false">
      <alignment horizontal="general" vertical="bottom" textRotation="0" wrapText="true" indent="0" shrinkToFit="false"/>
      <protection locked="true" hidden="false"/>
    </xf>
    <xf numFmtId="164" fontId="18" fillId="21" borderId="7" xfId="0" applyFont="true" applyBorder="true" applyAlignment="true" applyProtection="false">
      <alignment horizontal="general" vertical="bottom" textRotation="0" wrapText="true" indent="0" shrinkToFit="false"/>
      <protection locked="true" hidden="false"/>
    </xf>
    <xf numFmtId="164" fontId="18" fillId="21" borderId="8" xfId="0" applyFont="true" applyBorder="true" applyAlignment="true" applyProtection="false">
      <alignment horizontal="general" vertical="bottom" textRotation="0" wrapText="true" indent="0" shrinkToFit="false"/>
      <protection locked="true" hidden="false"/>
    </xf>
    <xf numFmtId="164" fontId="18" fillId="21" borderId="9" xfId="0" applyFont="true" applyBorder="true" applyAlignment="true" applyProtection="false">
      <alignment horizontal="general" vertical="bottom" textRotation="0" wrapText="true" indent="0" shrinkToFit="false"/>
      <protection locked="true" hidden="false"/>
    </xf>
    <xf numFmtId="164" fontId="22" fillId="21" borderId="8" xfId="0" applyFont="true" applyBorder="true" applyAlignment="true" applyProtection="false">
      <alignment horizontal="general" vertical="bottom" textRotation="0" wrapText="true" indent="0" shrinkToFit="false"/>
      <protection locked="true" hidden="false"/>
    </xf>
    <xf numFmtId="164" fontId="22" fillId="21" borderId="0" xfId="0" applyFont="true" applyBorder="false" applyAlignment="true" applyProtection="false">
      <alignment horizontal="general" vertical="bottom" textRotation="0" wrapText="false" indent="0" shrinkToFit="false"/>
      <protection locked="true" hidden="false"/>
    </xf>
    <xf numFmtId="164" fontId="10" fillId="3" borderId="9" xfId="0" applyFont="true" applyBorder="true" applyAlignment="true" applyProtection="false">
      <alignment horizontal="general" vertical="bottom" textRotation="0" wrapText="true" indent="0" shrinkToFit="false"/>
      <protection locked="true" hidden="false"/>
    </xf>
    <xf numFmtId="164" fontId="8" fillId="3" borderId="7"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center" vertical="bottom" textRotation="0" wrapText="true" indent="0" shrinkToFit="false"/>
      <protection locked="true" hidden="false"/>
    </xf>
    <xf numFmtId="165" fontId="22" fillId="0" borderId="7" xfId="0" applyFont="true" applyBorder="true" applyAlignment="true" applyProtection="false">
      <alignment horizontal="center" vertical="bottom" textRotation="0" wrapText="true" indent="0" shrinkToFit="false"/>
      <protection locked="true" hidden="false"/>
    </xf>
    <xf numFmtId="164" fontId="8" fillId="30" borderId="13" xfId="0" applyFont="true" applyBorder="true" applyAlignment="true" applyProtection="false">
      <alignment horizontal="center" vertical="bottom" textRotation="0" wrapText="true" indent="0" shrinkToFit="false"/>
      <protection locked="true" hidden="false"/>
    </xf>
    <xf numFmtId="164" fontId="18" fillId="0" borderId="15"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center" vertical="bottom" textRotation="0" wrapText="true" indent="0" shrinkToFit="false"/>
      <protection locked="true" hidden="false"/>
    </xf>
    <xf numFmtId="164" fontId="18" fillId="0" borderId="6"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18" fillId="0" borderId="7" xfId="0" applyFont="true" applyBorder="true" applyAlignment="true" applyProtection="false">
      <alignment horizontal="center" vertical="center" textRotation="0" wrapText="true" indent="0" shrinkToFit="false"/>
      <protection locked="true" hidden="false"/>
    </xf>
    <xf numFmtId="164" fontId="18" fillId="0" borderId="7" xfId="0" applyFont="true" applyBorder="true" applyAlignment="true" applyProtection="false">
      <alignment horizontal="left"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18" fillId="0" borderId="8"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8" xfId="0" applyFont="true" applyBorder="true" applyAlignment="true" applyProtection="false">
      <alignment horizontal="general" vertical="bottom" textRotation="0" wrapText="true" indent="0" shrinkToFit="false"/>
      <protection locked="true" hidden="false"/>
    </xf>
    <xf numFmtId="164" fontId="69" fillId="0" borderId="9" xfId="0" applyFont="true" applyBorder="true" applyAlignment="true" applyProtection="false">
      <alignment horizontal="general" vertical="bottom" textRotation="0" wrapText="true" indent="0" shrinkToFit="false"/>
      <protection locked="true" hidden="false"/>
    </xf>
    <xf numFmtId="164" fontId="69" fillId="0" borderId="7" xfId="0" applyFont="true" applyBorder="true" applyAlignment="true" applyProtection="false">
      <alignment horizontal="general" vertical="bottom" textRotation="0" wrapText="true" indent="0" shrinkToFit="false"/>
      <protection locked="true" hidden="false"/>
    </xf>
    <xf numFmtId="164" fontId="56" fillId="0" borderId="8" xfId="0" applyFont="true" applyBorder="true" applyAlignment="true" applyProtection="false">
      <alignment horizontal="general" vertical="bottom" textRotation="0" wrapText="true" indent="0" shrinkToFit="false"/>
      <protection locked="true" hidden="false"/>
    </xf>
    <xf numFmtId="164" fontId="118" fillId="0" borderId="7" xfId="0" applyFont="true" applyBorder="true" applyAlignment="true" applyProtection="false">
      <alignment horizontal="general" vertical="bottom" textRotation="0" wrapText="tru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xf numFmtId="164" fontId="69" fillId="0" borderId="15" xfId="0" applyFont="true" applyBorder="true" applyAlignment="true" applyProtection="false">
      <alignment horizontal="general" vertical="bottom" textRotation="0" wrapText="true" indent="0" shrinkToFit="false"/>
      <protection locked="true" hidden="false"/>
    </xf>
    <xf numFmtId="164" fontId="118" fillId="0" borderId="14" xfId="0" applyFont="true" applyBorder="true" applyAlignment="true" applyProtection="false">
      <alignment horizontal="general" vertical="bottom" textRotation="0" wrapText="true" indent="0" shrinkToFit="false"/>
      <protection locked="true" hidden="false"/>
    </xf>
    <xf numFmtId="164" fontId="69" fillId="0" borderId="14" xfId="0" applyFont="true" applyBorder="true" applyAlignment="true" applyProtection="false">
      <alignment horizontal="general" vertical="bottom" textRotation="0" wrapText="true" indent="0" shrinkToFit="false"/>
      <protection locked="true" hidden="false"/>
    </xf>
    <xf numFmtId="164" fontId="56" fillId="0" borderId="13" xfId="0" applyFont="true" applyBorder="true" applyAlignment="true" applyProtection="false">
      <alignment horizontal="general" vertical="bottom" textRotation="0" wrapText="true" indent="0" shrinkToFit="false"/>
      <protection locked="true" hidden="false"/>
    </xf>
    <xf numFmtId="164" fontId="8" fillId="26" borderId="5" xfId="0" applyFont="true" applyBorder="true" applyAlignment="true" applyProtection="false">
      <alignment horizontal="center" vertical="bottom" textRotation="0" wrapText="true" indent="0" shrinkToFit="false"/>
      <protection locked="true" hidden="false"/>
    </xf>
    <xf numFmtId="164" fontId="8" fillId="28" borderId="3" xfId="0" applyFont="true" applyBorder="true" applyAlignment="true" applyProtection="false">
      <alignment horizontal="center" vertical="bottom" textRotation="0" wrapText="true" indent="0" shrinkToFit="false"/>
      <protection locked="true" hidden="false"/>
    </xf>
    <xf numFmtId="164" fontId="18" fillId="28" borderId="6" xfId="0" applyFont="true" applyBorder="true" applyAlignment="true" applyProtection="false">
      <alignment horizontal="general" vertical="bottom" textRotation="0" wrapText="true" indent="0" shrinkToFit="false"/>
      <protection locked="true" hidden="false"/>
    </xf>
    <xf numFmtId="164" fontId="22" fillId="28" borderId="8" xfId="0" applyFont="true" applyBorder="true" applyAlignment="true" applyProtection="false">
      <alignment horizontal="general" vertical="bottom" textRotation="0" wrapText="true" indent="0" shrinkToFit="false"/>
      <protection locked="true" hidden="false"/>
    </xf>
    <xf numFmtId="164" fontId="22" fillId="28" borderId="0" xfId="0" applyFont="true" applyBorder="false" applyAlignment="true" applyProtection="false">
      <alignment horizontal="general" vertical="bottom" textRotation="0" wrapText="true" indent="0" shrinkToFit="false"/>
      <protection locked="true" hidden="false"/>
    </xf>
    <xf numFmtId="164" fontId="22" fillId="28" borderId="0" xfId="0"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true" applyProtection="false">
      <alignment horizontal="general" vertical="bottom" textRotation="0" wrapText="true" indent="0" shrinkToFit="false"/>
      <protection locked="true" hidden="false"/>
    </xf>
    <xf numFmtId="164" fontId="8" fillId="3" borderId="13" xfId="0" applyFont="true" applyBorder="true" applyAlignment="true" applyProtection="false">
      <alignment horizontal="general" vertical="bottom" textRotation="0" wrapText="true" indent="0" shrinkToFit="false"/>
      <protection locked="true" hidden="false"/>
    </xf>
    <xf numFmtId="164" fontId="56" fillId="0" borderId="5" xfId="0" applyFont="true" applyBorder="true" applyAlignment="true" applyProtection="false">
      <alignment horizontal="right" vertical="top" textRotation="0" wrapText="true" indent="0" shrinkToFit="false"/>
      <protection locked="true" hidden="false"/>
    </xf>
    <xf numFmtId="164" fontId="118" fillId="3" borderId="11" xfId="0" applyFont="true" applyBorder="true" applyAlignment="true" applyProtection="false">
      <alignment horizontal="right" vertical="top" textRotation="0" wrapText="true" indent="0" shrinkToFit="false"/>
      <protection locked="true" hidden="false"/>
    </xf>
    <xf numFmtId="164" fontId="118" fillId="3" borderId="1" xfId="0" applyFont="true" applyBorder="true" applyAlignment="true" applyProtection="false">
      <alignment horizontal="right" vertical="top" textRotation="0" wrapText="true" indent="0" shrinkToFit="false"/>
      <protection locked="true" hidden="false"/>
    </xf>
    <xf numFmtId="164" fontId="69" fillId="3" borderId="1" xfId="0" applyFont="true" applyBorder="true" applyAlignment="true" applyProtection="false">
      <alignment horizontal="right" vertical="top" textRotation="0" wrapText="true" indent="0" shrinkToFit="false"/>
      <protection locked="true" hidden="false"/>
    </xf>
    <xf numFmtId="164" fontId="122" fillId="3" borderId="10" xfId="0" applyFont="true" applyBorder="true" applyAlignment="true" applyProtection="false">
      <alignment horizontal="right" vertical="top" textRotation="0" wrapText="true" indent="0" shrinkToFit="false"/>
      <protection locked="true" hidden="false"/>
    </xf>
    <xf numFmtId="164" fontId="22" fillId="0" borderId="13" xfId="0" applyFont="true" applyBorder="true" applyAlignment="true" applyProtection="false">
      <alignment horizontal="general" vertical="bottom" textRotation="0" wrapText="true" indent="0" shrinkToFit="false"/>
      <protection locked="true" hidden="false"/>
    </xf>
    <xf numFmtId="164" fontId="22" fillId="0" borderId="12" xfId="0" applyFont="true" applyBorder="true" applyAlignment="true" applyProtection="false">
      <alignment horizontal="general" vertical="bottom" textRotation="0" wrapText="false" indent="0" shrinkToFit="false"/>
      <protection locked="true" hidden="false"/>
    </xf>
    <xf numFmtId="164" fontId="10" fillId="3" borderId="10"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general" vertical="bottom" textRotation="0" wrapText="true" indent="0" shrinkToFit="false"/>
      <protection locked="true" hidden="false"/>
    </xf>
    <xf numFmtId="164" fontId="22" fillId="0" borderId="10" xfId="0" applyFont="true" applyBorder="true" applyAlignment="true" applyProtection="false">
      <alignment horizontal="general" vertical="bottom" textRotation="0" wrapText="true" indent="0" shrinkToFit="false"/>
      <protection locked="true" hidden="false"/>
    </xf>
    <xf numFmtId="164" fontId="22" fillId="0" borderId="5" xfId="0" applyFont="true" applyBorder="true" applyAlignment="true" applyProtection="false">
      <alignment horizontal="general" vertical="bottom" textRotation="0" wrapText="true" indent="0" shrinkToFit="false"/>
      <protection locked="true" hidden="false"/>
    </xf>
    <xf numFmtId="164" fontId="8" fillId="28" borderId="10" xfId="0" applyFont="true" applyBorder="true" applyAlignment="true" applyProtection="false">
      <alignment horizontal="center" vertical="bottom" textRotation="0" wrapText="tru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18" fillId="0" borderId="4" xfId="0" applyFont="true" applyBorder="true" applyAlignment="true" applyProtection="false">
      <alignment horizontal="center" vertical="bottom" textRotation="0" wrapText="true" indent="0" shrinkToFit="false"/>
      <protection locked="true" hidden="false"/>
    </xf>
    <xf numFmtId="164" fontId="40" fillId="0" borderId="4"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18" fillId="0" borderId="9" xfId="0" applyFont="true" applyBorder="true" applyAlignment="true" applyProtection="false">
      <alignment horizontal="general" vertical="bottom" textRotation="0" wrapText="true" indent="0" shrinkToFit="false"/>
      <protection locked="true" hidden="false"/>
    </xf>
    <xf numFmtId="164" fontId="56" fillId="0" borderId="12" xfId="0" applyFont="true" applyBorder="true" applyAlignment="true" applyProtection="false">
      <alignment horizontal="general" vertical="bottom" textRotation="0" wrapText="true" indent="0" shrinkToFit="false"/>
      <protection locked="true" hidden="false"/>
    </xf>
    <xf numFmtId="164" fontId="69" fillId="0" borderId="12" xfId="0" applyFont="true" applyBorder="true" applyAlignment="true" applyProtection="false">
      <alignment horizontal="general" vertical="bottom" textRotation="0" wrapText="true" indent="0" shrinkToFit="false"/>
      <protection locked="true" hidden="false"/>
    </xf>
    <xf numFmtId="164" fontId="118" fillId="0" borderId="12" xfId="0" applyFont="true" applyBorder="true" applyAlignment="true" applyProtection="false">
      <alignment horizontal="general" vertical="bottom" textRotation="0" wrapText="true" indent="0" shrinkToFit="false"/>
      <protection locked="true" hidden="false"/>
    </xf>
    <xf numFmtId="164" fontId="56" fillId="0" borderId="5" xfId="0" applyFont="true" applyBorder="true" applyAlignment="true" applyProtection="false">
      <alignment horizontal="general" vertical="top" textRotation="0" wrapText="true" indent="0" shrinkToFit="false"/>
      <protection locked="true" hidden="false"/>
    </xf>
    <xf numFmtId="164" fontId="56" fillId="0" borderId="11" xfId="0" applyFont="true" applyBorder="true" applyAlignment="true" applyProtection="false">
      <alignment horizontal="general" vertical="top" textRotation="0" wrapText="true" indent="0" shrinkToFit="false"/>
      <protection locked="true" hidden="false"/>
    </xf>
    <xf numFmtId="164" fontId="123" fillId="0" borderId="10" xfId="0" applyFont="true" applyBorder="true" applyAlignment="true" applyProtection="false">
      <alignment horizontal="general" vertical="top" textRotation="0" wrapText="true" indent="0" shrinkToFit="false"/>
      <protection locked="true" hidden="false"/>
    </xf>
    <xf numFmtId="164" fontId="22" fillId="5" borderId="8" xfId="0" applyFont="true" applyBorder="true" applyAlignment="true" applyProtection="false">
      <alignment horizontal="general" vertical="bottom" textRotation="0" wrapText="true" indent="0" shrinkToFit="false"/>
      <protection locked="true" hidden="false"/>
    </xf>
    <xf numFmtId="164" fontId="115" fillId="0" borderId="10" xfId="0" applyFont="true" applyBorder="true" applyAlignment="true" applyProtection="false">
      <alignment horizontal="general" vertical="top" textRotation="0" wrapText="true" indent="0" shrinkToFit="false"/>
      <protection locked="true" hidden="false"/>
    </xf>
    <xf numFmtId="164" fontId="112" fillId="0" borderId="8"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right" vertical="top" textRotation="0" wrapText="true" indent="0" shrinkToFit="false"/>
      <protection locked="true" hidden="false"/>
    </xf>
    <xf numFmtId="164" fontId="8" fillId="3" borderId="10" xfId="0" applyFont="true" applyBorder="true" applyAlignment="true" applyProtection="false">
      <alignment horizontal="right" vertical="top" textRotation="0" wrapText="true" indent="0" shrinkToFit="false"/>
      <protection locked="true" hidden="false"/>
    </xf>
    <xf numFmtId="164" fontId="69" fillId="0" borderId="5" xfId="0" applyFont="true" applyBorder="true" applyAlignment="true" applyProtection="false">
      <alignment horizontal="right" vertical="top" textRotation="0" wrapText="true" indent="0" shrinkToFit="false"/>
      <protection locked="true" hidden="false"/>
    </xf>
    <xf numFmtId="164" fontId="69" fillId="0" borderId="11" xfId="0" applyFont="true" applyBorder="true" applyAlignment="true" applyProtection="false">
      <alignment horizontal="right" vertical="top" textRotation="0" wrapText="true" indent="0" shrinkToFit="false"/>
      <protection locked="true" hidden="false"/>
    </xf>
    <xf numFmtId="164" fontId="69" fillId="0" borderId="1" xfId="0" applyFont="true" applyBorder="true" applyAlignment="true" applyProtection="false">
      <alignment horizontal="right" vertical="top" textRotation="0" wrapText="true" indent="0" shrinkToFit="false"/>
      <protection locked="true" hidden="false"/>
    </xf>
    <xf numFmtId="164" fontId="118" fillId="0" borderId="1" xfId="0" applyFont="true" applyBorder="true" applyAlignment="true" applyProtection="false">
      <alignment horizontal="right" vertical="top" textRotation="0" wrapText="true" indent="0" shrinkToFit="false"/>
      <protection locked="true" hidden="false"/>
    </xf>
    <xf numFmtId="164" fontId="120" fillId="0" borderId="10" xfId="0" applyFont="true" applyBorder="true" applyAlignment="true" applyProtection="false">
      <alignment horizontal="right" vertical="top" textRotation="0" wrapText="true" indent="0" shrinkToFit="false"/>
      <protection locked="true" hidden="false"/>
    </xf>
    <xf numFmtId="164" fontId="10" fillId="21" borderId="5" xfId="0" applyFont="true" applyBorder="true" applyAlignment="true" applyProtection="false">
      <alignment horizontal="general" vertical="bottom" textRotation="0" wrapText="true" indent="0" shrinkToFit="false"/>
      <protection locked="true" hidden="false"/>
    </xf>
    <xf numFmtId="164" fontId="9" fillId="21" borderId="5" xfId="0" applyFont="true" applyBorder="true" applyAlignment="true" applyProtection="false">
      <alignment horizontal="general" vertical="bottom" textRotation="0" wrapText="true" indent="0" shrinkToFit="false"/>
      <protection locked="true" hidden="false"/>
    </xf>
    <xf numFmtId="164" fontId="8" fillId="19" borderId="10" xfId="0" applyFont="true" applyBorder="true" applyAlignment="true" applyProtection="false">
      <alignment horizontal="center" vertical="bottom" textRotation="0" wrapText="true" indent="0" shrinkToFit="false"/>
      <protection locked="true" hidden="false"/>
    </xf>
    <xf numFmtId="164" fontId="6" fillId="21"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124" fillId="0" borderId="10" xfId="0" applyFont="true" applyBorder="true" applyAlignment="true" applyProtection="false">
      <alignment horizontal="center" vertical="top" textRotation="0" wrapText="true" indent="0" shrinkToFit="false"/>
      <protection locked="true" hidden="false"/>
    </xf>
    <xf numFmtId="164" fontId="124" fillId="0" borderId="11" xfId="0" applyFont="true" applyBorder="true" applyAlignment="true" applyProtection="false">
      <alignment horizontal="center" vertical="top" textRotation="0" wrapText="true" indent="0" shrinkToFit="false"/>
      <protection locked="true" hidden="false"/>
    </xf>
    <xf numFmtId="164" fontId="124" fillId="0" borderId="1" xfId="0" applyFont="true" applyBorder="true" applyAlignment="true" applyProtection="false">
      <alignment horizontal="center" vertical="top" textRotation="0" wrapText="true" indent="0" shrinkToFit="false"/>
      <protection locked="true" hidden="false"/>
    </xf>
    <xf numFmtId="164" fontId="125" fillId="0" borderId="1" xfId="0" applyFont="true" applyBorder="true" applyAlignment="true" applyProtection="false">
      <alignment horizontal="center" vertical="top" textRotation="0" wrapText="true" indent="0" shrinkToFit="false"/>
      <protection locked="true" hidden="false"/>
    </xf>
    <xf numFmtId="164" fontId="9" fillId="0" borderId="10" xfId="0" applyFont="true" applyBorder="true" applyAlignment="true" applyProtection="false">
      <alignment horizontal="center" vertical="top" textRotation="0" wrapText="true" indent="0" shrinkToFit="false"/>
      <protection locked="true" hidden="false"/>
    </xf>
    <xf numFmtId="164" fontId="124" fillId="0" borderId="11" xfId="0" applyFont="true" applyBorder="true" applyAlignment="true" applyProtection="false">
      <alignment horizontal="center" vertical="bottom" textRotation="0" wrapText="true" indent="0" shrinkToFit="false"/>
      <protection locked="true" hidden="false"/>
    </xf>
    <xf numFmtId="164" fontId="70" fillId="0" borderId="1" xfId="0" applyFont="tru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1" borderId="10" xfId="0" applyFont="true" applyBorder="true" applyAlignment="true" applyProtection="false">
      <alignment horizontal="general" vertical="bottom" textRotation="0" wrapText="true" indent="0" shrinkToFit="false"/>
      <protection locked="true" hidden="false"/>
    </xf>
    <xf numFmtId="164" fontId="69" fillId="21" borderId="5" xfId="0" applyFont="true" applyBorder="true" applyAlignment="true" applyProtection="false">
      <alignment horizontal="general" vertical="bottom" textRotation="0" wrapText="true" indent="0" shrinkToFit="false"/>
      <protection locked="true" hidden="false"/>
    </xf>
    <xf numFmtId="164" fontId="69" fillId="21" borderId="11" xfId="0" applyFont="true" applyBorder="true" applyAlignment="true" applyProtection="false">
      <alignment horizontal="general" vertical="bottom" textRotation="0" wrapText="true" indent="0" shrinkToFit="false"/>
      <protection locked="true" hidden="false"/>
    </xf>
    <xf numFmtId="164" fontId="69" fillId="21" borderId="1" xfId="0" applyFont="true" applyBorder="true" applyAlignment="true" applyProtection="false">
      <alignment horizontal="general" vertical="bottom" textRotation="0" wrapText="true" indent="0" shrinkToFit="false"/>
      <protection locked="true" hidden="false"/>
    </xf>
    <xf numFmtId="164" fontId="69" fillId="21" borderId="10" xfId="0" applyFont="true" applyBorder="true" applyAlignment="true" applyProtection="false">
      <alignment horizontal="general" vertical="bottom" textRotation="0" wrapText="true" indent="0" shrinkToFit="false"/>
      <protection locked="true" hidden="false"/>
    </xf>
    <xf numFmtId="164" fontId="56" fillId="0" borderId="11" xfId="0" applyFont="true" applyBorder="true" applyAlignment="true" applyProtection="false">
      <alignment horizontal="right" vertical="top" textRotation="0" wrapText="true" indent="0" shrinkToFit="false"/>
      <protection locked="true" hidden="false"/>
    </xf>
    <xf numFmtId="164" fontId="118" fillId="0" borderId="1" xfId="0" applyFont="true" applyBorder="true" applyAlignment="true" applyProtection="false">
      <alignment horizontal="right" vertical="top" textRotation="0" wrapText="true" indent="0" shrinkToFit="false"/>
      <protection locked="true" hidden="false"/>
    </xf>
    <xf numFmtId="164" fontId="126" fillId="0" borderId="1" xfId="0" applyFont="true" applyBorder="true" applyAlignment="true" applyProtection="false">
      <alignment horizontal="right" vertical="top" textRotation="0" wrapText="true" indent="0" shrinkToFit="false"/>
      <protection locked="true" hidden="false"/>
    </xf>
    <xf numFmtId="164" fontId="69" fillId="0" borderId="10" xfId="0" applyFont="true" applyBorder="true" applyAlignment="true" applyProtection="false">
      <alignment horizontal="right"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69" fillId="0" borderId="5" xfId="0" applyFont="true" applyBorder="true" applyAlignment="true" applyProtection="false">
      <alignment horizontal="general" vertical="bottom" textRotation="0" wrapText="true" indent="0" shrinkToFit="false"/>
      <protection locked="true" hidden="false"/>
    </xf>
    <xf numFmtId="164" fontId="69" fillId="0" borderId="11" xfId="0" applyFont="true" applyBorder="true" applyAlignment="true" applyProtection="false">
      <alignment horizontal="general" vertical="bottom" textRotation="0" wrapText="true" indent="0" shrinkToFit="false"/>
      <protection locked="true" hidden="false"/>
    </xf>
    <xf numFmtId="164" fontId="69" fillId="0" borderId="1" xfId="0" applyFont="true" applyBorder="true" applyAlignment="true" applyProtection="false">
      <alignment horizontal="general" vertical="bottom" textRotation="0" wrapText="true" indent="0" shrinkToFit="false"/>
      <protection locked="true" hidden="false"/>
    </xf>
    <xf numFmtId="164" fontId="69" fillId="0" borderId="10" xfId="0" applyFont="true" applyBorder="true" applyAlignment="true" applyProtection="false">
      <alignment horizontal="general" vertical="bottom" textRotation="0" wrapText="true" indent="0" shrinkToFit="false"/>
      <protection locked="true" hidden="false"/>
    </xf>
    <xf numFmtId="164" fontId="116" fillId="0" borderId="10" xfId="0" applyFont="true" applyBorder="true" applyAlignment="true" applyProtection="false">
      <alignment horizontal="center" vertical="center" textRotation="0" wrapText="true" indent="0" shrinkToFit="false"/>
      <protection locked="true" hidden="false"/>
    </xf>
    <xf numFmtId="164" fontId="116" fillId="30" borderId="1" xfId="0" applyFont="true" applyBorder="true" applyAlignment="true" applyProtection="false">
      <alignment horizontal="center" vertical="center" textRotation="0" wrapText="true" indent="0" shrinkToFit="false"/>
      <protection locked="true" hidden="false"/>
    </xf>
    <xf numFmtId="164" fontId="116"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right" vertical="bottom" textRotation="0" wrapText="true" indent="0" shrinkToFit="false"/>
      <protection locked="true" hidden="false"/>
    </xf>
    <xf numFmtId="164" fontId="97" fillId="3" borderId="1" xfId="0" applyFont="true" applyBorder="true" applyAlignment="true" applyProtection="false">
      <alignment horizontal="center" vertical="center" textRotation="0" wrapText="true" indent="0" shrinkToFit="false"/>
      <protection locked="true" hidden="false"/>
    </xf>
    <xf numFmtId="164" fontId="127" fillId="3" borderId="1" xfId="0" applyFont="true" applyBorder="true" applyAlignment="true" applyProtection="false">
      <alignment horizontal="left" vertical="bottom" textRotation="0" wrapText="true" indent="0" shrinkToFit="false"/>
      <protection locked="true" hidden="false"/>
    </xf>
    <xf numFmtId="164" fontId="21" fillId="3" borderId="1" xfId="0" applyFont="true" applyBorder="true" applyAlignment="true" applyProtection="false">
      <alignment horizontal="general" vertical="bottom" textRotation="0" wrapText="true" indent="0" shrinkToFit="false"/>
      <protection locked="true" hidden="false"/>
    </xf>
    <xf numFmtId="167" fontId="9" fillId="3" borderId="1" xfId="0" applyFont="true" applyBorder="true" applyAlignment="true" applyProtection="false">
      <alignment horizontal="center" vertical="center" textRotation="0" wrapText="true" indent="0" shrinkToFit="false"/>
      <protection locked="true" hidden="false"/>
    </xf>
    <xf numFmtId="164" fontId="96" fillId="3" borderId="1" xfId="0" applyFont="true" applyBorder="true" applyAlignment="true" applyProtection="false">
      <alignment horizontal="right" vertical="bottom" textRotation="0" wrapText="true" indent="0" shrinkToFit="false"/>
      <protection locked="true" hidden="false"/>
    </xf>
    <xf numFmtId="164" fontId="26" fillId="3" borderId="1" xfId="0" applyFont="true" applyBorder="true" applyAlignment="true" applyProtection="false">
      <alignment horizontal="general" vertical="bottom" textRotation="0" wrapText="true" indent="0" shrinkToFit="false"/>
      <protection locked="true" hidden="false"/>
    </xf>
    <xf numFmtId="164" fontId="128" fillId="7" borderId="1" xfId="0" applyFont="true" applyBorder="true" applyAlignment="true" applyProtection="false">
      <alignment horizontal="right" vertical="bottom" textRotation="0" wrapText="true" indent="0" shrinkToFit="false"/>
      <protection locked="true" hidden="false"/>
    </xf>
    <xf numFmtId="164" fontId="129" fillId="3" borderId="1"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right"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28" fillId="7"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general" vertical="bottom" textRotation="0" wrapText="true" indent="0" shrinkToFit="false"/>
      <protection locked="true" hidden="false"/>
    </xf>
    <xf numFmtId="164" fontId="128" fillId="12"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7" fontId="15" fillId="3" borderId="1" xfId="0" applyFont="true" applyBorder="true" applyAlignment="true" applyProtection="false">
      <alignment horizontal="right" vertical="bottom" textRotation="0" wrapText="true" indent="0" shrinkToFit="false"/>
      <protection locked="true" hidden="false"/>
    </xf>
    <xf numFmtId="164" fontId="26" fillId="3" borderId="0" xfId="0" applyFont="true" applyBorder="false" applyAlignment="true" applyProtection="false">
      <alignment horizontal="right" vertical="bottom" textRotation="0" wrapText="true" indent="0" shrinkToFit="false"/>
      <protection locked="true" hidden="false"/>
    </xf>
    <xf numFmtId="164" fontId="32" fillId="3" borderId="1" xfId="0" applyFont="true" applyBorder="true" applyAlignment="true" applyProtection="false">
      <alignment horizontal="general" vertical="bottom" textRotation="0" wrapText="true" indent="0" shrinkToFit="false"/>
      <protection locked="true" hidden="false"/>
    </xf>
    <xf numFmtId="164" fontId="95" fillId="3" borderId="1" xfId="0" applyFont="true" applyBorder="true" applyAlignment="true" applyProtection="false">
      <alignment horizontal="right" vertical="bottom" textRotation="0" wrapText="true" indent="0" shrinkToFit="false"/>
      <protection locked="true" hidden="false"/>
    </xf>
    <xf numFmtId="164" fontId="26" fillId="0" borderId="0" xfId="0" applyFont="true" applyBorder="false" applyAlignment="true" applyProtection="false">
      <alignment horizontal="right" vertical="bottom" textRotation="0" wrapText="true" indent="0" shrinkToFit="false"/>
      <protection locked="true" hidden="false"/>
    </xf>
    <xf numFmtId="164" fontId="130" fillId="11" borderId="0" xfId="0" applyFont="true" applyBorder="false" applyAlignment="true" applyProtection="false">
      <alignment horizontal="right" vertical="bottom" textRotation="0" wrapText="true" indent="0" shrinkToFit="false"/>
      <protection locked="true" hidden="false"/>
    </xf>
    <xf numFmtId="164" fontId="33" fillId="31" borderId="0" xfId="0" applyFont="true" applyBorder="false" applyAlignment="true" applyProtection="false">
      <alignment horizontal="right" vertical="bottom" textRotation="0" wrapText="true" indent="0" shrinkToFit="false"/>
      <protection locked="true" hidden="false"/>
    </xf>
    <xf numFmtId="164" fontId="35" fillId="0" borderId="1" xfId="0" applyFont="true" applyBorder="true" applyAlignment="true" applyProtection="false">
      <alignment horizontal="general" vertical="bottom" textRotation="0" wrapText="true" indent="0" shrinkToFit="false"/>
      <protection locked="true" hidden="false"/>
    </xf>
    <xf numFmtId="164" fontId="33" fillId="3" borderId="0" xfId="0" applyFont="true" applyBorder="false" applyAlignment="true" applyProtection="false">
      <alignment horizontal="right" vertical="bottom" textRotation="0" wrapText="true" indent="0" shrinkToFit="false"/>
      <protection locked="true" hidden="false"/>
    </xf>
    <xf numFmtId="164" fontId="13" fillId="3" borderId="1" xfId="0" applyFont="true" applyBorder="true" applyAlignment="true" applyProtection="false">
      <alignment horizontal="general" vertical="bottom" textRotation="0" wrapText="true" indent="0" shrinkToFit="false"/>
      <protection locked="true" hidden="false"/>
    </xf>
    <xf numFmtId="164" fontId="104" fillId="3" borderId="1" xfId="0" applyFont="true" applyBorder="true" applyAlignment="true" applyProtection="false">
      <alignment horizontal="right" vertical="bottom" textRotation="0" wrapText="true" indent="0" shrinkToFit="false"/>
      <protection locked="true" hidden="false"/>
    </xf>
    <xf numFmtId="164" fontId="9" fillId="3" borderId="8" xfId="0" applyFont="true" applyBorder="true" applyAlignment="true" applyProtection="false">
      <alignment horizontal="general" vertical="bottom" textRotation="0" wrapText="true" indent="0" shrinkToFit="false"/>
      <protection locked="true" hidden="false"/>
    </xf>
    <xf numFmtId="164" fontId="9" fillId="3" borderId="9" xfId="0" applyFont="true" applyBorder="true" applyAlignment="true" applyProtection="false">
      <alignment horizontal="general" vertical="bottom" textRotation="0" wrapText="true" indent="0" shrinkToFit="false"/>
      <protection locked="true" hidden="false"/>
    </xf>
    <xf numFmtId="164" fontId="33" fillId="3" borderId="0" xfId="0" applyFont="true" applyBorder="false" applyAlignment="true" applyProtection="false">
      <alignment horizontal="general" vertical="bottom" textRotation="0" wrapText="true" indent="0" shrinkToFit="false"/>
      <protection locked="true" hidden="false"/>
    </xf>
    <xf numFmtId="164" fontId="39" fillId="0" borderId="1" xfId="0" applyFont="true" applyBorder="true" applyAlignment="true" applyProtection="false">
      <alignment horizontal="general" vertical="bottom" textRotation="0" wrapText="true" indent="0" shrinkToFit="false"/>
      <protection locked="true" hidden="false"/>
    </xf>
    <xf numFmtId="164" fontId="39" fillId="3" borderId="0" xfId="0" applyFont="true" applyBorder="false" applyAlignment="true" applyProtection="false">
      <alignment horizontal="right" vertical="bottom" textRotation="0" wrapText="true" indent="0" shrinkToFit="false"/>
      <protection locked="true" hidden="false"/>
    </xf>
    <xf numFmtId="164" fontId="15" fillId="3" borderId="0" xfId="0" applyFont="true" applyBorder="false" applyAlignment="true" applyProtection="false">
      <alignment horizontal="center" vertical="bottom" textRotation="0" wrapText="true" indent="0" shrinkToFit="false"/>
      <protection locked="true" hidden="false"/>
    </xf>
    <xf numFmtId="164" fontId="89" fillId="0"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right" vertical="top" textRotation="0" wrapText="true" indent="0" shrinkToFit="false"/>
      <protection locked="true" hidden="false"/>
    </xf>
    <xf numFmtId="164" fontId="18" fillId="3" borderId="8" xfId="0" applyFont="true" applyBorder="true" applyAlignment="true" applyProtection="false">
      <alignment horizontal="center" vertical="center" textRotation="0" wrapText="true" indent="0" shrinkToFit="false"/>
      <protection locked="true" hidden="false"/>
    </xf>
    <xf numFmtId="164" fontId="18"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right" vertical="bottom" textRotation="0" wrapText="true" indent="0" shrinkToFit="false"/>
      <protection locked="true" hidden="false"/>
    </xf>
    <xf numFmtId="164" fontId="15" fillId="3" borderId="8" xfId="0" applyFont="true" applyBorder="true" applyAlignment="true" applyProtection="false">
      <alignment horizontal="right" vertical="bottom" textRotation="0" wrapText="true" indent="0" shrinkToFit="false"/>
      <protection locked="true" hidden="false"/>
    </xf>
    <xf numFmtId="164" fontId="15" fillId="3" borderId="0" xfId="0" applyFont="true" applyBorder="false" applyAlignment="true" applyProtection="false">
      <alignment horizontal="right" vertical="top" textRotation="0" wrapText="true" indent="0" shrinkToFit="false"/>
      <protection locked="true" hidden="false"/>
    </xf>
    <xf numFmtId="164" fontId="10" fillId="3" borderId="0" xfId="0" applyFont="true" applyBorder="false" applyAlignment="true" applyProtection="false">
      <alignment horizontal="right" vertical="bottom" textRotation="0" wrapText="true" indent="0" shrinkToFit="false"/>
      <protection locked="true" hidden="false"/>
    </xf>
    <xf numFmtId="164" fontId="15" fillId="0" borderId="0" xfId="0" applyFont="true" applyBorder="false" applyAlignment="true" applyProtection="false">
      <alignment horizontal="right" vertical="bottom" textRotation="0" wrapText="true" indent="0" shrinkToFit="false"/>
      <protection locked="true" hidden="false"/>
    </xf>
    <xf numFmtId="164" fontId="14" fillId="3" borderId="4" xfId="0" applyFont="true" applyBorder="true" applyAlignment="true" applyProtection="false">
      <alignment horizontal="general" vertical="bottom" textRotation="0" wrapText="true" indent="0" shrinkToFit="false"/>
      <protection locked="true" hidden="false"/>
    </xf>
    <xf numFmtId="164" fontId="101" fillId="3" borderId="4" xfId="0" applyFont="true" applyBorder="true" applyAlignment="true" applyProtection="false">
      <alignment horizontal="general" vertical="bottom" textRotation="0" wrapText="true" indent="0" shrinkToFit="false"/>
      <protection locked="true" hidden="false"/>
    </xf>
    <xf numFmtId="164" fontId="131" fillId="0" borderId="0" xfId="0" applyFont="true" applyBorder="false" applyAlignment="true" applyProtection="false">
      <alignment horizontal="general" vertical="bottom" textRotation="0" wrapText="true" indent="0" shrinkToFit="false"/>
      <protection locked="true" hidden="false"/>
    </xf>
    <xf numFmtId="164" fontId="132" fillId="3" borderId="1" xfId="0" applyFont="true" applyBorder="true" applyAlignment="true" applyProtection="false">
      <alignment horizontal="general" vertical="bottom" textRotation="0" wrapText="true" indent="0" shrinkToFit="false"/>
      <protection locked="true" hidden="false"/>
    </xf>
    <xf numFmtId="164" fontId="132" fillId="0" borderId="1" xfId="0" applyFont="true" applyBorder="true" applyAlignment="true" applyProtection="false">
      <alignment horizontal="general" vertical="bottom" textRotation="0" wrapText="true" indent="0" shrinkToFit="false"/>
      <protection locked="true" hidden="false"/>
    </xf>
    <xf numFmtId="164" fontId="131" fillId="0" borderId="1" xfId="0" applyFont="true" applyBorder="true" applyAlignment="true" applyProtection="false">
      <alignment horizontal="general" vertical="bottom" textRotation="0" wrapText="true" indent="0" shrinkToFit="false"/>
      <protection locked="true" hidden="false"/>
    </xf>
    <xf numFmtId="164" fontId="131" fillId="3" borderId="0" xfId="0" applyFont="true" applyBorder="false" applyAlignment="true" applyProtection="false">
      <alignment horizontal="right" vertical="bottom" textRotation="0" wrapText="true" indent="0" shrinkToFit="false"/>
      <protection locked="true" hidden="false"/>
    </xf>
    <xf numFmtId="164" fontId="133" fillId="3" borderId="0" xfId="0" applyFont="true" applyBorder="false" applyAlignment="true" applyProtection="false">
      <alignment horizontal="right" vertical="bottom" textRotation="0" wrapText="true" indent="0" shrinkToFit="false"/>
      <protection locked="true" hidden="false"/>
    </xf>
    <xf numFmtId="164" fontId="133" fillId="3" borderId="1" xfId="0" applyFont="true" applyBorder="true" applyAlignment="true" applyProtection="false">
      <alignment horizontal="general" vertical="bottom" textRotation="0" wrapText="true" indent="0" shrinkToFit="false"/>
      <protection locked="true" hidden="false"/>
    </xf>
    <xf numFmtId="164" fontId="134" fillId="3" borderId="0" xfId="0" applyFont="true" applyBorder="false" applyAlignment="true" applyProtection="false">
      <alignment horizontal="right" vertical="bottom" textRotation="0" wrapText="true" indent="0" shrinkToFit="false"/>
      <protection locked="true" hidden="false"/>
    </xf>
    <xf numFmtId="167" fontId="131" fillId="0" borderId="1" xfId="0" applyFont="true" applyBorder="true" applyAlignment="true" applyProtection="false">
      <alignment horizontal="general" vertical="bottom" textRotation="0" wrapText="true" indent="0" shrinkToFit="false"/>
      <protection locked="true" hidden="false"/>
    </xf>
    <xf numFmtId="164" fontId="131" fillId="0" borderId="1" xfId="0" applyFont="true" applyBorder="true" applyAlignment="true" applyProtection="false">
      <alignment horizontal="right" vertical="bottom" textRotation="0" wrapText="true" indent="0" shrinkToFit="false"/>
      <protection locked="true" hidden="false"/>
    </xf>
    <xf numFmtId="164" fontId="131" fillId="3" borderId="1" xfId="0" applyFont="true" applyBorder="true" applyAlignment="true" applyProtection="false">
      <alignment horizontal="general" vertical="bottom" textRotation="0" wrapText="true" indent="0" shrinkToFit="false"/>
      <protection locked="true" hidden="false"/>
    </xf>
    <xf numFmtId="164" fontId="131" fillId="0" borderId="2" xfId="0" applyFont="true" applyBorder="true" applyAlignment="true" applyProtection="false">
      <alignment horizontal="general" vertical="bottom" textRotation="0" wrapText="true" indent="0" shrinkToFit="false"/>
      <protection locked="true" hidden="false"/>
    </xf>
    <xf numFmtId="164" fontId="131" fillId="0" borderId="3" xfId="0" applyFont="true" applyBorder="true" applyAlignment="true" applyProtection="false">
      <alignment horizontal="general" vertical="bottom" textRotation="0" wrapText="true" indent="0" shrinkToFit="false"/>
      <protection locked="true" hidden="false"/>
    </xf>
    <xf numFmtId="164" fontId="131" fillId="0" borderId="4" xfId="0" applyFont="true" applyBorder="true" applyAlignment="true" applyProtection="false">
      <alignment horizontal="general" vertical="bottom" textRotation="0" wrapText="true" indent="0" shrinkToFit="false"/>
      <protection locked="true" hidden="false"/>
    </xf>
    <xf numFmtId="164" fontId="131" fillId="0" borderId="5" xfId="0" applyFont="true" applyBorder="true" applyAlignment="true" applyProtection="false">
      <alignment horizontal="general" vertical="bottom" textRotation="0" wrapText="true" indent="0" shrinkToFit="false"/>
      <protection locked="true" hidden="false"/>
    </xf>
    <xf numFmtId="164" fontId="131" fillId="0" borderId="6" xfId="0" applyFont="true" applyBorder="true" applyAlignment="true" applyProtection="false">
      <alignment horizontal="general" vertical="bottom" textRotation="0" wrapText="true" indent="0" shrinkToFit="false"/>
      <protection locked="true" hidden="false"/>
    </xf>
    <xf numFmtId="164" fontId="131" fillId="0" borderId="12" xfId="0" applyFont="true" applyBorder="true" applyAlignment="true" applyProtection="false">
      <alignment horizontal="general" vertical="bottom" textRotation="0" wrapText="true" indent="0" shrinkToFit="false"/>
      <protection locked="true" hidden="false"/>
    </xf>
    <xf numFmtId="164" fontId="135" fillId="3" borderId="1" xfId="0" applyFont="true" applyBorder="true" applyAlignment="true" applyProtection="false">
      <alignment horizontal="general" vertical="bottom" textRotation="0" wrapText="true" indent="0" shrinkToFit="false"/>
      <protection locked="true" hidden="false"/>
    </xf>
    <xf numFmtId="164" fontId="135" fillId="0" borderId="1" xfId="0" applyFont="true" applyBorder="true" applyAlignment="true" applyProtection="false">
      <alignment horizontal="general" vertical="bottom" textRotation="0" wrapText="true" indent="0" shrinkToFit="false"/>
      <protection locked="true" hidden="false"/>
    </xf>
    <xf numFmtId="164" fontId="136" fillId="0" borderId="1" xfId="0" applyFont="true" applyBorder="true" applyAlignment="true" applyProtection="false">
      <alignment horizontal="general" vertical="bottom" textRotation="0" wrapText="true" indent="0" shrinkToFit="false"/>
      <protection locked="true" hidden="false"/>
    </xf>
    <xf numFmtId="164" fontId="137" fillId="3" borderId="0" xfId="0" applyFont="true" applyBorder="false" applyAlignment="true" applyProtection="false">
      <alignment horizontal="general" vertical="bottom" textRotation="0" wrapText="true" indent="0" shrinkToFit="false"/>
      <protection locked="true" hidden="false"/>
    </xf>
    <xf numFmtId="164" fontId="138" fillId="3" borderId="1" xfId="0" applyFont="true" applyBorder="true" applyAlignment="true" applyProtection="false">
      <alignment horizontal="general" vertical="bottom" textRotation="0" wrapText="true" indent="0" shrinkToFit="false"/>
      <protection locked="true" hidden="false"/>
    </xf>
    <xf numFmtId="164" fontId="138" fillId="3" borderId="0" xfId="0" applyFont="true" applyBorder="false" applyAlignment="true" applyProtection="false">
      <alignment horizontal="right" vertical="bottom" textRotation="0" wrapText="true" indent="0" shrinkToFit="false"/>
      <protection locked="true" hidden="false"/>
    </xf>
    <xf numFmtId="164" fontId="136" fillId="0" borderId="1" xfId="0" applyFont="true" applyBorder="true" applyAlignment="true" applyProtection="false">
      <alignment horizontal="right" vertical="bottom" textRotation="0" wrapText="true" indent="0" shrinkToFit="false"/>
      <protection locked="true" hidden="false"/>
    </xf>
    <xf numFmtId="164" fontId="136" fillId="3" borderId="1" xfId="0" applyFont="true" applyBorder="true" applyAlignment="true" applyProtection="false">
      <alignment horizontal="general" vertical="bottom" textRotation="0" wrapText="true" indent="0" shrinkToFit="false"/>
      <protection locked="true" hidden="false"/>
    </xf>
    <xf numFmtId="164" fontId="136" fillId="0" borderId="2" xfId="0" applyFont="true" applyBorder="true" applyAlignment="true" applyProtection="false">
      <alignment horizontal="general" vertical="bottom" textRotation="0" wrapText="true" indent="0" shrinkToFit="false"/>
      <protection locked="true" hidden="false"/>
    </xf>
    <xf numFmtId="164" fontId="136" fillId="0" borderId="3" xfId="0" applyFont="true" applyBorder="true" applyAlignment="true" applyProtection="false">
      <alignment horizontal="general" vertical="bottom" textRotation="0" wrapText="true" indent="0" shrinkToFit="false"/>
      <protection locked="true" hidden="false"/>
    </xf>
    <xf numFmtId="164" fontId="136" fillId="0" borderId="4" xfId="0" applyFont="true" applyBorder="true" applyAlignment="true" applyProtection="false">
      <alignment horizontal="general" vertical="bottom" textRotation="0" wrapText="true" indent="0" shrinkToFit="false"/>
      <protection locked="true" hidden="false"/>
    </xf>
    <xf numFmtId="164" fontId="136" fillId="0" borderId="5" xfId="0" applyFont="true" applyBorder="true" applyAlignment="true" applyProtection="false">
      <alignment horizontal="general" vertical="bottom" textRotation="0" wrapText="true" indent="0" shrinkToFit="false"/>
      <protection locked="true" hidden="false"/>
    </xf>
    <xf numFmtId="164" fontId="136" fillId="0" borderId="6" xfId="0" applyFont="true" applyBorder="true" applyAlignment="true" applyProtection="false">
      <alignment horizontal="general" vertical="bottom" textRotation="0" wrapText="true" indent="0" shrinkToFit="false"/>
      <protection locked="true" hidden="false"/>
    </xf>
    <xf numFmtId="164" fontId="136" fillId="0" borderId="12" xfId="0" applyFont="true" applyBorder="true" applyAlignment="true" applyProtection="false">
      <alignment horizontal="general" vertical="bottom" textRotation="0" wrapText="true" indent="0" shrinkToFit="false"/>
      <protection locked="true" hidden="false"/>
    </xf>
    <xf numFmtId="164" fontId="136" fillId="0" borderId="0" xfId="0" applyFont="true" applyBorder="false" applyAlignment="true" applyProtection="false">
      <alignment horizontal="general" vertical="bottom" textRotation="0" wrapText="true" indent="0" shrinkToFit="false"/>
      <protection locked="true" hidden="false"/>
    </xf>
    <xf numFmtId="169" fontId="50" fillId="0" borderId="1" xfId="0" applyFont="true" applyBorder="true" applyAlignment="true" applyProtection="false">
      <alignment horizontal="center"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true" indent="0" shrinkToFit="false"/>
      <protection locked="true" hidden="false"/>
    </xf>
    <xf numFmtId="164" fontId="68" fillId="7" borderId="1" xfId="0" applyFont="true" applyBorder="true" applyAlignment="true" applyProtection="false">
      <alignment horizontal="right" vertical="bottom" textRotation="0" wrapText="true" indent="0" shrinkToFit="false"/>
      <protection locked="true" hidden="false"/>
    </xf>
    <xf numFmtId="169" fontId="42" fillId="0" borderId="1" xfId="0" applyFont="true" applyBorder="true" applyAlignment="true" applyProtection="false">
      <alignment horizontal="right" vertical="center" textRotation="0" wrapText="true" indent="0" shrinkToFit="false"/>
      <protection locked="true" hidden="false"/>
    </xf>
    <xf numFmtId="169" fontId="42" fillId="0" borderId="1" xfId="0" applyFont="true" applyBorder="true" applyAlignment="true" applyProtection="false">
      <alignment horizontal="center" vertical="center" textRotation="0" wrapText="true" indent="0" shrinkToFit="false"/>
      <protection locked="true" hidden="false"/>
    </xf>
    <xf numFmtId="169" fontId="42" fillId="0" borderId="2" xfId="0" applyFont="true" applyBorder="true" applyAlignment="true" applyProtection="false">
      <alignment horizontal="general" vertical="center" textRotation="0" wrapText="true" indent="0" shrinkToFit="false"/>
      <protection locked="true" hidden="false"/>
    </xf>
    <xf numFmtId="169" fontId="42" fillId="0" borderId="2" xfId="0" applyFont="true" applyBorder="true" applyAlignment="true" applyProtection="false">
      <alignment horizontal="general" vertical="bottom" textRotation="0" wrapText="true" indent="0" shrinkToFit="false"/>
      <protection locked="true" hidden="false"/>
    </xf>
    <xf numFmtId="169" fontId="42" fillId="0" borderId="3" xfId="0" applyFont="true" applyBorder="true" applyAlignment="true" applyProtection="false">
      <alignment horizontal="general" vertical="bottom" textRotation="0" wrapText="true" indent="0" shrinkToFit="false"/>
      <protection locked="true" hidden="false"/>
    </xf>
    <xf numFmtId="169" fontId="42" fillId="0" borderId="4" xfId="0" applyFont="true" applyBorder="true" applyAlignment="true" applyProtection="false">
      <alignment horizontal="general" vertical="bottom" textRotation="0" wrapText="true" indent="0" shrinkToFit="false"/>
      <protection locked="true" hidden="false"/>
    </xf>
    <xf numFmtId="169" fontId="42" fillId="0" borderId="5" xfId="0" applyFont="true" applyBorder="true" applyAlignment="true" applyProtection="false">
      <alignment horizontal="general" vertical="bottom" textRotation="0" wrapText="true" indent="0" shrinkToFit="false"/>
      <protection locked="true" hidden="false"/>
    </xf>
    <xf numFmtId="169" fontId="42" fillId="0" borderId="6" xfId="0" applyFont="true" applyBorder="true" applyAlignment="true" applyProtection="false">
      <alignment horizontal="general" vertical="bottom" textRotation="0" wrapText="true" indent="0" shrinkToFit="false"/>
      <protection locked="true" hidden="false"/>
    </xf>
    <xf numFmtId="164" fontId="54" fillId="3" borderId="0" xfId="0" applyFont="true" applyBorder="false" applyAlignment="true" applyProtection="false">
      <alignment horizontal="general" vertical="bottom" textRotation="0" wrapText="true" indent="0" shrinkToFit="false"/>
      <protection locked="true" hidden="false"/>
    </xf>
    <xf numFmtId="164" fontId="46" fillId="3" borderId="0" xfId="0" applyFont="true" applyBorder="false" applyAlignment="true" applyProtection="false">
      <alignment horizontal="left" vertical="bottom"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42" fillId="20" borderId="1" xfId="0" applyFont="true" applyBorder="true" applyAlignment="true" applyProtection="false">
      <alignment horizontal="general" vertical="bottom" textRotation="0" wrapText="true" indent="0" shrinkToFit="false"/>
      <protection locked="true" hidden="false"/>
    </xf>
    <xf numFmtId="164" fontId="41" fillId="0" borderId="1" xfId="0" applyFont="true" applyBorder="true" applyAlignment="true" applyProtection="false">
      <alignment horizontal="general" vertical="top" textRotation="0" wrapText="true" indent="0" shrinkToFit="false"/>
      <protection locked="true" hidden="false"/>
    </xf>
    <xf numFmtId="164" fontId="41" fillId="3" borderId="1" xfId="0" applyFont="true" applyBorder="true" applyAlignment="true" applyProtection="false">
      <alignment horizontal="general" vertical="top" textRotation="0" wrapText="true" indent="0" shrinkToFit="false"/>
      <protection locked="true" hidden="false"/>
    </xf>
    <xf numFmtId="164" fontId="50" fillId="0" borderId="1" xfId="0" applyFont="true" applyBorder="true" applyAlignment="true" applyProtection="false">
      <alignment horizontal="general" vertical="top" textRotation="0" wrapText="true" indent="0" shrinkToFit="false"/>
      <protection locked="true" hidden="false"/>
    </xf>
    <xf numFmtId="164" fontId="50" fillId="3" borderId="0" xfId="0" applyFont="true" applyBorder="false" applyAlignment="true" applyProtection="false">
      <alignment horizontal="left" vertical="bottom" textRotation="0" wrapText="true" indent="0" shrinkToFit="false"/>
      <protection locked="true" hidden="false"/>
    </xf>
    <xf numFmtId="164" fontId="139" fillId="3" borderId="1" xfId="0" applyFont="true" applyBorder="true" applyAlignment="true" applyProtection="false">
      <alignment horizontal="left" vertical="bottom" textRotation="0" wrapText="false" indent="0" shrinkToFit="false"/>
      <protection locked="true" hidden="false"/>
    </xf>
    <xf numFmtId="164" fontId="139" fillId="3" borderId="1" xfId="0" applyFont="true" applyBorder="true" applyAlignment="true" applyProtection="false">
      <alignment horizontal="right" vertical="bottom" textRotation="0" wrapText="true" indent="0" shrinkToFit="false"/>
      <protection locked="true" hidden="false"/>
    </xf>
    <xf numFmtId="167" fontId="42" fillId="0" borderId="1" xfId="0" applyFont="true" applyBorder="true" applyAlignment="true" applyProtection="false">
      <alignment horizontal="general" vertical="bottom" textRotation="0" wrapText="true" indent="0" shrinkToFit="false"/>
      <protection locked="true" hidden="false"/>
    </xf>
    <xf numFmtId="164" fontId="104" fillId="3" borderId="0" xfId="0" applyFont="true" applyBorder="false" applyAlignment="true" applyProtection="false">
      <alignment horizontal="general" vertical="bottom" textRotation="0" wrapText="true" indent="0" shrinkToFit="false"/>
      <protection locked="true" hidden="false"/>
    </xf>
    <xf numFmtId="164" fontId="140" fillId="3" borderId="1" xfId="0" applyFont="true" applyBorder="true" applyAlignment="true" applyProtection="false">
      <alignment horizontal="general" vertical="bottom" textRotation="0" wrapText="true" indent="0" shrinkToFit="false"/>
      <protection locked="true" hidden="false"/>
    </xf>
    <xf numFmtId="164" fontId="141" fillId="3" borderId="1" xfId="0" applyFont="true" applyBorder="true" applyAlignment="true" applyProtection="false">
      <alignment horizontal="left" vertical="bottom" textRotation="0" wrapText="false" indent="0" shrinkToFit="false"/>
      <protection locked="true" hidden="false"/>
    </xf>
    <xf numFmtId="164" fontId="142" fillId="3" borderId="1" xfId="0" applyFont="true" applyBorder="true" applyAlignment="true" applyProtection="false">
      <alignment horizontal="right" vertical="bottom" textRotation="0" wrapText="true" indent="0" shrinkToFit="false"/>
      <protection locked="true" hidden="false"/>
    </xf>
    <xf numFmtId="164" fontId="9" fillId="20" borderId="12" xfId="0" applyFont="true" applyBorder="true" applyAlignment="true" applyProtection="false">
      <alignment horizontal="general" vertical="bottom" textRotation="0" wrapText="true" indent="0" shrinkToFit="false"/>
      <protection locked="true" hidden="false"/>
    </xf>
    <xf numFmtId="167" fontId="9" fillId="0" borderId="1" xfId="0" applyFont="true" applyBorder="true" applyAlignment="true" applyProtection="false">
      <alignment horizontal="general" vertical="bottom" textRotation="0" wrapText="true" indent="0" shrinkToFit="false"/>
      <protection locked="true" hidden="false"/>
    </xf>
    <xf numFmtId="164" fontId="9" fillId="3" borderId="12" xfId="0" applyFont="true" applyBorder="true" applyAlignment="true" applyProtection="false">
      <alignment horizontal="general" vertical="bottom" textRotation="0" wrapText="true" indent="0" shrinkToFit="false"/>
      <protection locked="true" hidden="false"/>
    </xf>
    <xf numFmtId="164" fontId="8" fillId="20" borderId="1" xfId="0" applyFont="true" applyBorder="true" applyAlignment="true" applyProtection="false">
      <alignment horizontal="general" vertical="bottom" textRotation="0" wrapText="true" indent="0" shrinkToFit="false"/>
      <protection locked="true" hidden="false"/>
    </xf>
    <xf numFmtId="164" fontId="40" fillId="3"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right" vertical="top" textRotation="0" wrapText="true" indent="0" shrinkToFit="false"/>
      <protection locked="true" hidden="false"/>
    </xf>
    <xf numFmtId="164" fontId="18" fillId="16" borderId="1" xfId="0" applyFont="true" applyBorder="true" applyAlignment="true" applyProtection="false">
      <alignment horizontal="right" vertical="top" textRotation="0" wrapText="true" indent="0" shrinkToFit="false"/>
      <protection locked="true" hidden="false"/>
    </xf>
    <xf numFmtId="164" fontId="18" fillId="3" borderId="10" xfId="0" applyFont="true" applyBorder="true" applyAlignment="true" applyProtection="false">
      <alignment horizontal="right" vertical="top" textRotation="0" wrapText="true" indent="0" shrinkToFit="false"/>
      <protection locked="true" hidden="false"/>
    </xf>
    <xf numFmtId="164" fontId="18" fillId="0" borderId="4" xfId="0" applyFont="true" applyBorder="true" applyAlignment="true" applyProtection="false">
      <alignment horizontal="general" vertical="bottom" textRotation="0" wrapText="false" indent="0" shrinkToFit="false"/>
      <protection locked="true" hidden="false"/>
    </xf>
    <xf numFmtId="164" fontId="18" fillId="18" borderId="1" xfId="0" applyFont="true" applyBorder="true" applyAlignment="true" applyProtection="false">
      <alignment horizontal="general" vertical="bottom" textRotation="0" wrapText="true" indent="0" shrinkToFit="false"/>
      <protection locked="true" hidden="false"/>
    </xf>
    <xf numFmtId="164" fontId="18" fillId="16" borderId="1" xfId="0" applyFont="true" applyBorder="true" applyAlignment="true" applyProtection="false">
      <alignment horizontal="general" vertical="bottom" textRotation="0" wrapText="true" indent="0" shrinkToFit="false"/>
      <protection locked="true" hidden="false"/>
    </xf>
    <xf numFmtId="164" fontId="18" fillId="9" borderId="1" xfId="0" applyFont="true" applyBorder="true" applyAlignment="true" applyProtection="false">
      <alignment horizontal="general" vertical="bottom" textRotation="0" wrapText="true" indent="0" shrinkToFit="false"/>
      <protection locked="true" hidden="false"/>
    </xf>
    <xf numFmtId="164" fontId="18" fillId="20" borderId="11"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111" fillId="3" borderId="1"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general" vertical="center" textRotation="0" wrapText="true" indent="0" shrinkToFit="false"/>
      <protection locked="true" hidden="false"/>
    </xf>
    <xf numFmtId="165" fontId="50" fillId="0" borderId="1" xfId="0" applyFont="true" applyBorder="true" applyAlignment="true" applyProtection="false">
      <alignment horizontal="center" vertical="center" textRotation="0" wrapText="true" indent="0" shrinkToFit="false"/>
      <protection locked="true" hidden="false"/>
    </xf>
    <xf numFmtId="164" fontId="50" fillId="0" borderId="8" xfId="0" applyFont="true" applyBorder="true" applyAlignment="true" applyProtection="false">
      <alignment horizontal="general" vertical="center" textRotation="0" wrapText="true" indent="0" shrinkToFit="false"/>
      <protection locked="true" hidden="false"/>
    </xf>
    <xf numFmtId="164" fontId="50"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true" applyProtection="false">
      <alignment horizontal="general" vertical="bottom" textRotation="0" wrapText="true" indent="0" shrinkToFit="false"/>
      <protection locked="true" hidden="false"/>
    </xf>
    <xf numFmtId="164" fontId="50" fillId="0" borderId="9" xfId="0" applyFont="true" applyBorder="tru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07" fillId="3" borderId="4"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107" fillId="3" borderId="0" xfId="0" applyFont="true" applyBorder="false" applyAlignment="true" applyProtection="false">
      <alignment horizontal="center" vertical="bottom" textRotation="0" wrapText="true" indent="0" shrinkToFit="false"/>
      <protection locked="true" hidden="false"/>
    </xf>
    <xf numFmtId="164" fontId="143" fillId="0" borderId="0" xfId="0" applyFont="true" applyBorder="false" applyAlignment="true" applyProtection="false">
      <alignment horizontal="center" vertical="bottom" textRotation="0" wrapText="true" indent="0" shrinkToFit="false"/>
      <protection locked="true" hidden="false"/>
    </xf>
    <xf numFmtId="164" fontId="144" fillId="3" borderId="7" xfId="0" applyFont="true" applyBorder="true" applyAlignment="true" applyProtection="false">
      <alignment horizontal="center" vertical="center" textRotation="0" wrapText="true" indent="0" shrinkToFit="false"/>
      <protection locked="true" hidden="false"/>
    </xf>
    <xf numFmtId="164" fontId="70" fillId="3" borderId="7" xfId="0" applyFont="true" applyBorder="true" applyAlignment="true" applyProtection="false">
      <alignment horizontal="center" vertical="center" textRotation="0" wrapText="true" indent="0" shrinkToFit="false"/>
      <protection locked="true" hidden="false"/>
    </xf>
    <xf numFmtId="164" fontId="143" fillId="0" borderId="7" xfId="0" applyFont="true" applyBorder="true" applyAlignment="true" applyProtection="false">
      <alignment horizontal="center" vertical="center" textRotation="0" wrapText="true" indent="0" shrinkToFit="false"/>
      <protection locked="true" hidden="false"/>
    </xf>
    <xf numFmtId="165" fontId="18" fillId="0" borderId="7"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107" fillId="0" borderId="0" xfId="0" applyFont="true" applyBorder="false" applyAlignment="true" applyProtection="false">
      <alignment horizontal="general" vertical="bottom" textRotation="0" wrapText="true" indent="0" shrinkToFit="false"/>
      <protection locked="true" hidden="false"/>
    </xf>
    <xf numFmtId="164" fontId="107" fillId="0" borderId="12" xfId="0" applyFont="true" applyBorder="tru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56" fillId="3" borderId="11" xfId="0" applyFont="true" applyBorder="true" applyAlignment="true" applyProtection="false">
      <alignment horizontal="general" vertical="top" textRotation="0" wrapText="true" indent="0" shrinkToFit="false"/>
      <protection locked="true" hidden="false"/>
    </xf>
    <xf numFmtId="164" fontId="8" fillId="3" borderId="3" xfId="0" applyFont="true" applyBorder="true" applyAlignment="true" applyProtection="false">
      <alignment horizontal="general" vertical="bottom" textRotation="0" wrapText="true" indent="0" shrinkToFit="false"/>
      <protection locked="true" hidden="false"/>
    </xf>
    <xf numFmtId="167" fontId="69" fillId="0" borderId="5" xfId="0" applyFont="true" applyBorder="true" applyAlignment="true" applyProtection="false">
      <alignment horizontal="right" vertical="top" textRotation="0" wrapText="true" indent="0" shrinkToFit="false"/>
      <protection locked="true" hidden="false"/>
    </xf>
    <xf numFmtId="164" fontId="69" fillId="3" borderId="11" xfId="0" applyFont="true" applyBorder="true" applyAlignment="true" applyProtection="false">
      <alignment horizontal="right" vertical="top" textRotation="0" wrapText="true" indent="0" shrinkToFit="false"/>
      <protection locked="true" hidden="false"/>
    </xf>
    <xf numFmtId="164" fontId="144" fillId="0" borderId="2" xfId="0" applyFont="true" applyBorder="true" applyAlignment="true" applyProtection="false">
      <alignment horizontal="center" vertical="center" textRotation="0" wrapText="true" indent="0" shrinkToFit="false"/>
      <protection locked="true" hidden="false"/>
    </xf>
    <xf numFmtId="164" fontId="70" fillId="3" borderId="2" xfId="0" applyFont="true" applyBorder="true" applyAlignment="true" applyProtection="false">
      <alignment horizontal="center" vertical="center" textRotation="0" wrapText="true" indent="0" shrinkToFit="false"/>
      <protection locked="true" hidden="false"/>
    </xf>
    <xf numFmtId="164" fontId="143"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144" fillId="0" borderId="7" xfId="0" applyFont="true" applyBorder="true" applyAlignment="true" applyProtection="false">
      <alignment horizontal="center" vertical="center" textRotation="0" wrapText="true" indent="0" shrinkToFit="false"/>
      <protection locked="true" hidden="false"/>
    </xf>
    <xf numFmtId="165" fontId="8" fillId="3" borderId="7" xfId="0" applyFont="true" applyBorder="true" applyAlignment="true" applyProtection="false">
      <alignment horizontal="right" vertical="bottom" textRotation="0" wrapText="true" indent="0" shrinkToFit="false"/>
      <protection locked="true" hidden="false"/>
    </xf>
    <xf numFmtId="164" fontId="70" fillId="0" borderId="7" xfId="0" applyFont="true" applyBorder="true" applyAlignment="true" applyProtection="false">
      <alignment horizontal="right" vertical="bottom" textRotation="0" wrapText="true" indent="0" shrinkToFit="false"/>
      <protection locked="true" hidden="false"/>
    </xf>
    <xf numFmtId="164" fontId="111" fillId="3" borderId="7" xfId="0" applyFont="true" applyBorder="true" applyAlignment="true" applyProtection="false">
      <alignment horizontal="right" vertical="bottom" textRotation="0" wrapText="true" indent="0" shrinkToFit="false"/>
      <protection locked="true" hidden="false"/>
    </xf>
    <xf numFmtId="164" fontId="69" fillId="0" borderId="7" xfId="0" applyFont="true" applyBorder="true" applyAlignment="true" applyProtection="false">
      <alignment horizontal="right" vertical="bottom" textRotation="0" wrapText="true" indent="0" shrinkToFit="false"/>
      <protection locked="true" hidden="false"/>
    </xf>
    <xf numFmtId="165" fontId="69" fillId="0" borderId="7" xfId="0" applyFont="true" applyBorder="true" applyAlignment="true" applyProtection="false">
      <alignment horizontal="right" vertical="bottom" textRotation="0" wrapText="true" indent="0" shrinkToFit="false"/>
      <protection locked="true" hidden="false"/>
    </xf>
    <xf numFmtId="164" fontId="69" fillId="3" borderId="7" xfId="0" applyFont="true" applyBorder="true" applyAlignment="true" applyProtection="false">
      <alignment horizontal="right" vertical="bottom" textRotation="0" wrapText="true" indent="0" shrinkToFit="false"/>
      <protection locked="true" hidden="false"/>
    </xf>
    <xf numFmtId="164" fontId="69" fillId="3" borderId="8" xfId="0" applyFont="true" applyBorder="true" applyAlignment="true" applyProtection="false">
      <alignment horizontal="right" vertical="bottom" textRotation="0" wrapText="true" indent="0" shrinkToFit="false"/>
      <protection locked="true" hidden="false"/>
    </xf>
    <xf numFmtId="164" fontId="8" fillId="3" borderId="7" xfId="0" applyFont="true" applyBorder="true" applyAlignment="true" applyProtection="false">
      <alignment horizontal="general" vertical="bottom" textRotation="0" wrapText="true" indent="0" shrinkToFit="false"/>
      <protection locked="true" hidden="false"/>
    </xf>
    <xf numFmtId="164" fontId="70" fillId="0" borderId="7" xfId="0" applyFont="true" applyBorder="true" applyAlignment="true" applyProtection="false">
      <alignment horizontal="general" vertical="bottom" textRotation="0" wrapText="true" indent="0" shrinkToFit="false"/>
      <protection locked="true" hidden="false"/>
    </xf>
    <xf numFmtId="164" fontId="70" fillId="3" borderId="7" xfId="0" applyFont="true" applyBorder="true" applyAlignment="true" applyProtection="false">
      <alignment horizontal="general" vertical="bottom" textRotation="0" wrapText="tru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18" fillId="3" borderId="7" xfId="0" applyFont="true" applyBorder="true" applyAlignment="true" applyProtection="false">
      <alignment horizontal="general" vertical="bottom" textRotation="0" wrapText="true" indent="0" shrinkToFit="false"/>
      <protection locked="true" hidden="false"/>
    </xf>
    <xf numFmtId="164" fontId="9" fillId="29" borderId="9" xfId="0" applyFont="true" applyBorder="true" applyAlignment="true" applyProtection="false">
      <alignment horizontal="general" vertical="bottom" textRotation="0" wrapText="true" indent="0" shrinkToFit="false"/>
      <protection locked="true" hidden="false"/>
    </xf>
    <xf numFmtId="164" fontId="18" fillId="3" borderId="0" xfId="0" applyFont="true" applyBorder="false" applyAlignment="true" applyProtection="false">
      <alignment horizontal="general" vertical="top" textRotation="0" wrapText="true" indent="0" shrinkToFit="false"/>
      <protection locked="true" hidden="false"/>
    </xf>
    <xf numFmtId="164" fontId="40" fillId="0" borderId="7" xfId="0" applyFont="true" applyBorder="true" applyAlignment="true" applyProtection="false">
      <alignment horizontal="general" vertical="top" textRotation="0" wrapText="true" indent="0" shrinkToFit="false"/>
      <protection locked="true" hidden="false"/>
    </xf>
    <xf numFmtId="164" fontId="107" fillId="0" borderId="9" xfId="0" applyFont="true" applyBorder="true" applyAlignment="true" applyProtection="false">
      <alignment horizontal="general" vertical="bottom" textRotation="0" wrapText="true" indent="0" shrinkToFit="false"/>
      <protection locked="true" hidden="false"/>
    </xf>
    <xf numFmtId="164" fontId="70" fillId="9" borderId="8" xfId="0" applyFont="true" applyBorder="true" applyAlignment="true" applyProtection="false">
      <alignment horizontal="general" vertical="bottom" textRotation="0" wrapText="true" indent="0" shrinkToFit="false"/>
      <protection locked="true" hidden="false"/>
    </xf>
    <xf numFmtId="164" fontId="107" fillId="3" borderId="0" xfId="0" applyFont="true" applyBorder="false" applyAlignment="true" applyProtection="false">
      <alignment horizontal="general" vertical="bottom" textRotation="0" wrapText="true" indent="0" shrinkToFit="false"/>
      <protection locked="true" hidden="false"/>
    </xf>
    <xf numFmtId="164" fontId="70" fillId="0" borderId="8" xfId="0" applyFont="true" applyBorder="true" applyAlignment="true" applyProtection="false">
      <alignment horizontal="general" vertical="top" textRotation="0" wrapText="true" indent="0" shrinkToFit="false"/>
      <protection locked="true" hidden="false"/>
    </xf>
    <xf numFmtId="164" fontId="70" fillId="3" borderId="0" xfId="0" applyFont="true" applyBorder="false" applyAlignment="true" applyProtection="false">
      <alignment horizontal="general" vertical="top" textRotation="0" wrapText="true" indent="0" shrinkToFit="false"/>
      <protection locked="true" hidden="false"/>
    </xf>
    <xf numFmtId="164" fontId="18" fillId="0" borderId="9" xfId="0" applyFont="true" applyBorder="true" applyAlignment="true" applyProtection="false">
      <alignment horizontal="general" vertical="top" textRotation="0" wrapText="true" indent="0" shrinkToFit="false"/>
      <protection locked="true" hidden="false"/>
    </xf>
    <xf numFmtId="164" fontId="18" fillId="0" borderId="8" xfId="0" applyFont="true" applyBorder="true" applyAlignment="true" applyProtection="false">
      <alignment horizontal="right" vertical="top" textRotation="0" wrapText="true" indent="0" shrinkToFit="false"/>
      <protection locked="true" hidden="false"/>
    </xf>
    <xf numFmtId="164" fontId="107" fillId="0" borderId="0" xfId="0" applyFont="true" applyBorder="false" applyAlignment="true" applyProtection="false">
      <alignment horizontal="center" vertical="bottom" textRotation="0" wrapText="true" indent="0" shrinkToFit="false"/>
      <protection locked="true" hidden="false"/>
    </xf>
    <xf numFmtId="164" fontId="9" fillId="3"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5" fontId="70" fillId="0" borderId="7" xfId="0" applyFont="true" applyBorder="true" applyAlignment="true" applyProtection="false">
      <alignment horizontal="center" vertical="bottom" textRotation="0" wrapText="true" indent="0" shrinkToFit="false"/>
      <protection locked="true" hidden="false"/>
    </xf>
    <xf numFmtId="164" fontId="8" fillId="0" borderId="7" xfId="0" applyFont="true" applyBorder="true" applyAlignment="true" applyProtection="false">
      <alignment horizontal="center" vertical="bottom" textRotation="0" wrapText="true" indent="0" shrinkToFit="false"/>
      <protection locked="true" hidden="false"/>
    </xf>
    <xf numFmtId="164" fontId="18" fillId="3" borderId="7" xfId="0" applyFont="true" applyBorder="true" applyAlignment="true" applyProtection="false">
      <alignment horizontal="center" vertical="bottom" textRotation="0" wrapText="true" indent="0" shrinkToFit="false"/>
      <protection locked="true" hidden="false"/>
    </xf>
    <xf numFmtId="164" fontId="70" fillId="0" borderId="7" xfId="0" applyFont="true" applyBorder="true" applyAlignment="true" applyProtection="false">
      <alignment horizontal="center" vertical="bottom" textRotation="0" wrapText="true" indent="0" shrinkToFit="false"/>
      <protection locked="true" hidden="false"/>
    </xf>
    <xf numFmtId="164" fontId="143" fillId="0" borderId="7" xfId="0" applyFont="true" applyBorder="true" applyAlignment="true" applyProtection="false">
      <alignment horizontal="center" vertical="bottom" textRotation="0" wrapText="true" indent="0" shrinkToFit="false"/>
      <protection locked="true" hidden="false"/>
    </xf>
    <xf numFmtId="164" fontId="18" fillId="0" borderId="7" xfId="0" applyFont="true" applyBorder="true" applyAlignment="true" applyProtection="false">
      <alignment horizontal="center" vertical="bottom" textRotation="0" wrapText="true" indent="0" shrinkToFit="false"/>
      <protection locked="true" hidden="false"/>
    </xf>
    <xf numFmtId="165" fontId="18" fillId="0" borderId="7" xfId="0" applyFont="true" applyBorder="true" applyAlignment="true" applyProtection="false">
      <alignment horizontal="center" vertical="bottom" textRotation="0" wrapText="true" indent="0" shrinkToFit="false"/>
      <protection locked="true" hidden="false"/>
    </xf>
    <xf numFmtId="164" fontId="9" fillId="0" borderId="7" xfId="0" applyFont="true" applyBorder="true" applyAlignment="true" applyProtection="false">
      <alignment horizontal="center" vertical="bottom" textRotation="0" wrapText="true" indent="0" shrinkToFit="false"/>
      <protection locked="true" hidden="false"/>
    </xf>
    <xf numFmtId="164" fontId="6" fillId="0" borderId="8"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7" fontId="107" fillId="0" borderId="0" xfId="0" applyFont="true" applyBorder="false" applyAlignment="true" applyProtection="false">
      <alignment horizontal="general" vertical="bottom" textRotation="0" wrapText="true" indent="0" shrinkToFit="false"/>
      <protection locked="true" hidden="false"/>
    </xf>
    <xf numFmtId="167" fontId="9" fillId="0" borderId="0" xfId="0" applyFont="true" applyBorder="false" applyAlignment="true" applyProtection="false">
      <alignment horizontal="general" vertical="bottom" textRotation="0" wrapText="true" indent="0" shrinkToFit="false"/>
      <protection locked="true" hidden="false"/>
    </xf>
    <xf numFmtId="165" fontId="18" fillId="0" borderId="7" xfId="0" applyFont="true" applyBorder="true" applyAlignment="true" applyProtection="false">
      <alignment horizontal="general" vertical="bottom" textRotation="0" wrapText="true" indent="0" shrinkToFit="false"/>
      <protection locked="true" hidden="false"/>
    </xf>
    <xf numFmtId="164" fontId="40" fillId="0" borderId="7"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11" fillId="0" borderId="1" xfId="0" applyFont="true" applyBorder="true" applyAlignment="true" applyProtection="false">
      <alignment horizontal="right" vertical="top" textRotation="0" wrapText="true" indent="0" shrinkToFit="false"/>
      <protection locked="true" hidden="false"/>
    </xf>
    <xf numFmtId="164" fontId="118" fillId="3" borderId="1" xfId="0" applyFont="true" applyBorder="true" applyAlignment="true" applyProtection="false">
      <alignment horizontal="right" vertical="top" textRotation="0" wrapText="true" indent="0" shrinkToFit="false"/>
      <protection locked="true" hidden="false"/>
    </xf>
    <xf numFmtId="164" fontId="121" fillId="0" borderId="1" xfId="0" applyFont="true" applyBorder="true" applyAlignment="true" applyProtection="false">
      <alignment horizontal="right" vertical="top" textRotation="0" wrapText="true" indent="0" shrinkToFit="false"/>
      <protection locked="true" hidden="false"/>
    </xf>
    <xf numFmtId="164" fontId="10" fillId="29" borderId="10" xfId="0" applyFont="true" applyBorder="true" applyAlignment="true" applyProtection="false">
      <alignment horizontal="general" vertical="bottom" textRotation="0" wrapText="true" indent="0" shrinkToFit="false"/>
      <protection locked="true" hidden="false"/>
    </xf>
    <xf numFmtId="164" fontId="118" fillId="0" borderId="5" xfId="0" applyFont="true" applyBorder="true" applyAlignment="true" applyProtection="false">
      <alignment horizontal="general" vertical="bottom" textRotation="0" wrapText="true" indent="0" shrinkToFit="false"/>
      <protection locked="true" hidden="false"/>
    </xf>
    <xf numFmtId="164" fontId="56" fillId="3" borderId="5" xfId="0" applyFont="true" applyBorder="true" applyAlignment="true" applyProtection="false">
      <alignment horizontal="general" vertical="bottom" textRotation="0" wrapText="true" indent="0" shrinkToFit="false"/>
      <protection locked="true" hidden="false"/>
    </xf>
    <xf numFmtId="164" fontId="56" fillId="0" borderId="5" xfId="0" applyFont="true" applyBorder="true" applyAlignment="true" applyProtection="false">
      <alignment horizontal="general" vertical="bottom" textRotation="0" wrapText="true" indent="0" shrinkToFit="false"/>
      <protection locked="true" hidden="false"/>
    </xf>
    <xf numFmtId="164" fontId="111" fillId="0" borderId="10" xfId="0" applyFont="true" applyBorder="true" applyAlignment="true" applyProtection="false">
      <alignment horizontal="right" vertical="top" textRotation="0" wrapText="true" indent="0" shrinkToFit="false"/>
      <protection locked="true" hidden="false"/>
    </xf>
    <xf numFmtId="164" fontId="70" fillId="0" borderId="1" xfId="0" applyFont="true" applyBorder="true" applyAlignment="true" applyProtection="false">
      <alignment horizontal="general" vertical="top" textRotation="0" wrapText="true" indent="0" shrinkToFit="false"/>
      <protection locked="true" hidden="false"/>
    </xf>
    <xf numFmtId="164" fontId="40" fillId="3" borderId="1" xfId="0" applyFont="true" applyBorder="true" applyAlignment="true" applyProtection="false">
      <alignment horizontal="general" vertical="top" textRotation="0" wrapText="true" indent="0" shrinkToFit="false"/>
      <protection locked="true" hidden="false"/>
    </xf>
    <xf numFmtId="164" fontId="126" fillId="0" borderId="1" xfId="0" applyFont="true" applyBorder="true" applyAlignment="true" applyProtection="false">
      <alignment horizontal="general" vertical="top" textRotation="0" wrapText="true" indent="0" shrinkToFit="false"/>
      <protection locked="true" hidden="false"/>
    </xf>
    <xf numFmtId="164" fontId="145" fillId="0" borderId="1" xfId="0" applyFont="true" applyBorder="true" applyAlignment="true" applyProtection="false">
      <alignment horizontal="right" vertical="top" textRotation="0" wrapText="true" indent="0" shrinkToFit="false"/>
      <protection locked="true" hidden="false"/>
    </xf>
    <xf numFmtId="164" fontId="56" fillId="3" borderId="1" xfId="0" applyFont="true" applyBorder="true" applyAlignment="true" applyProtection="false">
      <alignment horizontal="general" vertical="top" textRotation="0" wrapText="true" indent="0" shrinkToFit="false"/>
      <protection locked="true" hidden="false"/>
    </xf>
    <xf numFmtId="164" fontId="123" fillId="0" borderId="14" xfId="0" applyFont="true" applyBorder="true" applyAlignment="true" applyProtection="false">
      <alignment horizontal="general" vertical="top" textRotation="0" wrapText="true" indent="0" shrinkToFit="false"/>
      <protection locked="true" hidden="false"/>
    </xf>
    <xf numFmtId="164" fontId="111" fillId="0" borderId="1" xfId="0" applyFont="true" applyBorder="true" applyAlignment="true" applyProtection="false">
      <alignment horizontal="right" vertical="top" textRotation="0" wrapText="true" indent="0" shrinkToFit="false"/>
      <protection locked="true" hidden="false"/>
    </xf>
    <xf numFmtId="164" fontId="56" fillId="0" borderId="1" xfId="0" applyFont="true" applyBorder="true" applyAlignment="true" applyProtection="false">
      <alignment horizontal="right" vertical="top" textRotation="0" wrapText="true" indent="0" shrinkToFit="false"/>
      <protection locked="true" hidden="false"/>
    </xf>
    <xf numFmtId="164" fontId="56" fillId="3" borderId="1" xfId="0" applyFont="true" applyBorder="true" applyAlignment="true" applyProtection="false">
      <alignment horizontal="right" vertical="top" textRotation="0" wrapText="true" indent="0" shrinkToFit="false"/>
      <protection locked="true" hidden="false"/>
    </xf>
    <xf numFmtId="164" fontId="115" fillId="0" borderId="1" xfId="0" applyFont="true" applyBorder="true" applyAlignment="true" applyProtection="false">
      <alignment horizontal="right" vertical="top" textRotation="0" wrapText="true" indent="0" shrinkToFit="false"/>
      <protection locked="true" hidden="false"/>
    </xf>
    <xf numFmtId="164" fontId="69" fillId="3" borderId="1" xfId="0" applyFont="true" applyBorder="true" applyAlignment="true" applyProtection="false">
      <alignment horizontal="general" vertical="bottom" textRotation="0" wrapText="true" indent="0" shrinkToFit="false"/>
      <protection locked="true" hidden="false"/>
    </xf>
    <xf numFmtId="164" fontId="146" fillId="0" borderId="1" xfId="0" applyFont="true" applyBorder="true" applyAlignment="true" applyProtection="false">
      <alignment horizontal="general" vertical="bottom" textRotation="0" wrapText="true" indent="0" shrinkToFit="false"/>
      <protection locked="true" hidden="false"/>
    </xf>
    <xf numFmtId="164" fontId="56" fillId="0" borderId="1" xfId="0" applyFont="true" applyBorder="true" applyAlignment="true" applyProtection="false">
      <alignment horizontal="general" vertical="bottom" textRotation="0" wrapText="true" indent="0" shrinkToFit="false"/>
      <protection locked="true" hidden="false"/>
    </xf>
    <xf numFmtId="164" fontId="56" fillId="3" borderId="1" xfId="0" applyFont="true" applyBorder="true" applyAlignment="true" applyProtection="false">
      <alignment horizontal="general" vertical="bottom" textRotation="0" wrapText="true" indent="0" shrinkToFit="false"/>
      <protection locked="true" hidden="false"/>
    </xf>
    <xf numFmtId="164" fontId="69" fillId="3" borderId="1" xfId="0" applyFont="true" applyBorder="true" applyAlignment="true" applyProtection="false">
      <alignment horizontal="right" vertical="top" textRotation="0" wrapText="true" indent="0" shrinkToFit="false"/>
      <protection locked="true" hidden="false"/>
    </xf>
    <xf numFmtId="164" fontId="115" fillId="0" borderId="1" xfId="0" applyFont="true" applyBorder="true" applyAlignment="true" applyProtection="false">
      <alignment horizontal="right" vertical="top" textRotation="0" wrapText="true" indent="0" shrinkToFit="false"/>
      <protection locked="true" hidden="false"/>
    </xf>
    <xf numFmtId="164" fontId="112" fillId="3" borderId="1" xfId="0" applyFont="true" applyBorder="true" applyAlignment="true" applyProtection="false">
      <alignment horizontal="general" vertical="bottom" textRotation="0" wrapText="true" indent="0" shrinkToFit="false"/>
      <protection locked="true" hidden="false"/>
    </xf>
    <xf numFmtId="164" fontId="22" fillId="3" borderId="1" xfId="0" applyFont="true" applyBorder="true" applyAlignment="true" applyProtection="false">
      <alignment horizontal="general" vertical="bottom" textRotation="0" wrapText="true" indent="0" shrinkToFit="false"/>
      <protection locked="true" hidden="false"/>
    </xf>
    <xf numFmtId="164" fontId="147" fillId="0" borderId="1" xfId="0" applyFont="true" applyBorder="true" applyAlignment="true" applyProtection="false">
      <alignment horizontal="right" vertical="bottom" textRotation="0" wrapText="true" indent="0" shrinkToFit="false"/>
      <protection locked="true" hidden="false"/>
    </xf>
    <xf numFmtId="164" fontId="112" fillId="0" borderId="1" xfId="0" applyFont="true" applyBorder="true" applyAlignment="true" applyProtection="false">
      <alignment horizontal="general" vertical="bottom" textRotation="0" wrapText="true" indent="0" shrinkToFit="false"/>
      <protection locked="true" hidden="false"/>
    </xf>
    <xf numFmtId="164" fontId="56" fillId="0" borderId="1" xfId="0" applyFont="true" applyBorder="true" applyAlignment="true" applyProtection="false">
      <alignment horizontal="right" vertical="top" textRotation="0" wrapText="true" indent="0" shrinkToFit="false"/>
      <protection locked="true" hidden="false"/>
    </xf>
    <xf numFmtId="164" fontId="56" fillId="3" borderId="1" xfId="0" applyFont="true" applyBorder="true" applyAlignment="true" applyProtection="false">
      <alignment horizontal="right" vertical="top" textRotation="0" wrapText="true" indent="0" shrinkToFit="false"/>
      <protection locked="true" hidden="false"/>
    </xf>
    <xf numFmtId="164" fontId="111" fillId="0" borderId="1" xfId="0" applyFont="true" applyBorder="true" applyAlignment="true" applyProtection="false">
      <alignment horizontal="general" vertical="top" textRotation="0" wrapText="true" indent="0" shrinkToFit="false"/>
      <protection locked="true" hidden="false"/>
    </xf>
    <xf numFmtId="164" fontId="148" fillId="0" borderId="1" xfId="0" applyFont="true" applyBorder="true" applyAlignment="true" applyProtection="false">
      <alignment horizontal="right" vertical="top" textRotation="0" wrapText="true" indent="0" shrinkToFit="false"/>
      <protection locked="true" hidden="false"/>
    </xf>
    <xf numFmtId="164" fontId="114" fillId="0" borderId="1" xfId="0" applyFont="true" applyBorder="true" applyAlignment="true" applyProtection="false">
      <alignment horizontal="right" vertical="top" textRotation="0" wrapText="true" indent="0" shrinkToFit="false"/>
      <protection locked="true" hidden="false"/>
    </xf>
    <xf numFmtId="164" fontId="111" fillId="0" borderId="2" xfId="0" applyFont="true" applyBorder="true" applyAlignment="true" applyProtection="false">
      <alignment horizontal="right" vertical="top" textRotation="0" wrapText="true" indent="0" shrinkToFit="false"/>
      <protection locked="true" hidden="false"/>
    </xf>
    <xf numFmtId="164" fontId="69" fillId="0" borderId="2" xfId="0" applyFont="true" applyBorder="true" applyAlignment="true" applyProtection="false">
      <alignment horizontal="right" vertical="top" textRotation="0" wrapText="true" indent="0" shrinkToFit="false"/>
      <protection locked="true" hidden="false"/>
    </xf>
    <xf numFmtId="164" fontId="69" fillId="3" borderId="2" xfId="0" applyFont="true" applyBorder="true" applyAlignment="true" applyProtection="false">
      <alignment horizontal="right" vertical="top" textRotation="0" wrapText="tru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5" fontId="6" fillId="3" borderId="7" xfId="0" applyFont="true" applyBorder="true" applyAlignment="true" applyProtection="false">
      <alignment horizontal="center" vertical="bottom" textRotation="0" wrapText="true" indent="0" shrinkToFit="false"/>
      <protection locked="true" hidden="false"/>
    </xf>
    <xf numFmtId="164" fontId="8" fillId="3" borderId="14" xfId="0" applyFont="true" applyBorder="true" applyAlignment="true" applyProtection="false">
      <alignment horizontal="center" vertical="bottom" textRotation="0" wrapText="true" indent="0" shrinkToFit="false"/>
      <protection locked="true" hidden="false"/>
    </xf>
    <xf numFmtId="164" fontId="6" fillId="3" borderId="14" xfId="0" applyFont="true" applyBorder="true" applyAlignment="true" applyProtection="false">
      <alignment horizontal="center" vertical="bottom" textRotation="0" wrapText="true" indent="0" shrinkToFit="false"/>
      <protection locked="true" hidden="false"/>
    </xf>
    <xf numFmtId="165" fontId="6" fillId="3" borderId="14" xfId="0" applyFont="true" applyBorder="true" applyAlignment="true" applyProtection="false">
      <alignment horizontal="center" vertical="bottom" textRotation="0" wrapText="true" indent="0" shrinkToFit="false"/>
      <protection locked="true" hidden="false"/>
    </xf>
    <xf numFmtId="164" fontId="69" fillId="3" borderId="14" xfId="0" applyFont="true" applyBorder="true" applyAlignment="true" applyProtection="false">
      <alignment horizontal="center" vertical="bottom" textRotation="0" wrapText="true" indent="0" shrinkToFit="false"/>
      <protection locked="true" hidden="false"/>
    </xf>
    <xf numFmtId="164" fontId="56" fillId="3" borderId="14" xfId="0" applyFont="true" applyBorder="true" applyAlignment="true" applyProtection="false">
      <alignment horizontal="center" vertical="bottom" textRotation="0" wrapText="true" indent="0" shrinkToFit="false"/>
      <protection locked="true" hidden="false"/>
    </xf>
    <xf numFmtId="164" fontId="6" fillId="3" borderId="13" xfId="0" applyFont="true" applyBorder="true" applyAlignment="true" applyProtection="false">
      <alignment horizontal="center" vertical="bottom" textRotation="0" wrapText="true" indent="0" shrinkToFit="false"/>
      <protection locked="true" hidden="false"/>
    </xf>
    <xf numFmtId="164" fontId="111" fillId="0" borderId="14" xfId="0" applyFont="true" applyBorder="true" applyAlignment="true" applyProtection="false">
      <alignment horizontal="right" vertical="top" textRotation="0" wrapText="true" indent="0" shrinkToFit="false"/>
      <protection locked="true" hidden="false"/>
    </xf>
    <xf numFmtId="164" fontId="121" fillId="0" borderId="1" xfId="0" applyFont="true" applyBorder="true" applyAlignment="true" applyProtection="false">
      <alignment horizontal="right" vertical="top" textRotation="0" wrapText="true" indent="0" shrinkToFit="false"/>
      <protection locked="true" hidden="false"/>
    </xf>
    <xf numFmtId="164" fontId="118" fillId="3" borderId="1" xfId="0" applyFont="true" applyBorder="true" applyAlignment="true" applyProtection="false">
      <alignment horizontal="general" vertical="top" textRotation="0" wrapText="true" indent="0" shrinkToFit="false"/>
      <protection locked="true" hidden="false"/>
    </xf>
    <xf numFmtId="164" fontId="121" fillId="0" borderId="1" xfId="0" applyFont="true" applyBorder="true" applyAlignment="true" applyProtection="false">
      <alignment horizontal="general" vertical="top" textRotation="0" wrapText="true" indent="0" shrinkToFit="false"/>
      <protection locked="true" hidden="false"/>
    </xf>
    <xf numFmtId="164" fontId="111" fillId="0" borderId="1" xfId="0" applyFont="true" applyBorder="true" applyAlignment="true" applyProtection="false">
      <alignment horizontal="general" vertical="bottom" textRotation="0" wrapText="true" indent="0" shrinkToFit="false"/>
      <protection locked="true" hidden="false"/>
    </xf>
    <xf numFmtId="164" fontId="118" fillId="0" borderId="1" xfId="0" applyFont="true" applyBorder="true" applyAlignment="true" applyProtection="false">
      <alignment horizontal="general" vertical="bottom" textRotation="0" wrapText="true" indent="0" shrinkToFit="false"/>
      <protection locked="true" hidden="false"/>
    </xf>
    <xf numFmtId="164" fontId="121" fillId="0" borderId="1" xfId="0" applyFont="true" applyBorder="true" applyAlignment="true" applyProtection="false">
      <alignment horizontal="general" vertical="bottom" textRotation="0" wrapText="true" indent="0" shrinkToFit="false"/>
      <protection locked="true" hidden="false"/>
    </xf>
    <xf numFmtId="164" fontId="111" fillId="0" borderId="1" xfId="0" applyFont="true" applyBorder="true" applyAlignment="true" applyProtection="false">
      <alignment horizontal="right" vertical="bottom" textRotation="0" wrapText="true" indent="0" shrinkToFit="false"/>
      <protection locked="true" hidden="false"/>
    </xf>
    <xf numFmtId="164" fontId="69" fillId="0" borderId="1" xfId="0" applyFont="true" applyBorder="true" applyAlignment="true" applyProtection="false">
      <alignment horizontal="right" vertical="bottom" textRotation="0" wrapText="true" indent="0" shrinkToFit="false"/>
      <protection locked="true" hidden="false"/>
    </xf>
    <xf numFmtId="164" fontId="118" fillId="3" borderId="1" xfId="0" applyFont="true" applyBorder="true" applyAlignment="true" applyProtection="false">
      <alignment horizontal="right" vertical="bottom" textRotation="0" wrapText="true" indent="0" shrinkToFit="false"/>
      <protection locked="true" hidden="false"/>
    </xf>
    <xf numFmtId="164" fontId="126" fillId="0" borderId="1" xfId="0" applyFont="true" applyBorder="true" applyAlignment="true" applyProtection="false">
      <alignment horizontal="right" vertical="bottom" textRotation="0" wrapText="true" indent="0" shrinkToFit="false"/>
      <protection locked="true" hidden="false"/>
    </xf>
    <xf numFmtId="164" fontId="111" fillId="10" borderId="1" xfId="0" applyFont="true" applyBorder="true" applyAlignment="true" applyProtection="false">
      <alignment horizontal="right" vertical="top" textRotation="0" wrapText="true" indent="0" shrinkToFit="false"/>
      <protection locked="true" hidden="false"/>
    </xf>
    <xf numFmtId="164" fontId="69" fillId="10" borderId="1" xfId="0" applyFont="true" applyBorder="true" applyAlignment="true" applyProtection="false">
      <alignment horizontal="right" vertical="top" textRotation="0" wrapText="true" indent="0" shrinkToFit="false"/>
      <protection locked="true" hidden="false"/>
    </xf>
    <xf numFmtId="164" fontId="121" fillId="10" borderId="1" xfId="0" applyFont="true" applyBorder="true" applyAlignment="true" applyProtection="false">
      <alignment horizontal="right" vertical="top" textRotation="0" wrapText="tru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22" fillId="0" borderId="13" xfId="0" applyFont="true" applyBorder="true" applyAlignment="true" applyProtection="false">
      <alignment horizontal="general" vertical="bottom" textRotation="0" wrapText="false" indent="0" shrinkToFit="false"/>
      <protection locked="true" hidden="false"/>
    </xf>
    <xf numFmtId="164" fontId="111" fillId="3" borderId="1" xfId="0" applyFont="true" applyBorder="true" applyAlignment="true" applyProtection="false">
      <alignment horizontal="right" vertical="top" textRotation="0" wrapText="true" indent="0" shrinkToFit="false"/>
      <protection locked="true" hidden="false"/>
    </xf>
    <xf numFmtId="164" fontId="22" fillId="3" borderId="1" xfId="0" applyFont="true" applyBorder="true" applyAlignment="true" applyProtection="false">
      <alignment horizontal="general" vertical="bottom" textRotation="0" wrapText="false" indent="0" shrinkToFit="false"/>
      <protection locked="true" hidden="false"/>
    </xf>
    <xf numFmtId="164" fontId="111" fillId="20" borderId="1" xfId="0" applyFont="true" applyBorder="true" applyAlignment="true" applyProtection="false">
      <alignment horizontal="right" vertical="top" textRotation="0" wrapText="true" indent="0" shrinkToFit="false"/>
      <protection locked="true" hidden="false"/>
    </xf>
    <xf numFmtId="164" fontId="73" fillId="0" borderId="1" xfId="0" applyFont="true" applyBorder="true" applyAlignment="true" applyProtection="false">
      <alignment horizontal="right" vertical="top" textRotation="0" wrapText="true" indent="0" shrinkToFit="false"/>
      <protection locked="true" hidden="false"/>
    </xf>
    <xf numFmtId="164" fontId="149" fillId="0" borderId="1" xfId="0" applyFont="true" applyBorder="true" applyAlignment="true" applyProtection="false">
      <alignment horizontal="right" vertical="top" textRotation="0" wrapText="true" indent="0" shrinkToFit="false"/>
      <protection locked="true" hidden="false"/>
    </xf>
    <xf numFmtId="164" fontId="73" fillId="0" borderId="2" xfId="0" applyFont="true" applyBorder="true" applyAlignment="true" applyProtection="false">
      <alignment horizontal="right" vertical="top" textRotation="0" wrapText="true" indent="0" shrinkToFit="false"/>
      <protection locked="true" hidden="false"/>
    </xf>
    <xf numFmtId="164" fontId="22" fillId="3" borderId="2" xfId="0" applyFont="true" applyBorder="true" applyAlignment="true" applyProtection="false">
      <alignment horizontal="general" vertical="bottom" textRotation="0" wrapText="false" indent="0" shrinkToFit="false"/>
      <protection locked="true" hidden="false"/>
    </xf>
    <xf numFmtId="164" fontId="111" fillId="32" borderId="10" xfId="0" applyFont="true" applyBorder="true" applyAlignment="true" applyProtection="false">
      <alignment horizontal="right" vertical="top" textRotation="0" wrapText="true" indent="0" shrinkToFit="false"/>
      <protection locked="true" hidden="false"/>
    </xf>
    <xf numFmtId="164" fontId="123" fillId="0" borderId="1" xfId="0" applyFont="true" applyBorder="true" applyAlignment="true" applyProtection="false">
      <alignment horizontal="right" vertical="top" textRotation="0" wrapText="true" indent="0" shrinkToFit="false"/>
      <protection locked="true" hidden="false"/>
    </xf>
    <xf numFmtId="164" fontId="56" fillId="0" borderId="7" xfId="0" applyFont="true" applyBorder="true" applyAlignment="true" applyProtection="false">
      <alignment horizontal="general" vertical="bottom" textRotation="0" wrapText="true" indent="0" shrinkToFit="false"/>
      <protection locked="true" hidden="false"/>
    </xf>
    <xf numFmtId="164" fontId="22" fillId="0" borderId="7" xfId="0" applyFont="true" applyBorder="true" applyAlignment="true" applyProtection="false">
      <alignment horizontal="general" vertical="bottom" textRotation="0" wrapText="false" indent="0" shrinkToFit="false"/>
      <protection locked="true" hidden="false"/>
    </xf>
    <xf numFmtId="164" fontId="111" fillId="18" borderId="10" xfId="0" applyFont="true" applyBorder="true" applyAlignment="true" applyProtection="false">
      <alignment horizontal="right" vertical="top" textRotation="0" wrapText="true" indent="0" shrinkToFit="false"/>
      <protection locked="true" hidden="false"/>
    </xf>
    <xf numFmtId="164" fontId="111" fillId="13" borderId="8" xfId="0" applyFont="true" applyBorder="true" applyAlignment="true" applyProtection="false">
      <alignment horizontal="general" vertical="bottom" textRotation="0" wrapText="false" indent="0" shrinkToFit="false"/>
      <protection locked="true" hidden="false"/>
    </xf>
    <xf numFmtId="164" fontId="18" fillId="0" borderId="14" xfId="0" applyFont="true" applyBorder="true" applyAlignment="true" applyProtection="false">
      <alignment horizontal="general" vertical="bottom" textRotation="0" wrapText="true" indent="0" shrinkToFit="false"/>
      <protection locked="true" hidden="false"/>
    </xf>
    <xf numFmtId="164" fontId="121" fillId="0" borderId="14" xfId="0" applyFont="true" applyBorder="true" applyAlignment="true" applyProtection="false">
      <alignment horizontal="right" vertical="top" textRotation="0" wrapText="true" indent="0" shrinkToFit="false"/>
      <protection locked="true" hidden="false"/>
    </xf>
    <xf numFmtId="164" fontId="22" fillId="3" borderId="14" xfId="0" applyFont="true" applyBorder="true" applyAlignment="true" applyProtection="false">
      <alignment horizontal="general" vertical="bottom" textRotation="0" wrapText="false" indent="0" shrinkToFit="false"/>
      <protection locked="true" hidden="false"/>
    </xf>
    <xf numFmtId="164" fontId="111" fillId="3" borderId="10" xfId="0" applyFont="true" applyBorder="true" applyAlignment="true" applyProtection="false">
      <alignment horizontal="right" vertical="top" textRotation="0" wrapText="true" indent="0" shrinkToFit="false"/>
      <protection locked="true" hidden="false"/>
    </xf>
    <xf numFmtId="164" fontId="56" fillId="3" borderId="11" xfId="0" applyFont="true" applyBorder="true" applyAlignment="true" applyProtection="false">
      <alignment horizontal="right" vertical="top" textRotation="0" wrapText="true" indent="0" shrinkToFit="false"/>
      <protection locked="true" hidden="false"/>
    </xf>
    <xf numFmtId="164" fontId="150" fillId="0" borderId="1" xfId="0" applyFont="true" applyBorder="true" applyAlignment="true" applyProtection="false">
      <alignment horizontal="right" vertical="top" textRotation="0" wrapText="true" indent="0" shrinkToFit="false"/>
      <protection locked="true" hidden="false"/>
    </xf>
    <xf numFmtId="164" fontId="73" fillId="0" borderId="1" xfId="0" applyFont="true" applyBorder="true" applyAlignment="true" applyProtection="false">
      <alignment horizontal="right" vertical="top" textRotation="0" wrapText="true" indent="0" shrinkToFit="false"/>
      <protection locked="true" hidden="false"/>
    </xf>
    <xf numFmtId="164" fontId="10" fillId="0" borderId="10" xfId="0" applyFont="true" applyBorder="true" applyAlignment="true" applyProtection="false">
      <alignment horizontal="general" vertical="bottom" textRotation="0" wrapText="true" indent="0" shrinkToFit="false"/>
      <protection locked="true" hidden="false"/>
    </xf>
    <xf numFmtId="164" fontId="151" fillId="0" borderId="1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70" fillId="20" borderId="1" xfId="0" applyFont="true" applyBorder="true" applyAlignment="true" applyProtection="false">
      <alignment horizontal="general" vertical="top" textRotation="0" wrapText="true" indent="0" shrinkToFit="false"/>
      <protection locked="true" hidden="false"/>
    </xf>
    <xf numFmtId="164" fontId="111" fillId="3" borderId="1" xfId="0" applyFont="true" applyBorder="true" applyAlignment="true" applyProtection="false">
      <alignment horizontal="general" vertical="top" textRotation="0" wrapText="true" indent="0" shrinkToFit="false"/>
      <protection locked="true" hidden="false"/>
    </xf>
    <xf numFmtId="164" fontId="69" fillId="3" borderId="1" xfId="0" applyFont="true" applyBorder="true" applyAlignment="true" applyProtection="false">
      <alignment horizontal="general" vertical="top" textRotation="0" wrapText="true" indent="0" shrinkToFit="false"/>
      <protection locked="true" hidden="false"/>
    </xf>
    <xf numFmtId="164" fontId="121" fillId="3" borderId="1" xfId="0" applyFont="true" applyBorder="true" applyAlignment="true" applyProtection="false">
      <alignment horizontal="general" vertical="top" textRotation="0" wrapText="true" indent="0" shrinkToFit="false"/>
      <protection locked="true" hidden="false"/>
    </xf>
    <xf numFmtId="164" fontId="121" fillId="3" borderId="1" xfId="0" applyFont="true" applyBorder="true" applyAlignment="true" applyProtection="false">
      <alignment horizontal="right" vertical="top" textRotation="0" wrapText="true" indent="0" shrinkToFit="false"/>
      <protection locked="true" hidden="false"/>
    </xf>
    <xf numFmtId="164" fontId="22" fillId="0" borderId="5"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7" fontId="69" fillId="0" borderId="1" xfId="0" applyFont="true" applyBorder="true" applyAlignment="true" applyProtection="false">
      <alignment horizontal="right" vertical="top" textRotation="0" wrapText="true" indent="0" shrinkToFit="false"/>
      <protection locked="true" hidden="false"/>
    </xf>
    <xf numFmtId="164" fontId="41" fillId="0" borderId="1" xfId="0" applyFont="true" applyBorder="true" applyAlignment="true" applyProtection="false">
      <alignment horizontal="right" vertical="top" textRotation="0" wrapText="true" indent="0" shrinkToFit="false"/>
      <protection locked="true" hidden="false"/>
    </xf>
    <xf numFmtId="164" fontId="69" fillId="3" borderId="2" xfId="0" applyFont="true" applyBorder="true" applyAlignment="true" applyProtection="false">
      <alignment horizontal="right" vertical="bottom" textRotation="0" wrapText="true" indent="0" shrinkToFit="false"/>
      <protection locked="true" hidden="false"/>
    </xf>
    <xf numFmtId="164" fontId="123" fillId="0" borderId="10" xfId="0" applyFont="true" applyBorder="true" applyAlignment="true" applyProtection="false">
      <alignment horizontal="right" vertical="top"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7" fillId="0" borderId="11"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center" vertical="top" textRotation="0" wrapText="true" indent="0" shrinkToFit="false"/>
      <protection locked="true" hidden="false"/>
    </xf>
    <xf numFmtId="164" fontId="42" fillId="5" borderId="1"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124" fillId="0" borderId="7" xfId="0" applyFont="true" applyBorder="true" applyAlignment="true" applyProtection="false">
      <alignment horizontal="center" vertical="top" textRotation="0" wrapText="true" indent="0" shrinkToFit="false"/>
      <protection locked="true" hidden="false"/>
    </xf>
    <xf numFmtId="164" fontId="124" fillId="3" borderId="7" xfId="0" applyFont="true" applyBorder="true" applyAlignment="true" applyProtection="false">
      <alignment horizontal="center" vertical="top" textRotation="0" wrapText="true" indent="0" shrinkToFit="false"/>
      <protection locked="true" hidden="false"/>
    </xf>
    <xf numFmtId="164" fontId="152" fillId="0" borderId="7" xfId="0" applyFont="true" applyBorder="true" applyAlignment="true" applyProtection="false">
      <alignment horizontal="center" vertical="top" textRotation="0" wrapText="true" indent="0" shrinkToFit="false"/>
      <protection locked="true" hidden="false"/>
    </xf>
    <xf numFmtId="164" fontId="125" fillId="0" borderId="7" xfId="0" applyFont="true" applyBorder="true" applyAlignment="true" applyProtection="false">
      <alignment horizontal="center" vertical="top" textRotation="0" wrapText="true" indent="0" shrinkToFit="false"/>
      <protection locked="true" hidden="false"/>
    </xf>
    <xf numFmtId="164" fontId="124" fillId="0" borderId="8" xfId="0" applyFont="true" applyBorder="true" applyAlignment="true" applyProtection="false">
      <alignment horizontal="center" vertical="bottom" textRotation="0" wrapText="true" indent="0" shrinkToFit="false"/>
      <protection locked="true" hidden="false"/>
    </xf>
    <xf numFmtId="164" fontId="124" fillId="0" borderId="0" xfId="0" applyFont="true" applyBorder="false" applyAlignment="true" applyProtection="false">
      <alignment horizontal="center" vertical="bottom" textRotation="0" wrapText="true" indent="0" shrinkToFit="false"/>
      <protection locked="true" hidden="false"/>
    </xf>
    <xf numFmtId="164" fontId="5" fillId="0" borderId="9" xfId="0" applyFont="true" applyBorder="true" applyAlignment="true" applyProtection="false">
      <alignment horizontal="center" vertical="bottom" textRotation="0" wrapText="true" indent="0" shrinkToFit="false"/>
      <protection locked="true" hidden="false"/>
    </xf>
    <xf numFmtId="164" fontId="6" fillId="0" borderId="14" xfId="0" applyFont="true" applyBorder="true" applyAlignment="true" applyProtection="false">
      <alignment horizontal="center" vertical="top" textRotation="0" wrapText="true" indent="0" shrinkToFit="false"/>
      <protection locked="true" hidden="false"/>
    </xf>
    <xf numFmtId="164" fontId="124" fillId="0" borderId="14" xfId="0" applyFont="true" applyBorder="true" applyAlignment="true" applyProtection="false">
      <alignment horizontal="center" vertical="top" textRotation="0" wrapText="true" indent="0" shrinkToFit="false"/>
      <protection locked="true" hidden="false"/>
    </xf>
    <xf numFmtId="164" fontId="124" fillId="3" borderId="14" xfId="0" applyFont="true" applyBorder="true" applyAlignment="true" applyProtection="false">
      <alignment horizontal="center" vertical="top" textRotation="0" wrapText="true" indent="0" shrinkToFit="false"/>
      <protection locked="true" hidden="false"/>
    </xf>
    <xf numFmtId="164" fontId="125" fillId="0" borderId="14" xfId="0" applyFont="true" applyBorder="true" applyAlignment="true" applyProtection="false">
      <alignment horizontal="center" vertical="top" textRotation="0" wrapText="true" indent="0" shrinkToFit="false"/>
      <protection locked="true" hidden="false"/>
    </xf>
    <xf numFmtId="164" fontId="124" fillId="0" borderId="13" xfId="0" applyFont="true" applyBorder="true" applyAlignment="true" applyProtection="false">
      <alignment horizontal="center" vertical="bottom" textRotation="0" wrapText="true" indent="0" shrinkToFit="false"/>
      <protection locked="true" hidden="false"/>
    </xf>
    <xf numFmtId="164" fontId="124" fillId="0" borderId="12" xfId="0" applyFont="true" applyBorder="true" applyAlignment="true" applyProtection="false">
      <alignment horizontal="center" vertical="bottom" textRotation="0" wrapText="true" indent="0" shrinkToFit="false"/>
      <protection locked="true" hidden="false"/>
    </xf>
    <xf numFmtId="164" fontId="5" fillId="0" borderId="15"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top" textRotation="0" wrapText="true" indent="0" shrinkToFit="false"/>
      <protection locked="true" hidden="false"/>
    </xf>
    <xf numFmtId="164" fontId="124" fillId="0" borderId="2" xfId="0" applyFont="true" applyBorder="true" applyAlignment="true" applyProtection="false">
      <alignment horizontal="center" vertical="top" textRotation="0" wrapText="true" indent="0" shrinkToFit="false"/>
      <protection locked="true" hidden="false"/>
    </xf>
    <xf numFmtId="164" fontId="124" fillId="3" borderId="2" xfId="0" applyFont="true" applyBorder="true" applyAlignment="true" applyProtection="false">
      <alignment horizontal="center" vertical="top" textRotation="0" wrapText="true" indent="0" shrinkToFit="false"/>
      <protection locked="true" hidden="false"/>
    </xf>
    <xf numFmtId="164" fontId="125" fillId="0" borderId="2" xfId="0" applyFont="true" applyBorder="true" applyAlignment="true" applyProtection="false">
      <alignment horizontal="center" vertical="top" textRotation="0" wrapText="true" indent="0" shrinkToFit="false"/>
      <protection locked="true" hidden="false"/>
    </xf>
    <xf numFmtId="164" fontId="124" fillId="0" borderId="3" xfId="0" applyFont="true" applyBorder="true" applyAlignment="true" applyProtection="false">
      <alignment horizontal="center" vertical="bottom" textRotation="0" wrapText="true" indent="0" shrinkToFit="false"/>
      <protection locked="true" hidden="false"/>
    </xf>
    <xf numFmtId="164" fontId="124" fillId="0" borderId="4"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true" applyProtection="false">
      <alignment horizontal="center" vertical="bottom" textRotation="0" wrapText="true" indent="0" shrinkToFit="false"/>
      <protection locked="true" hidden="false"/>
    </xf>
    <xf numFmtId="164" fontId="9" fillId="3" borderId="7" xfId="0" applyFont="true" applyBorder="true" applyAlignment="true" applyProtection="false">
      <alignment horizontal="center" vertical="bottom" textRotation="0" wrapText="true" indent="0" shrinkToFit="false"/>
      <protection locked="true" hidden="false"/>
    </xf>
    <xf numFmtId="164" fontId="40" fillId="0" borderId="7" xfId="0" applyFont="true" applyBorder="true" applyAlignment="true" applyProtection="false">
      <alignment horizontal="center" vertical="bottom" textRotation="0" wrapText="true" indent="0" shrinkToFit="false"/>
      <protection locked="true" hidden="false"/>
    </xf>
    <xf numFmtId="164" fontId="9" fillId="0" borderId="8" xfId="0" applyFont="true" applyBorder="true" applyAlignment="true" applyProtection="false">
      <alignment horizontal="center" vertical="bottom" textRotation="0" wrapText="true" indent="0" shrinkToFit="false"/>
      <protection locked="true" hidden="false"/>
    </xf>
    <xf numFmtId="164" fontId="9" fillId="0" borderId="9" xfId="0" applyFont="true" applyBorder="true" applyAlignment="true" applyProtection="false">
      <alignment horizontal="center" vertical="bottom" textRotation="0" wrapText="true" indent="0" shrinkToFit="false"/>
      <protection locked="true" hidden="false"/>
    </xf>
    <xf numFmtId="164" fontId="144" fillId="9" borderId="7" xfId="0" applyFont="true" applyBorder="true" applyAlignment="true" applyProtection="false">
      <alignment horizontal="center" vertical="center" textRotation="0" wrapText="true" indent="0" shrinkToFit="false"/>
      <protection locked="true" hidden="false"/>
    </xf>
    <xf numFmtId="164" fontId="18" fillId="3" borderId="7" xfId="0" applyFont="true" applyBorder="true" applyAlignment="true" applyProtection="false">
      <alignment horizontal="center" vertical="center" textRotation="0" wrapText="true" indent="0" shrinkToFit="false"/>
      <protection locked="true" hidden="false"/>
    </xf>
    <xf numFmtId="164" fontId="107" fillId="0" borderId="7" xfId="0" applyFont="true" applyBorder="true" applyAlignment="true" applyProtection="false">
      <alignment horizontal="center" vertical="center" textRotation="0" wrapText="true" indent="0" shrinkToFit="false"/>
      <protection locked="true" hidden="false"/>
    </xf>
    <xf numFmtId="164" fontId="152" fillId="0" borderId="14"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124" fillId="3" borderId="1" xfId="0" applyFont="true" applyBorder="true" applyAlignment="true" applyProtection="false">
      <alignment horizontal="center" vertical="top" textRotation="0" wrapText="true" indent="0" shrinkToFit="false"/>
      <protection locked="true" hidden="false"/>
    </xf>
    <xf numFmtId="164" fontId="124" fillId="0" borderId="10" xfId="0" applyFont="true" applyBorder="true" applyAlignment="true" applyProtection="false">
      <alignment horizontal="center" vertical="bottom" textRotation="0" wrapText="true" indent="0" shrinkToFit="false"/>
      <protection locked="true" hidden="false"/>
    </xf>
    <xf numFmtId="164" fontId="124" fillId="0" borderId="5" xfId="0" applyFont="true" applyBorder="true" applyAlignment="true" applyProtection="false">
      <alignment horizontal="center" vertical="bottom" textRotation="0" wrapText="true" indent="0" shrinkToFit="false"/>
      <protection locked="true" hidden="false"/>
    </xf>
    <xf numFmtId="164" fontId="5" fillId="0" borderId="11" xfId="0" applyFont="true" applyBorder="true" applyAlignment="true" applyProtection="false">
      <alignment horizontal="center" vertical="bottom" textRotation="0" wrapText="true" indent="0" shrinkToFit="false"/>
      <protection locked="true" hidden="false"/>
    </xf>
    <xf numFmtId="164" fontId="6" fillId="33" borderId="1" xfId="0" applyFont="true" applyBorder="true" applyAlignment="true" applyProtection="false">
      <alignment horizontal="center" vertical="top" textRotation="0" wrapText="true" indent="0" shrinkToFit="false"/>
      <protection locked="true" hidden="false"/>
    </xf>
    <xf numFmtId="164" fontId="8" fillId="19" borderId="10" xfId="0" applyFont="true" applyBorder="true" applyAlignment="true" applyProtection="false">
      <alignment horizontal="right" vertical="top" textRotation="0" wrapText="true" indent="0" shrinkToFit="false"/>
      <protection locked="true" hidden="false"/>
    </xf>
    <xf numFmtId="164" fontId="10" fillId="19" borderId="11" xfId="0" applyFont="true" applyBorder="true" applyAlignment="true" applyProtection="false">
      <alignment horizontal="right" vertical="top" textRotation="0" wrapText="true" indent="0" shrinkToFit="false"/>
      <protection locked="true" hidden="false"/>
    </xf>
    <xf numFmtId="164" fontId="10" fillId="3" borderId="1" xfId="0" applyFont="true" applyBorder="true" applyAlignment="true" applyProtection="false">
      <alignment horizontal="right" vertical="top" textRotation="0" wrapText="true" indent="0" shrinkToFit="false"/>
      <protection locked="true" hidden="false"/>
    </xf>
    <xf numFmtId="164" fontId="8" fillId="19" borderId="1" xfId="0" applyFont="true" applyBorder="true" applyAlignment="true" applyProtection="false">
      <alignment horizontal="right" vertical="top" textRotation="0" wrapText="true" indent="0" shrinkToFit="false"/>
      <protection locked="true" hidden="false"/>
    </xf>
    <xf numFmtId="164" fontId="10" fillId="19" borderId="1" xfId="0" applyFont="true" applyBorder="true" applyAlignment="true" applyProtection="false">
      <alignment horizontal="right" vertical="top" textRotation="0" wrapText="true" indent="0" shrinkToFit="false"/>
      <protection locked="true" hidden="false"/>
    </xf>
    <xf numFmtId="164" fontId="8" fillId="19" borderId="1" xfId="0" applyFont="true" applyBorder="true" applyAlignment="true" applyProtection="false">
      <alignment horizontal="general" vertical="bottom" textRotation="0" wrapText="false" indent="0" shrinkToFit="false"/>
      <protection locked="true" hidden="false"/>
    </xf>
    <xf numFmtId="164" fontId="144" fillId="3" borderId="2" xfId="0" applyFont="true" applyBorder="true" applyAlignment="true" applyProtection="false">
      <alignment horizontal="center" vertical="center" textRotation="0" wrapText="true" indent="0" shrinkToFit="false"/>
      <protection locked="true" hidden="false"/>
    </xf>
    <xf numFmtId="164" fontId="18" fillId="3" borderId="2" xfId="0" applyFont="true" applyBorder="true" applyAlignment="true" applyProtection="false">
      <alignment horizontal="center" vertical="center" textRotation="0" wrapText="true" indent="0" shrinkToFit="false"/>
      <protection locked="true" hidden="false"/>
    </xf>
    <xf numFmtId="164" fontId="40"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07" fillId="0" borderId="2"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8" fillId="3" borderId="13" xfId="0" applyFont="true" applyBorder="true" applyAlignment="true" applyProtection="false">
      <alignment horizontal="right" vertical="top" textRotation="0" wrapText="true" indent="0" shrinkToFit="false"/>
      <protection locked="true" hidden="false"/>
    </xf>
    <xf numFmtId="164" fontId="10" fillId="3" borderId="15" xfId="0" applyFont="true" applyBorder="true" applyAlignment="true" applyProtection="false">
      <alignment horizontal="right" vertical="top" textRotation="0" wrapText="true" indent="0" shrinkToFit="false"/>
      <protection locked="true" hidden="false"/>
    </xf>
    <xf numFmtId="164" fontId="111" fillId="3" borderId="14" xfId="0" applyFont="true" applyBorder="true" applyAlignment="true" applyProtection="false">
      <alignment horizontal="right" vertical="top" textRotation="0" wrapText="true" indent="0" shrinkToFit="false"/>
      <protection locked="true" hidden="false"/>
    </xf>
    <xf numFmtId="164" fontId="69" fillId="0" borderId="14" xfId="0" applyFont="true" applyBorder="true" applyAlignment="true" applyProtection="false">
      <alignment horizontal="right" vertical="top" textRotation="0" wrapText="true" indent="0" shrinkToFit="false"/>
      <protection locked="true" hidden="false"/>
    </xf>
    <xf numFmtId="164" fontId="69" fillId="0" borderId="7" xfId="0" applyFont="true" applyBorder="true" applyAlignment="true" applyProtection="false">
      <alignment horizontal="right" vertical="top" textRotation="0" wrapText="true" indent="0" shrinkToFit="false"/>
      <protection locked="true" hidden="false"/>
    </xf>
    <xf numFmtId="164" fontId="150" fillId="0" borderId="1" xfId="0" applyFont="true" applyBorder="true" applyAlignment="true" applyProtection="false">
      <alignment horizontal="right" vertical="top" textRotation="0" wrapText="true" indent="0" shrinkToFit="false"/>
      <protection locked="true" hidden="false"/>
    </xf>
    <xf numFmtId="164" fontId="5" fillId="30" borderId="1" xfId="0" applyFont="true" applyBorder="true" applyAlignment="true" applyProtection="false">
      <alignment horizontal="center" vertical="bottom" textRotation="0" wrapText="true" indent="0" shrinkToFit="false"/>
      <protection locked="true" hidden="false"/>
    </xf>
    <xf numFmtId="164" fontId="9" fillId="19" borderId="1" xfId="0" applyFont="true" applyBorder="true" applyAlignment="true" applyProtection="false">
      <alignment horizontal="general" vertical="bottom" textRotation="0" wrapText="true" indent="0" shrinkToFit="false"/>
      <protection locked="true" hidden="false"/>
    </xf>
    <xf numFmtId="164" fontId="50" fillId="5" borderId="1" xfId="0" applyFont="true" applyBorder="true" applyAlignment="true" applyProtection="false">
      <alignment horizontal="general" vertical="center" textRotation="0" wrapText="true" indent="0" shrinkToFit="false"/>
      <protection locked="true" hidden="false"/>
    </xf>
    <xf numFmtId="164" fontId="50" fillId="0" borderId="14" xfId="0" applyFont="true" applyBorder="true" applyAlignment="true" applyProtection="false">
      <alignment horizontal="general" vertical="center" textRotation="0" wrapText="true" indent="0" shrinkToFit="false"/>
      <protection locked="true" hidden="false"/>
    </xf>
    <xf numFmtId="164" fontId="50" fillId="0" borderId="14" xfId="0" applyFont="true" applyBorder="true" applyAlignment="true" applyProtection="false">
      <alignment horizontal="general" vertical="bottom" textRotation="0" wrapText="true" indent="0" shrinkToFit="false"/>
      <protection locked="true" hidden="false"/>
    </xf>
    <xf numFmtId="164" fontId="50" fillId="0" borderId="13" xfId="0" applyFont="true" applyBorder="true" applyAlignment="true" applyProtection="false">
      <alignment horizontal="general" vertical="bottom" textRotation="0" wrapText="true" indent="0" shrinkToFit="false"/>
      <protection locked="true" hidden="false"/>
    </xf>
    <xf numFmtId="164" fontId="18" fillId="3" borderId="1" xfId="0" applyFont="true" applyBorder="true" applyAlignment="true" applyProtection="false">
      <alignment horizontal="general" vertical="top" textRotation="0" wrapText="true" indent="0" shrinkToFit="false"/>
      <protection locked="true" hidden="false"/>
    </xf>
    <xf numFmtId="164" fontId="113" fillId="3" borderId="1" xfId="0" applyFont="true" applyBorder="true" applyAlignment="true" applyProtection="false">
      <alignment horizontal="right" vertical="top" textRotation="0" wrapText="true" indent="0" shrinkToFit="false"/>
      <protection locked="true" hidden="false"/>
    </xf>
    <xf numFmtId="165" fontId="69" fillId="0" borderId="1" xfId="0" applyFont="true" applyBorder="true" applyAlignment="true" applyProtection="false">
      <alignment horizontal="right" vertical="bottom" textRotation="0" wrapText="true" indent="0" shrinkToFit="false"/>
      <protection locked="true" hidden="false"/>
    </xf>
    <xf numFmtId="164" fontId="8" fillId="0" borderId="1" xfId="0" applyFont="true" applyBorder="true" applyAlignment="true" applyProtection="false">
      <alignment horizontal="right" vertical="bottom" textRotation="0" wrapText="true" indent="0" shrinkToFit="false"/>
      <protection locked="true" hidden="false"/>
    </xf>
    <xf numFmtId="164" fontId="18" fillId="3" borderId="1" xfId="0" applyFont="true" applyBorder="true" applyAlignment="true" applyProtection="false">
      <alignment horizontal="right" vertical="bottom" textRotation="0" wrapText="true" indent="0" shrinkToFit="false"/>
      <protection locked="true" hidden="false"/>
    </xf>
    <xf numFmtId="164" fontId="18" fillId="0" borderId="1" xfId="0" applyFont="true" applyBorder="true" applyAlignment="true" applyProtection="false">
      <alignment horizontal="right" vertical="bottom" textRotation="0" wrapText="true" indent="0" shrinkToFit="false"/>
      <protection locked="true" hidden="false"/>
    </xf>
    <xf numFmtId="170" fontId="69" fillId="0" borderId="1" xfId="0" applyFont="true" applyBorder="true" applyAlignment="true" applyProtection="false">
      <alignment horizontal="right" vertical="bottom" textRotation="0" wrapText="true" indent="0" shrinkToFit="false"/>
      <protection locked="true" hidden="false"/>
    </xf>
    <xf numFmtId="164" fontId="69" fillId="0" borderId="2" xfId="0" applyFont="true" applyBorder="true" applyAlignment="true" applyProtection="false">
      <alignment horizontal="right" vertical="bottom" textRotation="0" wrapText="true" indent="0" shrinkToFit="false"/>
      <protection locked="true" hidden="false"/>
    </xf>
    <xf numFmtId="164" fontId="8" fillId="33" borderId="1" xfId="0" applyFont="true" applyBorder="true" applyAlignment="true" applyProtection="false">
      <alignment horizontal="center" vertical="top" textRotation="0" wrapText="true" indent="0" shrinkToFit="false"/>
      <protection locked="true" hidden="false"/>
    </xf>
    <xf numFmtId="164" fontId="111" fillId="34" borderId="1" xfId="0" applyFont="true" applyBorder="true" applyAlignment="true" applyProtection="false">
      <alignment horizontal="right" vertical="top" textRotation="0" wrapText="true" indent="0" shrinkToFit="false"/>
      <protection locked="true" hidden="false"/>
    </xf>
    <xf numFmtId="164" fontId="69" fillId="34" borderId="1" xfId="0" applyFont="true" applyBorder="true" applyAlignment="true" applyProtection="false">
      <alignment horizontal="right" vertical="top" textRotation="0" wrapText="true" indent="0" shrinkToFit="false"/>
      <protection locked="true" hidden="false"/>
    </xf>
    <xf numFmtId="164" fontId="149" fillId="34" borderId="1" xfId="0" applyFont="true" applyBorder="true" applyAlignment="true" applyProtection="false">
      <alignment horizontal="right" vertical="top" textRotation="0" wrapText="true" indent="0" shrinkToFit="false"/>
      <protection locked="true" hidden="false"/>
    </xf>
    <xf numFmtId="164" fontId="73" fillId="34" borderId="1" xfId="0" applyFont="true" applyBorder="true" applyAlignment="true" applyProtection="false">
      <alignment horizontal="right" vertical="top" textRotation="0" wrapText="true" indent="0" shrinkToFit="false"/>
      <protection locked="true" hidden="false"/>
    </xf>
    <xf numFmtId="164" fontId="121" fillId="34" borderId="1" xfId="0" applyFont="true" applyBorder="true" applyAlignment="true" applyProtection="false">
      <alignment horizontal="right" vertical="top" textRotation="0" wrapText="true" indent="0" shrinkToFit="false"/>
      <protection locked="true" hidden="false"/>
    </xf>
    <xf numFmtId="164" fontId="22" fillId="34" borderId="1" xfId="0" applyFont="true" applyBorder="true" applyAlignment="true" applyProtection="false">
      <alignment horizontal="general" vertical="bottom" textRotation="0" wrapText="false" indent="0" shrinkToFit="false"/>
      <protection locked="true" hidden="false"/>
    </xf>
    <xf numFmtId="170" fontId="50" fillId="0" borderId="1" xfId="0" applyFont="true" applyBorder="true" applyAlignment="true" applyProtection="false">
      <alignment horizontal="center" vertical="center" textRotation="0" wrapText="true" indent="0" shrinkToFit="false"/>
      <protection locked="true" hidden="false"/>
    </xf>
    <xf numFmtId="164" fontId="42" fillId="5"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general" vertical="center" textRotation="0" wrapText="true" indent="0" shrinkToFit="false"/>
      <protection locked="true" hidden="false"/>
    </xf>
    <xf numFmtId="164" fontId="42" fillId="0" borderId="10" xfId="0" applyFont="true" applyBorder="true" applyAlignment="true" applyProtection="false">
      <alignment horizontal="general" vertical="bottom" textRotation="0" wrapText="true" indent="0" shrinkToFit="false"/>
      <protection locked="true" hidden="false"/>
    </xf>
    <xf numFmtId="164" fontId="42" fillId="0" borderId="11" xfId="0" applyFont="true" applyBorder="true" applyAlignment="true" applyProtection="false">
      <alignment horizontal="general" vertical="bottom" textRotation="0" wrapText="true" indent="0" shrinkToFit="false"/>
      <protection locked="true" hidden="false"/>
    </xf>
    <xf numFmtId="164" fontId="153" fillId="0" borderId="1" xfId="0" applyFont="true" applyBorder="true" applyAlignment="true" applyProtection="false">
      <alignment horizontal="right" vertical="top" textRotation="0" wrapText="tru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111" fillId="3" borderId="1" xfId="0" applyFont="true" applyBorder="true" applyAlignment="true" applyProtection="false">
      <alignment horizontal="right" vertical="top" textRotation="0" wrapText="true" indent="0" shrinkToFit="false"/>
      <protection locked="true" hidden="false"/>
    </xf>
    <xf numFmtId="164" fontId="115" fillId="0" borderId="1" xfId="0" applyFont="true" applyBorder="true" applyAlignment="true" applyProtection="false">
      <alignment horizontal="general" vertical="top" textRotation="0" wrapText="true" indent="0" shrinkToFit="false"/>
      <protection locked="true" hidden="false"/>
    </xf>
    <xf numFmtId="164" fontId="115" fillId="0" borderId="1" xfId="0" applyFont="true" applyBorder="true" applyAlignment="true" applyProtection="false">
      <alignment horizontal="center" vertical="top" textRotation="0" wrapText="true" indent="0" shrinkToFit="false"/>
      <protection locked="true" hidden="false"/>
    </xf>
    <xf numFmtId="164" fontId="118" fillId="3" borderId="1" xfId="0" applyFont="true" applyBorder="true" applyAlignment="true" applyProtection="false">
      <alignment horizontal="general" vertical="bottom" textRotation="0" wrapText="true" indent="0" shrinkToFit="false"/>
      <protection locked="true" hidden="false"/>
    </xf>
    <xf numFmtId="164" fontId="154" fillId="0" borderId="1" xfId="0" applyFont="true" applyBorder="true" applyAlignment="true" applyProtection="false">
      <alignment horizontal="general" vertical="bottom" textRotation="0" wrapText="true" indent="0" shrinkToFit="false"/>
      <protection locked="true" hidden="false"/>
    </xf>
    <xf numFmtId="164" fontId="6" fillId="33" borderId="2" xfId="0" applyFont="true" applyBorder="true" applyAlignment="true" applyProtection="false">
      <alignment horizontal="center" vertical="top" textRotation="0" wrapText="true" indent="0" shrinkToFit="false"/>
      <protection locked="true" hidden="false"/>
    </xf>
    <xf numFmtId="164" fontId="40" fillId="3" borderId="7" xfId="0" applyFont="true" applyBorder="true" applyAlignment="true" applyProtection="false">
      <alignment horizontal="center" vertical="bottom" textRotation="0" wrapText="true" indent="0" shrinkToFit="false"/>
      <protection locked="true" hidden="false"/>
    </xf>
    <xf numFmtId="164" fontId="40" fillId="0" borderId="7" xfId="0" applyFont="true" applyBorder="true" applyAlignment="true" applyProtection="false">
      <alignment horizontal="center" vertical="center" textRotation="0" wrapText="true" indent="0" shrinkToFit="false"/>
      <protection locked="true" hidden="false"/>
    </xf>
    <xf numFmtId="164" fontId="70" fillId="9" borderId="7" xfId="0" applyFont="true" applyBorder="true" applyAlignment="true" applyProtection="false">
      <alignment horizontal="general" vertical="bottom" textRotation="0" wrapText="true" indent="0" shrinkToFit="false"/>
      <protection locked="true" hidden="false"/>
    </xf>
    <xf numFmtId="164" fontId="65" fillId="0" borderId="14" xfId="0" applyFont="true" applyBorder="true" applyAlignment="true" applyProtection="false">
      <alignment horizontal="right" vertical="top" textRotation="0" wrapText="true" indent="0" shrinkToFit="false"/>
      <protection locked="true" hidden="false"/>
    </xf>
    <xf numFmtId="164" fontId="56" fillId="0" borderId="14" xfId="0" applyFont="true" applyBorder="true" applyAlignment="true" applyProtection="false">
      <alignment horizontal="right" vertical="top" textRotation="0" wrapText="true" indent="0" shrinkToFit="false"/>
      <protection locked="true" hidden="false"/>
    </xf>
    <xf numFmtId="164" fontId="118" fillId="3" borderId="14" xfId="0" applyFont="true" applyBorder="true" applyAlignment="true" applyProtection="false">
      <alignment horizontal="right" vertical="top" textRotation="0" wrapText="true" indent="0" shrinkToFit="false"/>
      <protection locked="true" hidden="false"/>
    </xf>
    <xf numFmtId="164" fontId="113" fillId="0" borderId="1" xfId="0" applyFont="true" applyBorder="true" applyAlignment="true" applyProtection="false">
      <alignment horizontal="right" vertical="top" textRotation="0" wrapText="true" indent="0" shrinkToFit="false"/>
      <protection locked="true" hidden="false"/>
    </xf>
    <xf numFmtId="164" fontId="115" fillId="3" borderId="1" xfId="0" applyFont="true" applyBorder="true" applyAlignment="true" applyProtection="false">
      <alignment horizontal="right" vertical="top" textRotation="0" wrapText="true" indent="0" shrinkToFit="false"/>
      <protection locked="true" hidden="false"/>
    </xf>
    <xf numFmtId="164" fontId="113" fillId="0" borderId="1" xfId="0" applyFont="true" applyBorder="true" applyAlignment="true" applyProtection="false">
      <alignment horizontal="right" vertical="top" textRotation="0" wrapText="true" indent="0" shrinkToFit="false"/>
      <protection locked="true" hidden="false"/>
    </xf>
    <xf numFmtId="164" fontId="115" fillId="3" borderId="1" xfId="0" applyFont="true" applyBorder="true" applyAlignment="true" applyProtection="false">
      <alignment horizontal="right" vertical="top" textRotation="0" wrapText="true" indent="0" shrinkToFit="false"/>
      <protection locked="true" hidden="false"/>
    </xf>
    <xf numFmtId="164" fontId="70" fillId="0" borderId="1" xfId="0" applyFont="true" applyBorder="true" applyAlignment="true" applyProtection="false">
      <alignment horizontal="general" vertical="bottom" textRotation="0" wrapText="true" indent="0" shrinkToFit="false"/>
      <protection locked="true" hidden="false"/>
    </xf>
    <xf numFmtId="164" fontId="6" fillId="33" borderId="1" xfId="0" applyFont="true" applyBorder="true" applyAlignment="true" applyProtection="false">
      <alignment horizontal="center" vertical="bottom" textRotation="0" wrapText="true" indent="0" shrinkToFit="false"/>
      <protection locked="true" hidden="false"/>
    </xf>
    <xf numFmtId="164" fontId="8" fillId="30" borderId="1" xfId="0" applyFont="true" applyBorder="true" applyAlignment="true" applyProtection="false">
      <alignment horizontal="right" vertical="top" textRotation="0" wrapText="true" indent="0" shrinkToFit="false"/>
      <protection locked="true" hidden="false"/>
    </xf>
    <xf numFmtId="164" fontId="8" fillId="3" borderId="1" xfId="0" applyFont="true" applyBorder="true" applyAlignment="true" applyProtection="false">
      <alignment horizontal="right" vertical="top" textRotation="0" wrapText="true" indent="0" shrinkToFit="false"/>
      <protection locked="true" hidden="false"/>
    </xf>
    <xf numFmtId="164" fontId="100" fillId="30" borderId="1" xfId="0" applyFont="true" applyBorder="true" applyAlignment="true" applyProtection="false">
      <alignment horizontal="right" vertical="top" textRotation="0" wrapText="true" indent="0" shrinkToFit="false"/>
      <protection locked="true" hidden="false"/>
    </xf>
    <xf numFmtId="164" fontId="8" fillId="30" borderId="1" xfId="0" applyFont="true" applyBorder="true" applyAlignment="true" applyProtection="false">
      <alignment horizontal="general" vertical="bottom" textRotation="0" wrapText="false" indent="0" shrinkToFit="false"/>
      <protection locked="true" hidden="false"/>
    </xf>
    <xf numFmtId="164" fontId="42" fillId="0" borderId="14" xfId="0" applyFont="true" applyBorder="true" applyAlignment="true" applyProtection="false">
      <alignment horizontal="general" vertical="bottom" textRotation="0" wrapText="true" indent="0" shrinkToFit="false"/>
      <protection locked="true" hidden="false"/>
    </xf>
    <xf numFmtId="164" fontId="42" fillId="0" borderId="13" xfId="0" applyFont="true" applyBorder="true" applyAlignment="true" applyProtection="false">
      <alignment horizontal="general" vertical="bottom" textRotation="0" wrapText="true" indent="0" shrinkToFit="false"/>
      <protection locked="true" hidden="false"/>
    </xf>
    <xf numFmtId="164" fontId="42" fillId="0" borderId="12" xfId="0" applyFont="true" applyBorder="true" applyAlignment="true" applyProtection="false">
      <alignment horizontal="general" vertical="bottom" textRotation="0" wrapText="true" indent="0" shrinkToFit="false"/>
      <protection locked="true" hidden="false"/>
    </xf>
    <xf numFmtId="164" fontId="42" fillId="0" borderId="15" xfId="0" applyFont="true" applyBorder="true" applyAlignment="true" applyProtection="false">
      <alignment horizontal="general" vertical="bottom" textRotation="0" wrapText="true" indent="0" shrinkToFit="false"/>
      <protection locked="true" hidden="false"/>
    </xf>
    <xf numFmtId="164" fontId="70" fillId="0" borderId="1" xfId="0" applyFont="true" applyBorder="true" applyAlignment="true" applyProtection="false">
      <alignment horizontal="right" vertical="top" textRotation="0" wrapText="true" indent="0" shrinkToFit="false"/>
      <protection locked="true" hidden="false"/>
    </xf>
    <xf numFmtId="164" fontId="9" fillId="0" borderId="1" xfId="0" applyFont="true" applyBorder="true" applyAlignment="true" applyProtection="false">
      <alignment horizontal="right" vertical="top" textRotation="0" wrapText="true" indent="0" shrinkToFit="false"/>
      <protection locked="true" hidden="false"/>
    </xf>
    <xf numFmtId="164" fontId="9" fillId="3" borderId="1" xfId="0" applyFont="true" applyBorder="true" applyAlignment="true" applyProtection="false">
      <alignment horizontal="right" vertical="top" textRotation="0" wrapText="true" indent="0" shrinkToFit="false"/>
      <protection locked="true" hidden="false"/>
    </xf>
    <xf numFmtId="164" fontId="18" fillId="0" borderId="1" xfId="0" applyFont="true" applyBorder="true" applyAlignment="true" applyProtection="false">
      <alignment horizontal="right" vertical="top" textRotation="0" wrapText="true" indent="0" shrinkToFit="false"/>
      <protection locked="true" hidden="false"/>
    </xf>
    <xf numFmtId="164" fontId="112" fillId="0" borderId="10" xfId="0" applyFont="true" applyBorder="true" applyAlignment="true" applyProtection="false">
      <alignment horizontal="right" vertical="top" textRotation="0" wrapText="true" indent="0" shrinkToFit="false"/>
      <protection locked="true" hidden="false"/>
    </xf>
    <xf numFmtId="164" fontId="9" fillId="0" borderId="11" xfId="0" applyFont="true" applyBorder="true" applyAlignment="true" applyProtection="false">
      <alignment horizontal="right" vertical="top" textRotation="0" wrapText="true" indent="0" shrinkToFit="false"/>
      <protection locked="true" hidden="false"/>
    </xf>
    <xf numFmtId="164" fontId="13" fillId="3" borderId="1" xfId="0" applyFont="true" applyBorder="true" applyAlignment="true" applyProtection="false">
      <alignment horizontal="right" vertical="top" textRotation="0" wrapText="true" indent="0" shrinkToFit="false"/>
      <protection locked="true" hidden="false"/>
    </xf>
    <xf numFmtId="164" fontId="22" fillId="0" borderId="1" xfId="0" applyFont="true" applyBorder="true" applyAlignment="true" applyProtection="false">
      <alignment horizontal="right" vertical="top" textRotation="0" wrapText="true" indent="0" shrinkToFit="false"/>
      <protection locked="true" hidden="false"/>
    </xf>
    <xf numFmtId="164" fontId="42" fillId="0" borderId="10" xfId="0" applyFont="true" applyBorder="true" applyAlignment="true" applyProtection="false">
      <alignment horizontal="right" vertical="top" textRotation="0" wrapText="true" indent="0" shrinkToFit="false"/>
      <protection locked="true" hidden="false"/>
    </xf>
    <xf numFmtId="164" fontId="111" fillId="0" borderId="3" xfId="0" applyFont="true" applyBorder="true" applyAlignment="true" applyProtection="false">
      <alignment horizontal="general" vertical="bottom" textRotation="0" wrapText="true" indent="0" shrinkToFit="false"/>
      <protection locked="true" hidden="false"/>
    </xf>
    <xf numFmtId="164" fontId="69" fillId="0" borderId="4" xfId="0" applyFont="true" applyBorder="true" applyAlignment="true" applyProtection="false">
      <alignment horizontal="general" vertical="bottom" textRotation="0" wrapText="true" indent="0" shrinkToFit="false"/>
      <protection locked="true" hidden="false"/>
    </xf>
    <xf numFmtId="164" fontId="69" fillId="3" borderId="6" xfId="0" applyFont="true" applyBorder="true" applyAlignment="true" applyProtection="false">
      <alignment horizontal="general" vertical="bottom" textRotation="0" wrapText="true" indent="0" shrinkToFit="false"/>
      <protection locked="true" hidden="false"/>
    </xf>
    <xf numFmtId="164" fontId="69" fillId="0" borderId="2" xfId="0" applyFont="true" applyBorder="true" applyAlignment="true" applyProtection="false">
      <alignment horizontal="general" vertical="bottom" textRotation="0" wrapText="true" indent="0" shrinkToFit="false"/>
      <protection locked="true" hidden="false"/>
    </xf>
    <xf numFmtId="164" fontId="155" fillId="0" borderId="3" xfId="0" applyFont="true" applyBorder="true" applyAlignment="true" applyProtection="false">
      <alignment horizontal="general" vertical="bottom" textRotation="0" wrapText="true" indent="0" shrinkToFit="false"/>
      <protection locked="true" hidden="false"/>
    </xf>
    <xf numFmtId="164" fontId="69" fillId="0" borderId="6" xfId="0" applyFont="true" applyBorder="true" applyAlignment="true" applyProtection="false">
      <alignment horizontal="general" vertical="bottom" textRotation="0" wrapText="true" indent="0" shrinkToFit="false"/>
      <protection locked="true" hidden="false"/>
    </xf>
    <xf numFmtId="164" fontId="6" fillId="2" borderId="7" xfId="0" applyFont="true" applyBorder="true" applyAlignment="true" applyProtection="false">
      <alignment horizontal="center" vertical="top" textRotation="0" wrapText="true" indent="0" shrinkToFit="false"/>
      <protection locked="true" hidden="false"/>
    </xf>
    <xf numFmtId="164" fontId="6" fillId="30" borderId="7" xfId="0" applyFont="true" applyBorder="true" applyAlignment="true" applyProtection="false">
      <alignment horizontal="center" vertical="top" textRotation="0" wrapText="true" indent="0" shrinkToFit="false"/>
      <protection locked="true" hidden="false"/>
    </xf>
    <xf numFmtId="164" fontId="125" fillId="30" borderId="7" xfId="0" applyFont="true" applyBorder="true" applyAlignment="true" applyProtection="false">
      <alignment horizontal="center" vertical="top" textRotation="0" wrapText="true" indent="0" shrinkToFit="false"/>
      <protection locked="true" hidden="false"/>
    </xf>
    <xf numFmtId="164" fontId="125" fillId="3" borderId="7" xfId="0" applyFont="true" applyBorder="true" applyAlignment="true" applyProtection="false">
      <alignment horizontal="center" vertical="top" textRotation="0" wrapText="true" indent="0" shrinkToFit="false"/>
      <protection locked="true" hidden="false"/>
    </xf>
    <xf numFmtId="164" fontId="18" fillId="21" borderId="14" xfId="0" applyFont="true" applyBorder="true" applyAlignment="true" applyProtection="false">
      <alignment horizontal="center" vertical="bottom" textRotation="0" wrapText="true" indent="0" shrinkToFit="false"/>
      <protection locked="true" hidden="false"/>
    </xf>
    <xf numFmtId="164" fontId="18" fillId="3" borderId="14" xfId="0" applyFont="true" applyBorder="true" applyAlignment="true" applyProtection="false">
      <alignment horizontal="center" vertical="bottom" textRotation="0" wrapText="true" indent="0" shrinkToFit="false"/>
      <protection locked="true" hidden="false"/>
    </xf>
    <xf numFmtId="164" fontId="18" fillId="21" borderId="14" xfId="0" applyFont="true" applyBorder="true" applyAlignment="true" applyProtection="false">
      <alignment horizontal="general" vertical="bottom" textRotation="0" wrapText="true" indent="0" shrinkToFit="false"/>
      <protection locked="true" hidden="false"/>
    </xf>
    <xf numFmtId="164" fontId="9" fillId="21" borderId="13" xfId="0" applyFont="true" applyBorder="true" applyAlignment="true" applyProtection="false">
      <alignment horizontal="general" vertical="bottom" textRotation="0" wrapText="true" indent="0" shrinkToFit="false"/>
      <protection locked="true" hidden="false"/>
    </xf>
    <xf numFmtId="164" fontId="18" fillId="21" borderId="0" xfId="0" applyFont="true" applyBorder="false" applyAlignment="true" applyProtection="false">
      <alignment horizontal="general" vertical="bottom" textRotation="0" wrapText="true" indent="0" shrinkToFit="false"/>
      <protection locked="true" hidden="false"/>
    </xf>
    <xf numFmtId="164" fontId="108" fillId="7"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7" fontId="9" fillId="0" borderId="4" xfId="0" applyFont="true" applyBorder="true" applyAlignment="true" applyProtection="false">
      <alignment horizontal="general"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18" fillId="0" borderId="8" xfId="0" applyFont="true" applyBorder="true" applyAlignment="true" applyProtection="false">
      <alignment horizontal="general" vertical="center" textRotation="0" wrapText="true" indent="0" shrinkToFit="false"/>
      <protection locked="true" hidden="false"/>
    </xf>
    <xf numFmtId="164" fontId="108" fillId="21" borderId="8" xfId="0" applyFont="true" applyBorder="true" applyAlignment="true" applyProtection="false">
      <alignment horizontal="center" vertical="center" textRotation="0" wrapText="true" indent="0" shrinkToFit="false"/>
      <protection locked="true" hidden="false"/>
    </xf>
    <xf numFmtId="164" fontId="9" fillId="21" borderId="0" xfId="0" applyFont="true" applyBorder="false" applyAlignment="true" applyProtection="false">
      <alignment horizontal="center" vertical="center" textRotation="0" wrapText="true" indent="0" shrinkToFit="false"/>
      <protection locked="true" hidden="false"/>
    </xf>
    <xf numFmtId="164" fontId="9" fillId="21" borderId="0" xfId="0" applyFont="true" applyBorder="false" applyAlignment="true" applyProtection="false">
      <alignment horizontal="left" vertical="center" textRotation="0" wrapText="true" indent="0" shrinkToFit="false"/>
      <protection locked="true" hidden="false"/>
    </xf>
    <xf numFmtId="164" fontId="9" fillId="21" borderId="0" xfId="0" applyFont="true" applyBorder="false" applyAlignment="true" applyProtection="false">
      <alignment horizontal="general" vertical="center" textRotation="0" wrapText="true" indent="0" shrinkToFit="false"/>
      <protection locked="true" hidden="false"/>
    </xf>
    <xf numFmtId="164" fontId="9" fillId="21" borderId="9" xfId="0" applyFont="true" applyBorder="true" applyAlignment="true" applyProtection="false">
      <alignment horizontal="general" vertical="center" textRotation="0" wrapText="true" indent="0" shrinkToFit="false"/>
      <protection locked="true" hidden="false"/>
    </xf>
    <xf numFmtId="164" fontId="18" fillId="21" borderId="8" xfId="0" applyFont="true" applyBorder="true" applyAlignment="true" applyProtection="false">
      <alignment horizontal="general" vertical="center" textRotation="0" wrapText="true" indent="0" shrinkToFit="false"/>
      <protection locked="true" hidden="false"/>
    </xf>
    <xf numFmtId="164" fontId="70" fillId="0" borderId="7" xfId="0" applyFont="true" applyBorder="true" applyAlignment="true" applyProtection="false">
      <alignment horizontal="center" vertical="center" textRotation="0" wrapText="true" indent="0" shrinkToFit="false"/>
      <protection locked="true" hidden="false"/>
    </xf>
    <xf numFmtId="164" fontId="70" fillId="0" borderId="7" xfId="0" applyFont="true" applyBorder="true" applyAlignment="true" applyProtection="false">
      <alignment horizontal="left" vertical="center" textRotation="0" wrapText="true" indent="0" shrinkToFit="false"/>
      <protection locked="true" hidden="false"/>
    </xf>
    <xf numFmtId="165" fontId="70" fillId="0" borderId="7" xfId="0" applyFont="true" applyBorder="true" applyAlignment="true" applyProtection="false">
      <alignment horizontal="center" vertical="center" textRotation="0" wrapText="true" indent="0" shrinkToFit="false"/>
      <protection locked="true" hidden="false"/>
    </xf>
    <xf numFmtId="164" fontId="6" fillId="2" borderId="14" xfId="0" applyFont="true" applyBorder="true" applyAlignment="true" applyProtection="false">
      <alignment horizontal="center" vertical="center" textRotation="0" wrapText="true" indent="0" shrinkToFit="false"/>
      <protection locked="true" hidden="false"/>
    </xf>
    <xf numFmtId="164" fontId="18" fillId="0" borderId="13" xfId="0" applyFont="true" applyBorder="true" applyAlignment="true" applyProtection="false">
      <alignment horizontal="general" vertical="center" textRotation="0" wrapText="true" indent="0" shrinkToFit="false"/>
      <protection locked="true" hidden="false"/>
    </xf>
    <xf numFmtId="164" fontId="9" fillId="0" borderId="12" xfId="0" applyFont="true" applyBorder="true" applyAlignment="true" applyProtection="false">
      <alignment horizontal="general" vertical="center" textRotation="0" wrapText="true" indent="0" shrinkToFit="false"/>
      <protection locked="true" hidden="false"/>
    </xf>
    <xf numFmtId="164" fontId="144" fillId="21" borderId="2" xfId="0" applyFont="true" applyBorder="true" applyAlignment="true" applyProtection="false">
      <alignment horizontal="center" vertical="center" textRotation="0" wrapText="true" indent="0" shrinkToFit="false"/>
      <protection locked="true" hidden="false"/>
    </xf>
    <xf numFmtId="164" fontId="70" fillId="21" borderId="2" xfId="0" applyFont="true" applyBorder="true" applyAlignment="true" applyProtection="false">
      <alignment horizontal="center" vertical="center" textRotation="0" wrapText="true" indent="0" shrinkToFit="false"/>
      <protection locked="true" hidden="false"/>
    </xf>
    <xf numFmtId="164" fontId="70" fillId="21" borderId="2" xfId="0" applyFont="true" applyBorder="true" applyAlignment="true" applyProtection="false">
      <alignment horizontal="left" vertical="center" textRotation="0" wrapText="true" indent="0" shrinkToFit="false"/>
      <protection locked="true" hidden="false"/>
    </xf>
    <xf numFmtId="165" fontId="70" fillId="21" borderId="2" xfId="0" applyFont="true" applyBorder="true" applyAlignment="true" applyProtection="false">
      <alignment horizontal="center" vertical="center" textRotation="0" wrapText="true" indent="0" shrinkToFit="false"/>
      <protection locked="true" hidden="false"/>
    </xf>
    <xf numFmtId="164" fontId="107" fillId="21" borderId="2" xfId="0" applyFont="true" applyBorder="true" applyAlignment="true" applyProtection="false">
      <alignment horizontal="center" vertical="center" textRotation="0" wrapText="true" indent="0" shrinkToFit="false"/>
      <protection locked="true" hidden="false"/>
    </xf>
    <xf numFmtId="164" fontId="18" fillId="21" borderId="3" xfId="0" applyFont="true" applyBorder="true" applyAlignment="true" applyProtection="false">
      <alignment horizontal="general" vertical="center" textRotation="0" wrapText="true" indent="0" shrinkToFit="false"/>
      <protection locked="true" hidden="false"/>
    </xf>
    <xf numFmtId="164" fontId="9" fillId="21" borderId="4" xfId="0" applyFont="true" applyBorder="true" applyAlignment="true" applyProtection="false">
      <alignment horizontal="general" vertical="center" textRotation="0" wrapText="true" indent="0" shrinkToFit="false"/>
      <protection locked="true" hidden="false"/>
    </xf>
    <xf numFmtId="164" fontId="9" fillId="21" borderId="8" xfId="0" applyFont="true" applyBorder="true" applyAlignment="true" applyProtection="false">
      <alignment horizontal="general" vertical="bottom" textRotation="0" wrapText="true" indent="0" shrinkToFit="false"/>
      <protection locked="true" hidden="false"/>
    </xf>
    <xf numFmtId="169" fontId="144" fillId="0" borderId="7" xfId="0" applyFont="true" applyBorder="true" applyAlignment="true" applyProtection="false">
      <alignment horizontal="center" vertical="center" textRotation="0" wrapText="true" indent="0" shrinkToFit="false"/>
      <protection locked="true" hidden="false"/>
    </xf>
    <xf numFmtId="164" fontId="110" fillId="0" borderId="7" xfId="0" applyFont="true" applyBorder="true" applyAlignment="true" applyProtection="false">
      <alignment horizontal="left" vertical="center" textRotation="0" wrapText="true" indent="0" shrinkToFit="false"/>
      <protection locked="true" hidden="false"/>
    </xf>
    <xf numFmtId="164" fontId="144" fillId="21" borderId="7" xfId="0" applyFont="true" applyBorder="true" applyAlignment="true" applyProtection="false">
      <alignment horizontal="center" vertical="center" textRotation="0" wrapText="true" indent="0" shrinkToFit="false"/>
      <protection locked="true" hidden="false"/>
    </xf>
    <xf numFmtId="164" fontId="70" fillId="21" borderId="7" xfId="0" applyFont="true" applyBorder="true" applyAlignment="true" applyProtection="false">
      <alignment horizontal="center" vertical="center" textRotation="0" wrapText="true" indent="0" shrinkToFit="false"/>
      <protection locked="true" hidden="false"/>
    </xf>
    <xf numFmtId="164" fontId="70" fillId="21" borderId="7" xfId="0" applyFont="true" applyBorder="true" applyAlignment="true" applyProtection="false">
      <alignment horizontal="left" vertical="center" textRotation="0" wrapText="true" indent="0" shrinkToFit="false"/>
      <protection locked="true" hidden="false"/>
    </xf>
    <xf numFmtId="165" fontId="70" fillId="21" borderId="7" xfId="0" applyFont="true" applyBorder="true" applyAlignment="true" applyProtection="false">
      <alignment horizontal="center" vertical="center" textRotation="0" wrapText="true" indent="0" shrinkToFit="false"/>
      <protection locked="true" hidden="false"/>
    </xf>
    <xf numFmtId="164" fontId="107" fillId="21" borderId="7" xfId="0" applyFont="true" applyBorder="true" applyAlignment="true" applyProtection="false">
      <alignment horizontal="center" vertical="center" textRotation="0" wrapText="true" indent="0" shrinkToFit="false"/>
      <protection locked="true" hidden="false"/>
    </xf>
    <xf numFmtId="164" fontId="110" fillId="0" borderId="7" xfId="0" applyFont="true" applyBorder="true" applyAlignment="true" applyProtection="false">
      <alignment horizontal="center" vertical="center" textRotation="0" wrapText="true" indent="0" shrinkToFit="false"/>
      <protection locked="true" hidden="false"/>
    </xf>
    <xf numFmtId="169" fontId="144" fillId="21" borderId="7" xfId="0" applyFont="true" applyBorder="true" applyAlignment="true" applyProtection="false">
      <alignment horizontal="center" vertical="center" textRotation="0" wrapText="true" indent="0" shrinkToFit="false"/>
      <protection locked="true" hidden="false"/>
    </xf>
    <xf numFmtId="167" fontId="70" fillId="0" borderId="7" xfId="0" applyFont="true" applyBorder="true" applyAlignment="true" applyProtection="false">
      <alignment horizontal="center" vertical="center" textRotation="0" wrapText="true" indent="0" shrinkToFit="false"/>
      <protection locked="true" hidden="false"/>
    </xf>
    <xf numFmtId="167" fontId="70" fillId="0" borderId="7" xfId="0" applyFont="true" applyBorder="true" applyAlignment="true" applyProtection="false">
      <alignment horizontal="left" vertical="center" textRotation="0" wrapText="true" indent="0" shrinkToFit="false"/>
      <protection locked="true" hidden="false"/>
    </xf>
    <xf numFmtId="164" fontId="8" fillId="33" borderId="7" xfId="0" applyFont="true" applyBorder="true" applyAlignment="true" applyProtection="false">
      <alignment horizontal="center" vertical="center" textRotation="0" wrapText="true" indent="0" shrinkToFit="false"/>
      <protection locked="true" hidden="false"/>
    </xf>
    <xf numFmtId="164" fontId="144" fillId="3" borderId="14" xfId="0" applyFont="true" applyBorder="true" applyAlignment="true" applyProtection="false">
      <alignment horizontal="center" vertical="center" textRotation="0" wrapText="true" indent="0" shrinkToFit="false"/>
      <protection locked="true" hidden="false"/>
    </xf>
    <xf numFmtId="164" fontId="70" fillId="0" borderId="14" xfId="0" applyFont="true" applyBorder="true" applyAlignment="true" applyProtection="false">
      <alignment horizontal="center" vertical="center" textRotation="0" wrapText="true" indent="0" shrinkToFit="false"/>
      <protection locked="true" hidden="false"/>
    </xf>
    <xf numFmtId="164" fontId="70" fillId="3" borderId="14" xfId="0" applyFont="true" applyBorder="true" applyAlignment="true" applyProtection="false">
      <alignment horizontal="center" vertical="center" textRotation="0" wrapText="true" indent="0" shrinkToFit="false"/>
      <protection locked="true" hidden="false"/>
    </xf>
    <xf numFmtId="164" fontId="110" fillId="0" borderId="14" xfId="0" applyFont="true" applyBorder="true" applyAlignment="true" applyProtection="false">
      <alignment horizontal="left" vertical="center" textRotation="0" wrapText="true" indent="0" shrinkToFit="false"/>
      <protection locked="true" hidden="false"/>
    </xf>
    <xf numFmtId="164" fontId="70" fillId="0" borderId="14" xfId="0" applyFont="true" applyBorder="true" applyAlignment="true" applyProtection="false">
      <alignment horizontal="left" vertical="center" textRotation="0" wrapText="true" indent="0" shrinkToFit="false"/>
      <protection locked="true" hidden="false"/>
    </xf>
    <xf numFmtId="165" fontId="70" fillId="0" borderId="14" xfId="0" applyFont="true" applyBorder="true" applyAlignment="true" applyProtection="false">
      <alignment horizontal="center" vertical="center" textRotation="0" wrapText="true" indent="0" shrinkToFit="false"/>
      <protection locked="true" hidden="false"/>
    </xf>
    <xf numFmtId="164" fontId="107" fillId="0" borderId="14" xfId="0" applyFont="true" applyBorder="true" applyAlignment="true" applyProtection="false">
      <alignment horizontal="center" vertical="center" textRotation="0" wrapText="true" indent="0" shrinkToFit="false"/>
      <protection locked="true" hidden="false"/>
    </xf>
    <xf numFmtId="164" fontId="156" fillId="2" borderId="1" xfId="0" applyFont="true" applyBorder="true" applyAlignment="true" applyProtection="false">
      <alignment horizontal="center" vertical="center" textRotation="0" wrapText="true" indent="0" shrinkToFit="false"/>
      <protection locked="true" hidden="false"/>
    </xf>
    <xf numFmtId="164" fontId="10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0" fillId="2" borderId="1" xfId="0" applyFont="true" applyBorder="true" applyAlignment="true" applyProtection="false">
      <alignment horizontal="right" vertical="top" textRotation="0" wrapText="true" indent="0" shrinkToFit="false"/>
      <protection locked="true" hidden="false"/>
    </xf>
    <xf numFmtId="164" fontId="157" fillId="2" borderId="1" xfId="0" applyFont="true" applyBorder="true" applyAlignment="true" applyProtection="false">
      <alignment horizontal="center" vertical="center" textRotation="0" wrapText="true" indent="0" shrinkToFit="false"/>
      <protection locked="true" hidden="false"/>
    </xf>
    <xf numFmtId="164" fontId="158" fillId="23" borderId="1" xfId="0" applyFont="true" applyBorder="true" applyAlignment="true" applyProtection="false">
      <alignment horizontal="center" vertical="center" textRotation="0" wrapText="true" indent="0" shrinkToFit="false"/>
      <protection locked="true" hidden="false"/>
    </xf>
    <xf numFmtId="164" fontId="159" fillId="0" borderId="1" xfId="0" applyFont="true" applyBorder="true" applyAlignment="true" applyProtection="false">
      <alignment horizontal="center" vertical="center" textRotation="0" wrapText="true" indent="0" shrinkToFit="false"/>
      <protection locked="true" hidden="false"/>
    </xf>
    <xf numFmtId="164" fontId="108"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2" fillId="3" borderId="1" xfId="0" applyFont="true" applyBorder="true" applyAlignment="true" applyProtection="false">
      <alignment horizontal="center" vertical="bottom"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91" fillId="3"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4" fontId="111" fillId="5" borderId="1" xfId="0" applyFont="true" applyBorder="true" applyAlignment="true" applyProtection="false">
      <alignment horizontal="center" vertical="center" textRotation="0" wrapText="true" indent="0" shrinkToFit="false"/>
      <protection locked="true" hidden="false"/>
    </xf>
    <xf numFmtId="164" fontId="22" fillId="3" borderId="1" xfId="0" applyFont="true" applyBorder="true" applyAlignment="true" applyProtection="false">
      <alignment horizontal="right" vertical="top" textRotation="0" wrapText="true" indent="0" shrinkToFit="false"/>
      <protection locked="true" hidden="false"/>
    </xf>
    <xf numFmtId="168" fontId="22" fillId="3" borderId="1" xfId="0" applyFont="true" applyBorder="true" applyAlignment="true" applyProtection="false">
      <alignment horizontal="center" vertical="center" textRotation="0" wrapText="true" indent="0" shrinkToFit="false"/>
      <protection locked="true" hidden="false"/>
    </xf>
    <xf numFmtId="164" fontId="69" fillId="3" borderId="1" xfId="0" applyFont="true" applyBorder="true" applyAlignment="true" applyProtection="false">
      <alignment horizontal="center" vertical="center" textRotation="0" wrapText="true" indent="0" shrinkToFit="false"/>
      <protection locked="true" hidden="false"/>
    </xf>
    <xf numFmtId="164" fontId="26" fillId="6"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20" fillId="3" borderId="1" xfId="0" applyFont="true" applyBorder="true" applyAlignment="true" applyProtection="false">
      <alignment horizontal="center" vertical="center" textRotation="0" wrapText="false" indent="0" shrinkToFit="false"/>
      <protection locked="true" hidden="false"/>
    </xf>
    <xf numFmtId="164" fontId="28" fillId="3" borderId="1" xfId="0" applyFont="true" applyBorder="true" applyAlignment="true" applyProtection="false">
      <alignment horizontal="center" vertical="center" textRotation="0" wrapText="true" indent="0" shrinkToFit="false"/>
      <protection locked="true" hidden="false"/>
    </xf>
    <xf numFmtId="166" fontId="15" fillId="3" borderId="1" xfId="0" applyFont="true" applyBorder="true" applyAlignment="true" applyProtection="false">
      <alignment horizontal="center" vertical="center" textRotation="0" wrapText="true" indent="0" shrinkToFit="false"/>
      <protection locked="true" hidden="false"/>
    </xf>
    <xf numFmtId="166" fontId="22" fillId="3" borderId="1" xfId="0" applyFont="true" applyBorder="true" applyAlignment="true" applyProtection="false">
      <alignment horizontal="center" vertical="center" textRotation="0" wrapText="true" indent="0" shrinkToFit="false"/>
      <protection locked="true" hidden="false"/>
    </xf>
    <xf numFmtId="164" fontId="22" fillId="3" borderId="1" xfId="0" applyFont="true" applyBorder="true" applyAlignment="true" applyProtection="false">
      <alignment horizontal="general" vertical="center" textRotation="0" wrapText="true" indent="0" shrinkToFit="false"/>
      <protection locked="true" hidden="false"/>
    </xf>
    <xf numFmtId="164" fontId="26" fillId="3" borderId="1" xfId="0" applyFont="true" applyBorder="true" applyAlignment="true" applyProtection="false">
      <alignment horizontal="center" vertical="center" textRotation="0" wrapText="true" indent="0" shrinkToFit="false"/>
      <protection locked="true" hidden="false"/>
    </xf>
    <xf numFmtId="164" fontId="91" fillId="3" borderId="1" xfId="0" applyFont="true" applyBorder="true" applyAlignment="true" applyProtection="false">
      <alignment horizontal="center" vertical="center" textRotation="0" wrapText="true" indent="0" shrinkToFit="false"/>
      <protection locked="true" hidden="false"/>
    </xf>
    <xf numFmtId="164" fontId="15" fillId="16"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8" fontId="18" fillId="3" borderId="1" xfId="0" applyFont="true" applyBorder="true" applyAlignment="true" applyProtection="false">
      <alignment horizontal="center" vertical="center" textRotation="0" wrapText="tru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64" fontId="22" fillId="16" borderId="1" xfId="0" applyFont="true" applyBorder="true" applyAlignment="true" applyProtection="false">
      <alignment horizontal="center" vertical="center" textRotation="0" wrapText="true" indent="0" shrinkToFit="false"/>
      <protection locked="true" hidden="false"/>
    </xf>
    <xf numFmtId="164" fontId="160" fillId="3" borderId="1" xfId="0" applyFont="true" applyBorder="true" applyAlignment="true" applyProtection="false">
      <alignment horizontal="center" vertical="center" textRotation="0" wrapText="true" indent="0" shrinkToFit="false"/>
      <protection locked="true" hidden="false"/>
    </xf>
    <xf numFmtId="164" fontId="25"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22" fillId="3" borderId="1" xfId="0" applyFont="true" applyBorder="true" applyAlignment="true" applyProtection="false">
      <alignment horizontal="center" vertical="bottom" textRotation="0" wrapText="true" indent="0" shrinkToFit="false"/>
      <protection locked="true" hidden="false"/>
    </xf>
    <xf numFmtId="164" fontId="21" fillId="7" borderId="1" xfId="0" applyFont="true" applyBorder="true" applyAlignment="true" applyProtection="false">
      <alignment horizontal="center" vertical="center" textRotation="0" wrapText="tru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64" fontId="108" fillId="3"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40" fillId="3" borderId="1" xfId="0" applyFont="true" applyBorder="true" applyAlignment="true" applyProtection="false">
      <alignment horizontal="center" vertical="center" textRotation="0" wrapText="true" indent="0" shrinkToFit="false"/>
      <protection locked="true" hidden="false"/>
    </xf>
    <xf numFmtId="164" fontId="33" fillId="3" borderId="1" xfId="0" applyFont="true" applyBorder="true" applyAlignment="true" applyProtection="false">
      <alignment horizontal="center" vertical="center" textRotation="0" wrapText="true" indent="0" shrinkToFit="false"/>
      <protection locked="true" hidden="false"/>
    </xf>
    <xf numFmtId="164" fontId="117" fillId="0" borderId="1" xfId="0" applyFont="true" applyBorder="true" applyAlignment="true" applyProtection="false">
      <alignment horizontal="center" vertical="center" textRotation="0" wrapText="true" indent="0" shrinkToFit="false"/>
      <protection locked="true" hidden="false"/>
    </xf>
    <xf numFmtId="167" fontId="9" fillId="0" borderId="1" xfId="0" applyFont="true" applyBorder="true" applyAlignment="true" applyProtection="false">
      <alignment horizontal="center" vertical="center" textRotation="0" wrapText="true" indent="0" shrinkToFit="false"/>
      <protection locked="true" hidden="false"/>
    </xf>
    <xf numFmtId="164" fontId="144" fillId="3" borderId="1" xfId="0" applyFont="true" applyBorder="true" applyAlignment="true" applyProtection="false">
      <alignment horizontal="center" vertical="center" textRotation="0" wrapText="true" indent="0" shrinkToFit="false"/>
      <protection locked="true" hidden="false"/>
    </xf>
    <xf numFmtId="169" fontId="70" fillId="3" borderId="1" xfId="0" applyFont="true" applyBorder="true" applyAlignment="true" applyProtection="false">
      <alignment horizontal="center" vertical="center" textRotation="0" wrapText="true" indent="0" shrinkToFit="false"/>
      <protection locked="true" hidden="false"/>
    </xf>
    <xf numFmtId="164" fontId="85" fillId="3"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0" fillId="20" borderId="1" xfId="0" applyFont="true" applyBorder="true" applyAlignment="true" applyProtection="false">
      <alignment horizontal="center" vertical="center" textRotation="0" wrapText="true" indent="0" shrinkToFit="false"/>
      <protection locked="true" hidden="false"/>
    </xf>
    <xf numFmtId="164" fontId="141" fillId="3" borderId="1" xfId="0" applyFont="true" applyBorder="true" applyAlignment="true" applyProtection="false">
      <alignment horizontal="center" vertical="center" textRotation="0" wrapText="false" indent="0" shrinkToFit="false"/>
      <protection locked="true" hidden="false"/>
    </xf>
    <xf numFmtId="164" fontId="8" fillId="10" borderId="1" xfId="0" applyFont="true" applyBorder="true" applyAlignment="true" applyProtection="false">
      <alignment horizontal="center" vertical="center" textRotation="0" wrapText="true" indent="0" shrinkToFit="false"/>
      <protection locked="true" hidden="false"/>
    </xf>
    <xf numFmtId="164" fontId="10" fillId="10" borderId="1" xfId="0" applyFont="true" applyBorder="true" applyAlignment="true" applyProtection="false">
      <alignment horizontal="center" vertical="center" textRotation="0" wrapText="true" indent="0" shrinkToFit="false"/>
      <protection locked="true" hidden="false"/>
    </xf>
    <xf numFmtId="164" fontId="38" fillId="10" borderId="1" xfId="0" applyFont="true" applyBorder="true" applyAlignment="true" applyProtection="false">
      <alignment horizontal="center"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18" fillId="10" borderId="1" xfId="0" applyFont="true" applyBorder="true" applyAlignment="true" applyProtection="false">
      <alignment horizontal="center"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34" fillId="10" borderId="1" xfId="0" applyFont="true" applyBorder="true" applyAlignment="true" applyProtection="false">
      <alignment horizontal="center" vertical="center" textRotation="0" wrapText="true" indent="0" shrinkToFit="false"/>
      <protection locked="true" hidden="false"/>
    </xf>
    <xf numFmtId="164" fontId="127" fillId="10" borderId="1" xfId="0" applyFont="true" applyBorder="true" applyAlignment="true" applyProtection="false">
      <alignment horizontal="center" vertical="center" textRotation="0" wrapText="true" indent="0" shrinkToFit="false"/>
      <protection locked="true" hidden="false"/>
    </xf>
    <xf numFmtId="164" fontId="12" fillId="10" borderId="1" xfId="0" applyFont="true" applyBorder="true" applyAlignment="true" applyProtection="false">
      <alignment horizontal="center" vertical="center" textRotation="0" wrapText="true" indent="0" shrinkToFit="false"/>
      <protection locked="true" hidden="false"/>
    </xf>
    <xf numFmtId="164" fontId="9" fillId="10" borderId="1" xfId="0" applyFont="true" applyBorder="true" applyAlignment="true" applyProtection="false">
      <alignment horizontal="center" vertical="center" textRotation="0" wrapText="true" indent="0" shrinkToFit="false"/>
      <protection locked="true" hidden="false"/>
    </xf>
    <xf numFmtId="164" fontId="36" fillId="10" borderId="1" xfId="0" applyFont="true" applyBorder="true" applyAlignment="true" applyProtection="false">
      <alignment horizontal="center" vertical="center" textRotation="0" wrapText="true" indent="0" shrinkToFit="false"/>
      <protection locked="true" hidden="false"/>
    </xf>
    <xf numFmtId="164" fontId="15" fillId="10" borderId="1" xfId="0" applyFont="true" applyBorder="true" applyAlignment="true" applyProtection="false">
      <alignment horizontal="right" vertical="top" textRotation="0" wrapText="true" indent="0" shrinkToFit="false"/>
      <protection locked="true" hidden="false"/>
    </xf>
    <xf numFmtId="167" fontId="9" fillId="10" borderId="1" xfId="0" applyFont="true" applyBorder="true" applyAlignment="true" applyProtection="false">
      <alignment horizontal="center" vertical="center" textRotation="0" wrapText="true" indent="0" shrinkToFit="false"/>
      <protection locked="true" hidden="false"/>
    </xf>
    <xf numFmtId="164" fontId="9" fillId="10" borderId="1" xfId="0" applyFont="true" applyBorder="true" applyAlignment="true" applyProtection="false">
      <alignment horizontal="general" vertical="center" textRotation="0" wrapText="true" indent="0" shrinkToFit="false"/>
      <protection locked="true" hidden="false"/>
    </xf>
    <xf numFmtId="164" fontId="65" fillId="20" borderId="1" xfId="0" applyFont="true" applyBorder="true" applyAlignment="true" applyProtection="false">
      <alignment horizontal="center" vertical="center" textRotation="0" wrapText="true" indent="0" shrinkToFit="false"/>
      <protection locked="true" hidden="false"/>
    </xf>
    <xf numFmtId="164" fontId="9" fillId="20" borderId="1" xfId="0" applyFont="true" applyBorder="true" applyAlignment="true" applyProtection="false">
      <alignment horizontal="right" vertical="top" textRotation="0" wrapText="true" indent="0" shrinkToFit="false"/>
      <protection locked="true" hidden="false"/>
    </xf>
    <xf numFmtId="164" fontId="18" fillId="20" borderId="1" xfId="0" applyFont="true" applyBorder="true" applyAlignment="true" applyProtection="false">
      <alignment horizontal="center" vertical="center" textRotation="0" wrapText="true" indent="0" shrinkToFit="false"/>
      <protection locked="true" hidden="false"/>
    </xf>
    <xf numFmtId="164" fontId="43" fillId="0" borderId="1" xfId="0" applyFont="true" applyBorder="true" applyAlignment="true" applyProtection="false">
      <alignment horizontal="center" vertical="center" textRotation="0" wrapText="true" indent="0" shrinkToFit="false"/>
      <protection locked="true" hidden="false"/>
    </xf>
    <xf numFmtId="164" fontId="45" fillId="3" borderId="1" xfId="0" applyFont="true" applyBorder="true" applyAlignment="true" applyProtection="false">
      <alignment horizontal="center" vertical="center" textRotation="0" wrapText="false" indent="0" shrinkToFit="false"/>
      <protection locked="true" hidden="false"/>
    </xf>
    <xf numFmtId="164" fontId="46" fillId="3"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right" vertical="top" textRotation="0" wrapText="true" indent="0" shrinkToFit="false"/>
      <protection locked="true" hidden="false"/>
    </xf>
    <xf numFmtId="164" fontId="47" fillId="0" borderId="1" xfId="0" applyFont="true" applyBorder="true" applyAlignment="true" applyProtection="false">
      <alignment horizontal="center" vertical="center" textRotation="0" wrapText="true" indent="0" shrinkToFit="false"/>
      <protection locked="true" hidden="false"/>
    </xf>
    <xf numFmtId="164" fontId="49" fillId="0" borderId="1" xfId="0" applyFont="true" applyBorder="true" applyAlignment="true" applyProtection="false">
      <alignment horizontal="center" vertical="center" textRotation="0" wrapText="true" indent="0" shrinkToFit="false"/>
      <protection locked="true" hidden="false"/>
    </xf>
    <xf numFmtId="164" fontId="49" fillId="7" borderId="1" xfId="0" applyFont="true" applyBorder="true" applyAlignment="true" applyProtection="false">
      <alignment horizontal="center" vertical="center" textRotation="0" wrapText="true" indent="0" shrinkToFit="false"/>
      <protection locked="true" hidden="false"/>
    </xf>
    <xf numFmtId="164" fontId="46" fillId="3" borderId="1" xfId="0" applyFont="true" applyBorder="true" applyAlignment="true" applyProtection="false">
      <alignment horizontal="center" vertical="center" textRotation="0" wrapText="true" indent="0" shrinkToFit="false"/>
      <protection locked="true" hidden="false"/>
    </xf>
    <xf numFmtId="164" fontId="46" fillId="3" borderId="1" xfId="0" applyFont="true" applyBorder="true" applyAlignment="true" applyProtection="false">
      <alignment horizontal="right" vertical="top" textRotation="0" wrapText="true" indent="0" shrinkToFit="false"/>
      <protection locked="true" hidden="false"/>
    </xf>
    <xf numFmtId="164" fontId="161" fillId="3" borderId="1" xfId="0" applyFont="true" applyBorder="true" applyAlignment="true" applyProtection="false">
      <alignment horizontal="center" vertical="center" textRotation="0" wrapText="true" indent="0" shrinkToFit="false"/>
      <protection locked="true" hidden="false"/>
    </xf>
    <xf numFmtId="164" fontId="49" fillId="3" borderId="1" xfId="0" applyFont="true" applyBorder="true" applyAlignment="true" applyProtection="false">
      <alignment horizontal="center" vertical="center" textRotation="0" wrapText="true" indent="0" shrinkToFit="false"/>
      <protection locked="true" hidden="false"/>
    </xf>
    <xf numFmtId="164" fontId="54" fillId="3" borderId="1" xfId="0" applyFont="true" applyBorder="true" applyAlignment="true" applyProtection="false">
      <alignment horizontal="center" vertical="center" textRotation="0" wrapText="true" indent="0" shrinkToFit="false"/>
      <protection locked="true" hidden="false"/>
    </xf>
    <xf numFmtId="164" fontId="44" fillId="3" borderId="1" xfId="0" applyFont="true" applyBorder="true" applyAlignment="true" applyProtection="false">
      <alignment horizontal="center" vertical="center" textRotation="0" wrapText="true" indent="0" shrinkToFit="false"/>
      <protection locked="true" hidden="false"/>
    </xf>
    <xf numFmtId="164" fontId="42" fillId="3" borderId="1" xfId="0" applyFont="true" applyBorder="true" applyAlignment="true" applyProtection="false">
      <alignment horizontal="right" vertical="top" textRotation="0" wrapText="true" indent="0" shrinkToFit="false"/>
      <protection locked="true" hidden="false"/>
    </xf>
    <xf numFmtId="164" fontId="64" fillId="3" borderId="1" xfId="0" applyFont="true" applyBorder="true" applyAlignment="true" applyProtection="false">
      <alignment horizontal="center" vertical="center" textRotation="0" wrapText="true" indent="0" shrinkToFit="false"/>
      <protection locked="true" hidden="false"/>
    </xf>
    <xf numFmtId="164" fontId="47" fillId="3" borderId="1" xfId="0" applyFont="true" applyBorder="true" applyAlignment="true" applyProtection="false">
      <alignment horizontal="center" vertical="center" textRotation="0" wrapText="true" indent="0" shrinkToFit="false"/>
      <protection locked="true" hidden="false"/>
    </xf>
    <xf numFmtId="164" fontId="45" fillId="3" borderId="1" xfId="0" applyFont="true" applyBorder="true" applyAlignment="true" applyProtection="false">
      <alignment horizontal="center" vertical="center" textRotation="0" wrapText="true" indent="0" shrinkToFit="false"/>
      <protection locked="true" hidden="false"/>
    </xf>
    <xf numFmtId="169" fontId="58" fillId="3" borderId="1" xfId="0" applyFont="true" applyBorder="true" applyAlignment="true" applyProtection="false">
      <alignment horizontal="center" vertical="center" textRotation="0" wrapText="true" indent="0" shrinkToFit="false"/>
      <protection locked="true" hidden="false"/>
    </xf>
    <xf numFmtId="164" fontId="162" fillId="3" borderId="1" xfId="0" applyFont="true" applyBorder="true" applyAlignment="true" applyProtection="false">
      <alignment horizontal="center" vertical="center" textRotation="0" wrapText="true" indent="0" shrinkToFit="false"/>
      <protection locked="true" hidden="false"/>
    </xf>
    <xf numFmtId="164" fontId="63" fillId="0" borderId="1" xfId="0" applyFont="true" applyBorder="true" applyAlignment="true" applyProtection="false">
      <alignment horizontal="center" vertical="center" textRotation="0" wrapText="true" indent="0" shrinkToFit="false"/>
      <protection locked="true" hidden="false"/>
    </xf>
    <xf numFmtId="164" fontId="163" fillId="3" borderId="1" xfId="0" applyFont="true" applyBorder="true" applyAlignment="true" applyProtection="false">
      <alignment horizontal="center" vertical="center" textRotation="0" wrapText="true" indent="0" shrinkToFit="false"/>
      <protection locked="true" hidden="false"/>
    </xf>
    <xf numFmtId="164" fontId="42" fillId="16" borderId="1" xfId="0" applyFont="true" applyBorder="true" applyAlignment="true" applyProtection="false">
      <alignment horizontal="center" vertical="center" textRotation="0" wrapText="true" indent="0" shrinkToFit="false"/>
      <protection locked="true" hidden="false"/>
    </xf>
    <xf numFmtId="164" fontId="42" fillId="10" borderId="1" xfId="0" applyFont="true" applyBorder="true" applyAlignment="true" applyProtection="false">
      <alignment horizontal="center" vertical="center" textRotation="0" wrapText="true" indent="0" shrinkToFit="false"/>
      <protection locked="true" hidden="false"/>
    </xf>
    <xf numFmtId="164" fontId="113" fillId="3" borderId="1" xfId="0" applyFont="true" applyBorder="true" applyAlignment="true" applyProtection="false">
      <alignment horizontal="center" vertical="center" textRotation="0" wrapText="true" indent="0" shrinkToFit="false"/>
      <protection locked="true" hidden="false"/>
    </xf>
    <xf numFmtId="164" fontId="50" fillId="3" borderId="1" xfId="0" applyFont="true" applyBorder="true" applyAlignment="true" applyProtection="false">
      <alignment horizontal="right" vertical="top" textRotation="0" wrapText="true" indent="0" shrinkToFit="false"/>
      <protection locked="true" hidden="false"/>
    </xf>
    <xf numFmtId="164" fontId="115" fillId="3" borderId="1" xfId="0" applyFont="true" applyBorder="true" applyAlignment="true" applyProtection="false">
      <alignment horizontal="center" vertical="center" textRotation="0" wrapText="true" indent="0" shrinkToFit="false"/>
      <protection locked="true" hidden="false"/>
    </xf>
    <xf numFmtId="164" fontId="41" fillId="5" borderId="1" xfId="0" applyFont="true" applyBorder="true" applyAlignment="true" applyProtection="false">
      <alignment horizontal="center" vertical="center" textRotation="0" wrapText="true" indent="0" shrinkToFit="false"/>
      <protection locked="true" hidden="false"/>
    </xf>
    <xf numFmtId="164" fontId="139" fillId="3" borderId="1" xfId="0" applyFont="true" applyBorder="true" applyAlignment="true" applyProtection="false">
      <alignment horizontal="center" vertical="center" textRotation="0" wrapText="false" indent="0" shrinkToFit="false"/>
      <protection locked="true" hidden="false"/>
    </xf>
    <xf numFmtId="164" fontId="43" fillId="3" borderId="1" xfId="0" applyFont="true" applyBorder="true" applyAlignment="true" applyProtection="false">
      <alignment horizontal="center" vertical="center" textRotation="0" wrapText="true" indent="0" shrinkToFit="false"/>
      <protection locked="true" hidden="false"/>
    </xf>
    <xf numFmtId="167" fontId="42" fillId="0" borderId="1" xfId="0" applyFont="true" applyBorder="true" applyAlignment="true" applyProtection="false">
      <alignment horizontal="center" vertical="center" textRotation="0" wrapText="true" indent="0" shrinkToFit="false"/>
      <protection locked="true" hidden="false"/>
    </xf>
    <xf numFmtId="169" fontId="46" fillId="3" borderId="1" xfId="0" applyFont="true" applyBorder="true" applyAlignment="true" applyProtection="false">
      <alignment horizontal="center" vertical="center" textRotation="0" wrapText="true" indent="0" shrinkToFit="false"/>
      <protection locked="true" hidden="false"/>
    </xf>
    <xf numFmtId="164" fontId="81" fillId="3" borderId="1" xfId="0" applyFont="true" applyBorder="true" applyAlignment="true" applyProtection="false">
      <alignment horizontal="right" vertical="top" textRotation="0" wrapText="true" indent="0" shrinkToFit="false"/>
      <protection locked="true" hidden="false"/>
    </xf>
    <xf numFmtId="164" fontId="164" fillId="3" borderId="1" xfId="0" applyFont="true" applyBorder="true" applyAlignment="true" applyProtection="false">
      <alignment horizontal="center" vertical="center" textRotation="0" wrapText="true" indent="0" shrinkToFit="false"/>
      <protection locked="true" hidden="false"/>
    </xf>
    <xf numFmtId="164" fontId="58" fillId="9" borderId="1" xfId="0" applyFont="true" applyBorder="true" applyAlignment="true" applyProtection="false">
      <alignment horizontal="center" vertical="center" textRotation="0" wrapText="true" indent="0" shrinkToFit="false"/>
      <protection locked="true" hidden="false"/>
    </xf>
    <xf numFmtId="164" fontId="58" fillId="16" borderId="1" xfId="0" applyFont="true" applyBorder="true" applyAlignment="true" applyProtection="false">
      <alignment horizontal="center" vertical="center" textRotation="0" wrapText="true" indent="0" shrinkToFit="false"/>
      <protection locked="true" hidden="false"/>
    </xf>
    <xf numFmtId="164" fontId="41" fillId="20" borderId="1" xfId="0" applyFont="true" applyBorder="true" applyAlignment="true" applyProtection="false">
      <alignment horizontal="center" vertical="center" textRotation="0" wrapText="true" indent="0" shrinkToFit="false"/>
      <protection locked="true" hidden="false"/>
    </xf>
    <xf numFmtId="164" fontId="113" fillId="0" borderId="1" xfId="0" applyFont="true" applyBorder="true" applyAlignment="true" applyProtection="false">
      <alignment horizontal="center" vertical="center" textRotation="0" wrapText="true" indent="0" shrinkToFit="false"/>
      <protection locked="true" hidden="false"/>
    </xf>
    <xf numFmtId="164" fontId="50" fillId="0" borderId="1" xfId="0" applyFont="true" applyBorder="true" applyAlignment="true" applyProtection="false">
      <alignment horizontal="right" vertical="top" textRotation="0" wrapText="true" indent="0" shrinkToFit="false"/>
      <protection locked="true" hidden="false"/>
    </xf>
    <xf numFmtId="164" fontId="165" fillId="3" borderId="1" xfId="0" applyFont="true" applyBorder="true" applyAlignment="true" applyProtection="false">
      <alignment horizontal="center" vertical="center" textRotation="0" wrapText="true" indent="0" shrinkToFit="false"/>
      <protection locked="true" hidden="false"/>
    </xf>
    <xf numFmtId="164" fontId="65" fillId="16" borderId="1" xfId="0" applyFont="true" applyBorder="true" applyAlignment="true" applyProtection="false">
      <alignment horizontal="center" vertical="center" textRotation="0" wrapText="true" indent="0" shrinkToFit="false"/>
      <protection locked="true" hidden="false"/>
    </xf>
    <xf numFmtId="164" fontId="9" fillId="18" borderId="1" xfId="0" applyFont="true" applyBorder="true" applyAlignment="true" applyProtection="false">
      <alignment horizontal="center" vertical="center" textRotation="0" wrapText="true" indent="0" shrinkToFit="false"/>
      <protection locked="true" hidden="false"/>
    </xf>
    <xf numFmtId="164" fontId="18" fillId="35" borderId="1" xfId="0" applyFont="true" applyBorder="true" applyAlignment="true" applyProtection="false">
      <alignment horizontal="center" vertical="center" textRotation="0" wrapText="true" indent="0" shrinkToFit="false"/>
      <protection locked="true" hidden="false"/>
    </xf>
    <xf numFmtId="164" fontId="9" fillId="35" borderId="1" xfId="0" applyFont="true" applyBorder="true" applyAlignment="true" applyProtection="false">
      <alignment horizontal="center"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64" fontId="69" fillId="9" borderId="1" xfId="0" applyFont="true" applyBorder="true" applyAlignment="true" applyProtection="false">
      <alignment horizontal="center" vertical="center" textRotation="0" wrapText="true" indent="0" shrinkToFit="false"/>
      <protection locked="true" hidden="false"/>
    </xf>
    <xf numFmtId="164" fontId="10" fillId="13" borderId="1" xfId="0" applyFont="true" applyBorder="true" applyAlignment="true" applyProtection="false">
      <alignment horizontal="center" vertical="center" textRotation="0" wrapText="true" indent="0" shrinkToFit="false"/>
      <protection locked="true" hidden="false"/>
    </xf>
    <xf numFmtId="164" fontId="65" fillId="13" borderId="1" xfId="0" applyFont="true" applyBorder="true" applyAlignment="true" applyProtection="false">
      <alignment horizontal="center" vertical="center" textRotation="0" wrapText="true" indent="0" shrinkToFit="false"/>
      <protection locked="true" hidden="false"/>
    </xf>
    <xf numFmtId="164" fontId="9" fillId="13" borderId="1" xfId="0" applyFont="true" applyBorder="true" applyAlignment="true" applyProtection="false">
      <alignment horizontal="center" vertical="center" textRotation="0" wrapText="true" indent="0" shrinkToFit="false"/>
      <protection locked="true" hidden="false"/>
    </xf>
    <xf numFmtId="164" fontId="9" fillId="13" borderId="1" xfId="0" applyFont="true" applyBorder="true" applyAlignment="true" applyProtection="false">
      <alignment horizontal="right" vertical="top" textRotation="0" wrapText="true" indent="0" shrinkToFit="false"/>
      <protection locked="true" hidden="false"/>
    </xf>
    <xf numFmtId="164" fontId="9" fillId="13" borderId="1" xfId="0" applyFont="true" applyBorder="true" applyAlignment="true" applyProtection="false">
      <alignment horizontal="general" vertical="bottom" textRotation="0" wrapText="true" indent="0" shrinkToFit="false"/>
      <protection locked="true" hidden="false"/>
    </xf>
    <xf numFmtId="164" fontId="50" fillId="3" borderId="1" xfId="0" applyFont="true" applyBorder="true" applyAlignment="true" applyProtection="false">
      <alignment horizontal="center" vertical="center" textRotation="0" wrapText="true" indent="0" shrinkToFit="false"/>
      <protection locked="true" hidden="false"/>
    </xf>
    <xf numFmtId="164" fontId="62" fillId="0" borderId="1" xfId="0" applyFont="true" applyBorder="true" applyAlignment="true" applyProtection="false">
      <alignment horizontal="center" vertical="center" textRotation="0" wrapText="true" indent="0" shrinkToFit="false"/>
      <protection locked="true" hidden="false"/>
    </xf>
    <xf numFmtId="169" fontId="41" fillId="0" borderId="1" xfId="0" applyFont="true" applyBorder="true" applyAlignment="true" applyProtection="false">
      <alignment horizontal="center" vertical="center" textRotation="0" wrapText="true" indent="0" shrinkToFit="false"/>
      <protection locked="true" hidden="false"/>
    </xf>
    <xf numFmtId="164" fontId="113" fillId="3" borderId="1" xfId="0" applyFont="true" applyBorder="true" applyAlignment="true" applyProtection="false">
      <alignment horizontal="center" vertical="center" textRotation="0" wrapText="true" indent="0" shrinkToFit="false"/>
      <protection locked="true" hidden="false"/>
    </xf>
    <xf numFmtId="164" fontId="50" fillId="0" borderId="1" xfId="0" applyFont="true" applyBorder="true" applyAlignment="true" applyProtection="false">
      <alignment horizontal="center" vertical="center" textRotation="0" wrapText="true" indent="0" shrinkToFit="false"/>
      <protection locked="true" hidden="false"/>
    </xf>
    <xf numFmtId="164" fontId="50" fillId="18" borderId="1" xfId="0" applyFont="true" applyBorder="true" applyAlignment="true" applyProtection="false">
      <alignment horizontal="center" vertical="center" textRotation="0" wrapText="true" indent="0" shrinkToFit="false"/>
      <protection locked="true" hidden="false"/>
    </xf>
    <xf numFmtId="164" fontId="50" fillId="16" borderId="1" xfId="0" applyFont="true" applyBorder="true" applyAlignment="true" applyProtection="false">
      <alignment horizontal="center" vertical="center" textRotation="0" wrapText="true" indent="0" shrinkToFit="false"/>
      <protection locked="true" hidden="false"/>
    </xf>
    <xf numFmtId="164" fontId="50" fillId="9" borderId="1" xfId="0" applyFont="true" applyBorder="true" applyAlignment="true" applyProtection="false">
      <alignment horizontal="center" vertical="center" textRotation="0" wrapText="true" indent="0" shrinkToFit="false"/>
      <protection locked="true" hidden="false"/>
    </xf>
    <xf numFmtId="164" fontId="50" fillId="0" borderId="1" xfId="0" applyFont="true" applyBorder="true" applyAlignment="true" applyProtection="false">
      <alignment horizontal="right" vertical="top" textRotation="0" wrapText="true" indent="0" shrinkToFit="false"/>
      <protection locked="true" hidden="false"/>
    </xf>
    <xf numFmtId="164" fontId="115" fillId="3" borderId="1" xfId="0" applyFont="true" applyBorder="true" applyAlignment="true" applyProtection="false">
      <alignment horizontal="center" vertical="center" textRotation="0" wrapText="true" indent="0" shrinkToFit="false"/>
      <protection locked="true" hidden="false"/>
    </xf>
    <xf numFmtId="164" fontId="110" fillId="0" borderId="1" xfId="0" applyFont="true" applyBorder="true" applyAlignment="true" applyProtection="false">
      <alignment horizontal="center" vertical="center" textRotation="0" wrapText="true" indent="0" shrinkToFit="false"/>
      <protection locked="true" hidden="false"/>
    </xf>
    <xf numFmtId="164" fontId="50" fillId="20" borderId="1" xfId="0" applyFont="true" applyBorder="true" applyAlignment="true" applyProtection="false">
      <alignment horizontal="center" vertical="center" textRotation="0" wrapText="true" indent="0" shrinkToFit="false"/>
      <protection locked="true" hidden="false"/>
    </xf>
    <xf numFmtId="164" fontId="50" fillId="18" borderId="1" xfId="0" applyFont="true" applyBorder="true" applyAlignment="true" applyProtection="false">
      <alignment horizontal="center" vertical="center" textRotation="0" wrapText="true" indent="0" shrinkToFit="false"/>
      <protection locked="true" hidden="false"/>
    </xf>
    <xf numFmtId="164" fontId="113" fillId="20" borderId="1" xfId="0" applyFont="true" applyBorder="true" applyAlignment="true" applyProtection="false">
      <alignment horizontal="center" vertical="center" textRotation="0" wrapText="true" indent="0" shrinkToFit="false"/>
      <protection locked="true" hidden="false"/>
    </xf>
    <xf numFmtId="169" fontId="113" fillId="20" borderId="1" xfId="0" applyFont="true" applyBorder="true" applyAlignment="true" applyProtection="false">
      <alignment horizontal="center" vertical="center" textRotation="0" wrapText="true" indent="0" shrinkToFit="false"/>
      <protection locked="true" hidden="false"/>
    </xf>
    <xf numFmtId="169" fontId="115" fillId="3" borderId="1" xfId="0" applyFont="true" applyBorder="true" applyAlignment="true" applyProtection="false">
      <alignment horizontal="center" vertical="center" textRotation="0" wrapText="true" indent="0" shrinkToFit="false"/>
      <protection locked="true" hidden="false"/>
    </xf>
    <xf numFmtId="164" fontId="113" fillId="20" borderId="1" xfId="0" applyFont="true" applyBorder="true" applyAlignment="true" applyProtection="false">
      <alignment horizontal="center" vertical="center" textRotation="0" wrapText="true" indent="0" shrinkToFit="false"/>
      <protection locked="true" hidden="false"/>
    </xf>
    <xf numFmtId="164" fontId="113" fillId="9" borderId="1" xfId="0" applyFont="true" applyBorder="true" applyAlignment="true" applyProtection="false">
      <alignment horizontal="center" vertical="center" textRotation="0" wrapText="true" indent="0" shrinkToFit="false"/>
      <protection locked="true" hidden="false"/>
    </xf>
    <xf numFmtId="164" fontId="113" fillId="16" borderId="1" xfId="0" applyFont="true" applyBorder="true" applyAlignment="true" applyProtection="false">
      <alignment horizontal="center" vertical="center"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113" fillId="5" borderId="1" xfId="0" applyFont="true" applyBorder="true" applyAlignment="true" applyProtection="false">
      <alignment horizontal="center" vertical="center" textRotation="0" wrapText="true" indent="0" shrinkToFit="false"/>
      <protection locked="true" hidden="false"/>
    </xf>
    <xf numFmtId="165" fontId="50" fillId="16" borderId="1" xfId="0" applyFont="true" applyBorder="true" applyAlignment="true" applyProtection="false">
      <alignment horizontal="center" vertical="center" textRotation="0" wrapText="true" indent="0" shrinkToFit="false"/>
      <protection locked="true" hidden="false"/>
    </xf>
    <xf numFmtId="164" fontId="113" fillId="0" borderId="1" xfId="0" applyFont="true" applyBorder="true" applyAlignment="true" applyProtection="false">
      <alignment horizontal="center" vertical="center" textRotation="0" wrapText="true" indent="0" shrinkToFit="false"/>
      <protection locked="true" hidden="false"/>
    </xf>
    <xf numFmtId="169" fontId="113" fillId="0" borderId="1" xfId="0" applyFont="true" applyBorder="true" applyAlignment="true" applyProtection="false">
      <alignment horizontal="center" vertical="center" textRotation="0" wrapText="true" indent="0" shrinkToFit="false"/>
      <protection locked="true" hidden="false"/>
    </xf>
    <xf numFmtId="164" fontId="143" fillId="0" borderId="1" xfId="0" applyFont="true" applyBorder="true" applyAlignment="true" applyProtection="false">
      <alignment horizontal="center" vertical="center" textRotation="0" wrapText="true" indent="0" shrinkToFit="false"/>
      <protection locked="true" hidden="false"/>
    </xf>
    <xf numFmtId="164" fontId="64" fillId="0" borderId="1" xfId="0" applyFont="true" applyBorder="true" applyAlignment="true" applyProtection="false">
      <alignment horizontal="center" vertical="center" textRotation="0" wrapText="true" indent="0" shrinkToFit="false"/>
      <protection locked="true" hidden="false"/>
    </xf>
    <xf numFmtId="164" fontId="50" fillId="5" borderId="1" xfId="0" applyFont="true" applyBorder="true" applyAlignment="true" applyProtection="false">
      <alignment horizontal="center" vertical="center" textRotation="0" wrapText="true" indent="0" shrinkToFit="false"/>
      <protection locked="true" hidden="false"/>
    </xf>
    <xf numFmtId="164" fontId="26" fillId="2" borderId="1" xfId="0" applyFont="true" applyBorder="true" applyAlignment="true" applyProtection="false">
      <alignment horizontal="center" vertical="center" textRotation="0" wrapText="true" indent="0" shrinkToFit="false"/>
      <protection locked="true" hidden="false"/>
    </xf>
    <xf numFmtId="164" fontId="26" fillId="2" borderId="1" xfId="0" applyFont="true" applyBorder="true" applyAlignment="true" applyProtection="false">
      <alignment horizontal="right" vertical="center" textRotation="0" wrapText="true" indent="0" shrinkToFit="false"/>
      <protection locked="true" hidden="false"/>
    </xf>
    <xf numFmtId="164" fontId="26" fillId="2" borderId="1" xfId="0" applyFont="true" applyBorder="true" applyAlignment="true" applyProtection="false">
      <alignment horizontal="center" vertical="bottom" textRotation="0" wrapText="true" indent="0" shrinkToFit="false"/>
      <protection locked="true" hidden="false"/>
    </xf>
    <xf numFmtId="164" fontId="26" fillId="2" borderId="1" xfId="0" applyFont="true" applyBorder="true" applyAlignment="true" applyProtection="false">
      <alignment horizontal="general" vertical="bottom" textRotation="0" wrapText="true" indent="0" shrinkToFit="false"/>
      <protection locked="true" hidden="false"/>
    </xf>
    <xf numFmtId="164" fontId="26" fillId="2" borderId="0" xfId="0" applyFont="true" applyBorder="false" applyAlignment="true" applyProtection="false">
      <alignment horizontal="general" vertical="bottom" textRotation="0" wrapText="true" indent="0" shrinkToFit="false"/>
      <protection locked="true" hidden="false"/>
    </xf>
    <xf numFmtId="164" fontId="10" fillId="21" borderId="1" xfId="0" applyFont="true" applyBorder="true" applyAlignment="true" applyProtection="false">
      <alignment horizontal="center" vertical="center" textRotation="0" wrapText="true" indent="0" shrinkToFit="false"/>
      <protection locked="true" hidden="false"/>
    </xf>
    <xf numFmtId="164" fontId="166" fillId="3" borderId="1" xfId="0" applyFont="true" applyBorder="true" applyAlignment="true" applyProtection="false">
      <alignment horizontal="center" vertical="center"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5" fillId="18" borderId="1" xfId="0" applyFont="true" applyBorder="true" applyAlignment="true" applyProtection="false">
      <alignment horizontal="center" vertical="center" textRotation="0" wrapText="true" indent="0" shrinkToFit="false"/>
      <protection locked="true" hidden="false"/>
    </xf>
    <xf numFmtId="164" fontId="80" fillId="17" borderId="0" xfId="0" applyFont="true" applyBorder="false" applyAlignment="true" applyProtection="false">
      <alignment horizontal="right" vertical="center" textRotation="0" wrapText="true" indent="0" shrinkToFit="false"/>
      <protection locked="true" hidden="false"/>
    </xf>
    <xf numFmtId="164" fontId="167" fillId="3" borderId="1" xfId="0" applyFont="true" applyBorder="true" applyAlignment="true" applyProtection="false">
      <alignment horizontal="center" vertical="center" textRotation="0" wrapText="true" indent="0" shrinkToFit="false"/>
      <protection locked="true" hidden="false"/>
    </xf>
    <xf numFmtId="164" fontId="98" fillId="16" borderId="1"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general" vertical="bottom" textRotation="0" wrapText="true" indent="0" shrinkToFit="false"/>
      <protection locked="true" hidden="false"/>
    </xf>
    <xf numFmtId="164" fontId="32" fillId="21" borderId="1" xfId="0" applyFont="true" applyBorder="true" applyAlignment="true" applyProtection="false">
      <alignment horizontal="center" vertical="center" textRotation="0" wrapText="true" indent="0" shrinkToFit="false"/>
      <protection locked="true" hidden="false"/>
    </xf>
    <xf numFmtId="164" fontId="168" fillId="3" borderId="1" xfId="0" applyFont="true" applyBorder="true" applyAlignment="true" applyProtection="false">
      <alignment horizontal="right" vertical="center" textRotation="0" wrapText="true" indent="0" shrinkToFit="false"/>
      <protection locked="true" hidden="false"/>
    </xf>
    <xf numFmtId="164" fontId="168"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22" fillId="3" borderId="1" xfId="0" applyFont="true" applyBorder="true" applyAlignment="true" applyProtection="false">
      <alignment horizontal="right" vertical="center" textRotation="0" wrapText="true" indent="0" shrinkToFit="false"/>
      <protection locked="true" hidden="false"/>
    </xf>
    <xf numFmtId="164" fontId="22" fillId="15" borderId="1" xfId="0" applyFont="true" applyBorder="true" applyAlignment="true" applyProtection="false">
      <alignment horizontal="general" vertical="bottom" textRotation="0" wrapText="true" indent="0" shrinkToFit="false"/>
      <protection locked="true" hidden="false"/>
    </xf>
    <xf numFmtId="164" fontId="80" fillId="3" borderId="1" xfId="0" applyFont="true" applyBorder="true" applyAlignment="true" applyProtection="false">
      <alignment horizontal="center" vertical="center" textRotation="0" wrapText="true" indent="0" shrinkToFit="false"/>
      <protection locked="true" hidden="false"/>
    </xf>
    <xf numFmtId="164" fontId="80" fillId="10" borderId="1" xfId="0" applyFont="true" applyBorder="true" applyAlignment="true" applyProtection="false">
      <alignment horizontal="center" vertical="center" textRotation="0" wrapText="true" indent="0" shrinkToFit="false"/>
      <protection locked="true" hidden="false"/>
    </xf>
    <xf numFmtId="164" fontId="169" fillId="0" borderId="1" xfId="0" applyFont="true" applyBorder="true" applyAlignment="true" applyProtection="false">
      <alignment horizontal="center" vertical="center" textRotation="0" wrapText="true" indent="0" shrinkToFit="false"/>
      <protection locked="true" hidden="false"/>
    </xf>
    <xf numFmtId="164" fontId="32" fillId="3"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right"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101" fillId="0" borderId="1" xfId="0" applyFont="true" applyBorder="true" applyAlignment="true" applyProtection="false">
      <alignment horizontal="general" vertical="center" textRotation="0" wrapText="true" indent="0" shrinkToFit="false"/>
      <protection locked="true" hidden="false"/>
    </xf>
    <xf numFmtId="164" fontId="101" fillId="0" borderId="1" xfId="0" applyFont="true" applyBorder="true" applyAlignment="true" applyProtection="false">
      <alignment horizontal="right" vertical="center" textRotation="0" wrapText="true" indent="0" shrinkToFit="false"/>
      <protection locked="true" hidden="false"/>
    </xf>
    <xf numFmtId="164" fontId="28" fillId="16" borderId="1" xfId="0" applyFont="true" applyBorder="true" applyAlignment="true" applyProtection="false">
      <alignment horizontal="general" vertical="bottom" textRotation="0" wrapText="true" indent="0" shrinkToFit="false"/>
      <protection locked="true" hidden="false"/>
    </xf>
    <xf numFmtId="164" fontId="15" fillId="16" borderId="1" xfId="0" applyFont="true" applyBorder="true" applyAlignment="true" applyProtection="false">
      <alignment horizontal="general" vertical="bottom" textRotation="0" wrapText="true" indent="0" shrinkToFit="false"/>
      <protection locked="true" hidden="false"/>
    </xf>
    <xf numFmtId="164" fontId="38" fillId="3" borderId="1" xfId="0" applyFont="true" applyBorder="true" applyAlignment="true" applyProtection="false">
      <alignment horizontal="center" vertical="center" textRotation="0" wrapText="true" indent="0" shrinkToFit="false"/>
      <protection locked="true" hidden="false"/>
    </xf>
    <xf numFmtId="164" fontId="17" fillId="3" borderId="1" xfId="0" applyFont="true" applyBorder="true" applyAlignment="true" applyProtection="false">
      <alignment horizontal="center" vertical="center" textRotation="0" wrapText="true" indent="0" shrinkToFit="false"/>
      <protection locked="true" hidden="false"/>
    </xf>
    <xf numFmtId="164" fontId="33" fillId="3" borderId="1" xfId="0" applyFont="true" applyBorder="true" applyAlignment="true" applyProtection="false">
      <alignment horizontal="right" vertical="top" textRotation="0" wrapText="true" indent="0" shrinkToFit="false"/>
      <protection locked="true" hidden="false"/>
    </xf>
    <xf numFmtId="164" fontId="9" fillId="15" borderId="1" xfId="0" applyFont="true" applyBorder="true" applyAlignment="true" applyProtection="false">
      <alignment horizontal="center" vertical="center" textRotation="0" wrapText="true" indent="0" shrinkToFit="false"/>
      <protection locked="true" hidden="false"/>
    </xf>
    <xf numFmtId="164" fontId="111" fillId="21" borderId="1" xfId="0" applyFont="true" applyBorder="true" applyAlignment="true" applyProtection="false">
      <alignment horizontal="center" vertical="center" textRotation="0" wrapText="true" indent="0" shrinkToFit="false"/>
      <protection locked="true" hidden="false"/>
    </xf>
    <xf numFmtId="164" fontId="170" fillId="18" borderId="1" xfId="0" applyFont="true" applyBorder="tru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general" vertical="center" textRotation="0" wrapText="true" indent="0" shrinkToFit="false"/>
      <protection locked="true" hidden="false"/>
    </xf>
    <xf numFmtId="164" fontId="21" fillId="16" borderId="1" xfId="0" applyFont="true" applyBorder="true" applyAlignment="true" applyProtection="false">
      <alignment horizontal="general" vertical="bottom" textRotation="0" wrapText="true" indent="0" shrinkToFit="false"/>
      <protection locked="true" hidden="false"/>
    </xf>
    <xf numFmtId="164" fontId="96" fillId="16" borderId="1" xfId="0" applyFont="true" applyBorder="true" applyAlignment="true" applyProtection="false">
      <alignment horizontal="general" vertical="bottom" textRotation="0" wrapText="true" indent="0" shrinkToFit="false"/>
      <protection locked="true" hidden="false"/>
    </xf>
    <xf numFmtId="164" fontId="9" fillId="16" borderId="0" xfId="0" applyFont="true" applyBorder="false" applyAlignment="true" applyProtection="false">
      <alignment horizontal="center" vertical="center" textRotation="0" wrapText="true" indent="0" shrinkToFit="false"/>
      <protection locked="true" hidden="false"/>
    </xf>
    <xf numFmtId="164" fontId="33" fillId="12" borderId="1" xfId="0" applyFont="true" applyBorder="true" applyAlignment="true" applyProtection="false">
      <alignment horizontal="general" vertical="bottom" textRotation="0" wrapText="true" indent="0" shrinkToFit="false"/>
      <protection locked="true" hidden="false"/>
    </xf>
    <xf numFmtId="164" fontId="84" fillId="3" borderId="1" xfId="0" applyFont="true" applyBorder="true" applyAlignment="true" applyProtection="false">
      <alignment horizontal="center" vertical="center" textRotation="0" wrapText="true" indent="0" shrinkToFit="false"/>
      <protection locked="true" hidden="false"/>
    </xf>
    <xf numFmtId="164" fontId="87" fillId="3"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15" fillId="15" borderId="1" xfId="0" applyFont="true" applyBorder="true" applyAlignment="true" applyProtection="false">
      <alignment horizontal="center" vertical="bottom" textRotation="0" wrapText="false" indent="0" shrinkToFit="false"/>
      <protection locked="true" hidden="false"/>
    </xf>
    <xf numFmtId="164" fontId="15" fillId="36"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bottom" textRotation="0" wrapText="false" indent="0" shrinkToFit="false"/>
      <protection locked="true" hidden="false"/>
    </xf>
    <xf numFmtId="164" fontId="171" fillId="0" borderId="1" xfId="0" applyFont="true" applyBorder="true" applyAlignment="true" applyProtection="false">
      <alignment horizontal="center" vertical="center" textRotation="0" wrapText="false" indent="0" shrinkToFit="false"/>
      <protection locked="true" hidden="false"/>
    </xf>
    <xf numFmtId="164" fontId="38" fillId="3"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right" vertical="center" textRotation="0" wrapText="false" indent="0" shrinkToFit="false"/>
      <protection locked="true" hidden="false"/>
    </xf>
    <xf numFmtId="164" fontId="87" fillId="3"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84" fillId="20" borderId="1" xfId="0" applyFont="true" applyBorder="true" applyAlignment="true" applyProtection="false">
      <alignment horizontal="center" vertical="center" textRotation="0" wrapText="false" indent="0" shrinkToFit="false"/>
      <protection locked="true" hidden="false"/>
    </xf>
    <xf numFmtId="164" fontId="87" fillId="20" borderId="1" xfId="0" applyFont="true" applyBorder="true" applyAlignment="true" applyProtection="false">
      <alignment horizontal="center" vertical="center" textRotation="0" wrapText="false" indent="0" shrinkToFit="false"/>
      <protection locked="true" hidden="false"/>
    </xf>
    <xf numFmtId="164" fontId="77" fillId="0" borderId="1" xfId="0" applyFont="true" applyBorder="true" applyAlignment="true" applyProtection="false">
      <alignment horizontal="center" vertical="center" textRotation="0" wrapText="false" indent="0" shrinkToFit="false"/>
      <protection locked="true" hidden="false"/>
    </xf>
    <xf numFmtId="164" fontId="15" fillId="18"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true" indent="0" shrinkToFit="false"/>
      <protection locked="true" hidden="false"/>
    </xf>
    <xf numFmtId="164" fontId="15" fillId="23" borderId="1" xfId="0" applyFont="true" applyBorder="true" applyAlignment="true" applyProtection="false">
      <alignment horizontal="center" vertical="center" textRotation="0" wrapText="false" indent="0" shrinkToFit="false"/>
      <protection locked="true" hidden="false"/>
    </xf>
    <xf numFmtId="164" fontId="9" fillId="23" borderId="1" xfId="0" applyFont="true" applyBorder="true" applyAlignment="true" applyProtection="false">
      <alignment horizontal="center" vertical="bottom" textRotation="0" wrapText="true" indent="0" shrinkToFit="false"/>
      <protection locked="true" hidden="false"/>
    </xf>
    <xf numFmtId="164" fontId="87" fillId="20" borderId="1" xfId="0" applyFont="true" applyBorder="true" applyAlignment="true" applyProtection="false">
      <alignment horizontal="center" vertical="center" textRotation="0" wrapText="true" indent="0" shrinkToFit="false"/>
      <protection locked="true" hidden="false"/>
    </xf>
    <xf numFmtId="164" fontId="38" fillId="16" borderId="1" xfId="0" applyFont="true" applyBorder="true" applyAlignment="true" applyProtection="false">
      <alignment horizontal="center" vertical="center" textRotation="0" wrapText="false" indent="0" shrinkToFit="false"/>
      <protection locked="true" hidden="false"/>
    </xf>
    <xf numFmtId="164" fontId="15" fillId="13" borderId="1" xfId="0" applyFont="true" applyBorder="true" applyAlignment="true" applyProtection="false">
      <alignment horizontal="center" vertical="center" textRotation="0" wrapText="false" indent="0" shrinkToFit="false"/>
      <protection locked="true" hidden="false"/>
    </xf>
    <xf numFmtId="164" fontId="77" fillId="3" borderId="1" xfId="0" applyFont="true" applyBorder="true" applyAlignment="true" applyProtection="false">
      <alignment horizontal="center" vertical="center" textRotation="0" wrapText="false" indent="0" shrinkToFit="false"/>
      <protection locked="true" hidden="false"/>
    </xf>
    <xf numFmtId="167" fontId="15" fillId="3" borderId="1" xfId="0" applyFont="true" applyBorder="true" applyAlignment="true" applyProtection="false">
      <alignment horizontal="center" vertical="center" textRotation="0" wrapText="false" indent="0" shrinkToFit="false"/>
      <protection locked="true" hidden="false"/>
    </xf>
    <xf numFmtId="164" fontId="15" fillId="37" borderId="1" xfId="0" applyFont="true" applyBorder="true" applyAlignment="true" applyProtection="false">
      <alignment horizontal="center" vertical="center" textRotation="0" wrapText="false" indent="0" shrinkToFit="false"/>
      <protection locked="true" hidden="false"/>
    </xf>
    <xf numFmtId="164" fontId="15" fillId="27" borderId="1" xfId="0" applyFont="true" applyBorder="true" applyAlignment="true" applyProtection="false">
      <alignment horizontal="center" vertical="center" textRotation="0" wrapText="false" indent="0" shrinkToFit="false"/>
      <protection locked="true" hidden="false"/>
    </xf>
    <xf numFmtId="164" fontId="15" fillId="17" borderId="1" xfId="0" applyFont="true" applyBorder="true" applyAlignment="true" applyProtection="false">
      <alignment horizontal="center" vertical="center" textRotation="0" wrapText="false" indent="0" shrinkToFit="false"/>
      <protection locked="true" hidden="false"/>
    </xf>
    <xf numFmtId="164" fontId="79" fillId="3" borderId="1" xfId="0" applyFont="true" applyBorder="true" applyAlignment="true" applyProtection="false">
      <alignment horizontal="center" vertical="center" textRotation="0" wrapText="false" indent="0" shrinkToFit="false"/>
      <protection locked="true" hidden="false"/>
    </xf>
    <xf numFmtId="164" fontId="83" fillId="3" borderId="1" xfId="0" applyFont="true" applyBorder="true" applyAlignment="true" applyProtection="false">
      <alignment horizontal="center" vertical="center" textRotation="0" wrapText="false" indent="0" shrinkToFit="false"/>
      <protection locked="true" hidden="false"/>
    </xf>
    <xf numFmtId="164" fontId="172" fillId="3" borderId="1" xfId="0" applyFont="true" applyBorder="true" applyAlignment="true" applyProtection="false">
      <alignment horizontal="center" vertical="center" textRotation="0" wrapText="false" indent="0" shrinkToFit="false"/>
      <protection locked="true" hidden="false"/>
    </xf>
    <xf numFmtId="164" fontId="78" fillId="3" borderId="1" xfId="0" applyFont="true" applyBorder="true" applyAlignment="true" applyProtection="false">
      <alignment horizontal="center" vertical="center" textRotation="0" wrapText="false" indent="0" shrinkToFit="false"/>
      <protection locked="true" hidden="false"/>
    </xf>
    <xf numFmtId="164" fontId="78" fillId="3" borderId="1" xfId="0" applyFont="true" applyBorder="true" applyAlignment="true" applyProtection="false">
      <alignment horizontal="center" vertical="center" textRotation="0" wrapText="true" indent="0" shrinkToFit="false"/>
      <protection locked="true" hidden="false"/>
    </xf>
    <xf numFmtId="164" fontId="78" fillId="18" borderId="1" xfId="0" applyFont="true" applyBorder="true" applyAlignment="true" applyProtection="false">
      <alignment horizontal="center" vertical="center" textRotation="0" wrapText="false" indent="0" shrinkToFit="false"/>
      <protection locked="true" hidden="false"/>
    </xf>
    <xf numFmtId="164" fontId="78" fillId="3" borderId="1" xfId="0" applyFont="true" applyBorder="true" applyAlignment="true" applyProtection="false">
      <alignment horizontal="right" vertical="center" textRotation="0" wrapText="true" indent="0" shrinkToFit="false"/>
      <protection locked="true" hidden="false"/>
    </xf>
    <xf numFmtId="167" fontId="15" fillId="0" borderId="1" xfId="0" applyFont="true" applyBorder="true" applyAlignment="true" applyProtection="false">
      <alignment horizontal="center" vertical="center" textRotation="0" wrapText="false" indent="0" shrinkToFit="false"/>
      <protection locked="true" hidden="false"/>
    </xf>
    <xf numFmtId="164" fontId="15" fillId="37" borderId="1" xfId="0" applyFont="true" applyBorder="true" applyAlignment="true" applyProtection="false">
      <alignment horizontal="center" vertical="center" textRotation="0" wrapText="true" indent="0" shrinkToFit="false"/>
      <protection locked="true" hidden="false"/>
    </xf>
    <xf numFmtId="164" fontId="84" fillId="0" borderId="1" xfId="0" applyFont="true" applyBorder="true" applyAlignment="true" applyProtection="false">
      <alignment horizontal="center" vertical="center" textRotation="0" wrapText="false" indent="0" shrinkToFit="false"/>
      <protection locked="true" hidden="false"/>
    </xf>
    <xf numFmtId="164" fontId="81" fillId="3" borderId="1" xfId="0" applyFont="true" applyBorder="true" applyAlignment="true" applyProtection="false">
      <alignment horizontal="center" vertical="center" textRotation="0" wrapText="false" indent="0" shrinkToFit="false"/>
      <protection locked="true" hidden="false"/>
    </xf>
    <xf numFmtId="164" fontId="66" fillId="3"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64" fontId="46" fillId="18"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right" vertical="center" textRotation="0" wrapText="true" indent="0" shrinkToFit="false"/>
      <protection locked="true" hidden="false"/>
    </xf>
    <xf numFmtId="164" fontId="46" fillId="16" borderId="1" xfId="0" applyFont="true" applyBorder="true" applyAlignment="true" applyProtection="false">
      <alignment horizontal="center" vertical="center" textRotation="0" wrapText="false" indent="0" shrinkToFit="false"/>
      <protection locked="true" hidden="false"/>
    </xf>
    <xf numFmtId="164" fontId="46" fillId="15" borderId="1" xfId="0" applyFont="true" applyBorder="true" applyAlignment="true" applyProtection="false">
      <alignment horizontal="center" vertical="bottom" textRotation="0" wrapText="false" indent="0" shrinkToFit="false"/>
      <protection locked="true" hidden="false"/>
    </xf>
    <xf numFmtId="164" fontId="46" fillId="37"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center" vertical="bottom"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87" fillId="0" borderId="1" xfId="0" applyFont="true" applyBorder="true" applyAlignment="true" applyProtection="false">
      <alignment horizontal="center" vertical="center" textRotation="0" wrapText="false" indent="0" shrinkToFit="false"/>
      <protection locked="true" hidden="false"/>
    </xf>
    <xf numFmtId="164" fontId="15" fillId="13" borderId="1" xfId="0" applyFont="true" applyBorder="true" applyAlignment="true" applyProtection="false">
      <alignment horizontal="center" vertical="center" textRotation="0" wrapText="tru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9" fillId="37" borderId="1" xfId="0" applyFont="true" applyBorder="true" applyAlignment="true" applyProtection="false">
      <alignment horizontal="center" vertical="bottom" textRotation="0" wrapText="true" indent="0" shrinkToFit="false"/>
      <protection locked="true" hidden="false"/>
    </xf>
    <xf numFmtId="164" fontId="15" fillId="15" borderId="1" xfId="0" applyFont="true" applyBorder="true" applyAlignment="true" applyProtection="false">
      <alignment horizontal="center" vertical="center" textRotation="0" wrapText="false" indent="0" shrinkToFit="false"/>
      <protection locked="true" hidden="false"/>
    </xf>
    <xf numFmtId="164" fontId="15" fillId="20" borderId="1" xfId="0" applyFont="true" applyBorder="true" applyAlignment="true" applyProtection="false">
      <alignment horizontal="center" vertical="center" textRotation="0" wrapText="false" indent="0" shrinkToFit="false"/>
      <protection locked="true" hidden="false"/>
    </xf>
    <xf numFmtId="164" fontId="84" fillId="8" borderId="1" xfId="0" applyFont="true" applyBorder="true" applyAlignment="true" applyProtection="false">
      <alignment horizontal="center" vertical="center" textRotation="0" wrapText="false" indent="0" shrinkToFit="false"/>
      <protection locked="true" hidden="false"/>
    </xf>
    <xf numFmtId="164" fontId="87" fillId="8" borderId="1" xfId="0" applyFont="true" applyBorder="true" applyAlignment="true" applyProtection="false">
      <alignment horizontal="center" vertical="center" textRotation="0" wrapText="false" indent="0" shrinkToFit="false"/>
      <protection locked="true" hidden="false"/>
    </xf>
    <xf numFmtId="164" fontId="87" fillId="18" borderId="1" xfId="0" applyFont="true" applyBorder="true" applyAlignment="true" applyProtection="false">
      <alignment horizontal="center" vertical="center" textRotation="0" wrapText="false" indent="0" shrinkToFit="false"/>
      <protection locked="true" hidden="false"/>
    </xf>
    <xf numFmtId="164" fontId="111" fillId="0" borderId="1" xfId="0" applyFont="true" applyBorder="true" applyAlignment="true" applyProtection="false">
      <alignment horizontal="center" vertical="center" textRotation="0" wrapText="true" indent="0" shrinkToFit="false"/>
      <protection locked="true" hidden="false"/>
    </xf>
    <xf numFmtId="164" fontId="101" fillId="0" borderId="1" xfId="0" applyFont="true" applyBorder="true" applyAlignment="true" applyProtection="false">
      <alignment horizontal="center" vertical="center" textRotation="0" wrapText="true" indent="0" shrinkToFit="false"/>
      <protection locked="true" hidden="false"/>
    </xf>
    <xf numFmtId="164" fontId="22" fillId="18" borderId="1" xfId="0" applyFont="true" applyBorder="true" applyAlignment="true" applyProtection="false">
      <alignment horizontal="center" vertical="center" textRotation="0" wrapText="true" indent="0" shrinkToFit="false"/>
      <protection locked="true" hidden="false"/>
    </xf>
    <xf numFmtId="164" fontId="15" fillId="24" borderId="1" xfId="0" applyFont="true" applyBorder="true" applyAlignment="true" applyProtection="false">
      <alignment horizontal="center" vertical="bottom" textRotation="0" wrapText="false" indent="0" shrinkToFit="false"/>
      <protection locked="true" hidden="false"/>
    </xf>
    <xf numFmtId="164" fontId="15" fillId="25" borderId="1" xfId="0" applyFont="true" applyBorder="true" applyAlignment="true" applyProtection="false">
      <alignment horizontal="center" vertical="center" textRotation="0" wrapText="false" indent="0" shrinkToFit="false"/>
      <protection locked="true" hidden="false"/>
    </xf>
    <xf numFmtId="164" fontId="26" fillId="27" borderId="1" xfId="0" applyFont="true" applyBorder="true" applyAlignment="true" applyProtection="false">
      <alignment horizontal="center" vertical="bottom" textRotation="0" wrapText="true" indent="0" shrinkToFit="false"/>
      <protection locked="true" hidden="false"/>
    </xf>
    <xf numFmtId="164" fontId="77" fillId="16" borderId="1" xfId="0" applyFont="true" applyBorder="true" applyAlignment="true" applyProtection="false">
      <alignment horizontal="center" vertical="center" textRotation="0" wrapText="false" indent="0" shrinkToFit="false"/>
      <protection locked="true" hidden="false"/>
    </xf>
    <xf numFmtId="164" fontId="15" fillId="25" borderId="1" xfId="0" applyFont="true" applyBorder="true" applyAlignment="true" applyProtection="false">
      <alignment horizontal="center" vertical="center" textRotation="0" wrapText="true" indent="0" shrinkToFit="false"/>
      <protection locked="true" hidden="false"/>
    </xf>
    <xf numFmtId="164" fontId="76" fillId="3" borderId="1" xfId="0" applyFont="true" applyBorder="true" applyAlignment="true" applyProtection="false">
      <alignment horizontal="center" vertical="center" textRotation="0" wrapText="false" indent="0" shrinkToFit="false"/>
      <protection locked="true" hidden="false"/>
    </xf>
    <xf numFmtId="164" fontId="84" fillId="13" borderId="1" xfId="0" applyFont="true" applyBorder="true" applyAlignment="true" applyProtection="false">
      <alignment horizontal="center" vertical="center" textRotation="0" wrapText="false" indent="0" shrinkToFit="false"/>
      <protection locked="true" hidden="false"/>
    </xf>
    <xf numFmtId="164" fontId="87" fillId="13" borderId="1" xfId="0" applyFont="true" applyBorder="true" applyAlignment="true" applyProtection="false">
      <alignment horizontal="center" vertical="center" textRotation="0" wrapText="false" indent="0" shrinkToFit="false"/>
      <protection locked="true" hidden="false"/>
    </xf>
    <xf numFmtId="164" fontId="76" fillId="13" borderId="1" xfId="0" applyFont="true" applyBorder="true" applyAlignment="true" applyProtection="false">
      <alignment horizontal="center" vertical="center" textRotation="0" wrapText="false" indent="0" shrinkToFit="false"/>
      <protection locked="true" hidden="false"/>
    </xf>
    <xf numFmtId="164" fontId="77" fillId="13" borderId="1" xfId="0" applyFont="true" applyBorder="true" applyAlignment="true" applyProtection="false">
      <alignment horizontal="center" vertical="center" textRotation="0" wrapText="false" indent="0" shrinkToFit="false"/>
      <protection locked="true" hidden="false"/>
    </xf>
    <xf numFmtId="164" fontId="15" fillId="13" borderId="1" xfId="0" applyFont="true" applyBorder="true" applyAlignment="true" applyProtection="false">
      <alignment horizontal="right" vertical="center" textRotation="0" wrapText="false" indent="0" shrinkToFit="false"/>
      <protection locked="true" hidden="false"/>
    </xf>
    <xf numFmtId="164" fontId="15" fillId="13" borderId="1" xfId="0" applyFont="true" applyBorder="true" applyAlignment="true" applyProtection="false">
      <alignment horizontal="center" vertical="bottom" textRotation="0" wrapText="false" indent="0" shrinkToFit="false"/>
      <protection locked="true" hidden="false"/>
    </xf>
    <xf numFmtId="164" fontId="15" fillId="13" borderId="1" xfId="0" applyFont="true" applyBorder="true" applyAlignment="true" applyProtection="false">
      <alignment horizontal="general" vertical="bottom" textRotation="0" wrapText="true" indent="0" shrinkToFit="false"/>
      <protection locked="true" hidden="false"/>
    </xf>
    <xf numFmtId="164" fontId="15" fillId="13" borderId="0" xfId="0" applyFont="true" applyBorder="false" applyAlignment="true" applyProtection="false">
      <alignment horizontal="general" vertical="bottom" textRotation="0" wrapText="true" indent="0" shrinkToFit="false"/>
      <protection locked="true" hidden="false"/>
    </xf>
    <xf numFmtId="164" fontId="81" fillId="0" borderId="1" xfId="0" applyFont="true" applyBorder="true" applyAlignment="true" applyProtection="false">
      <alignment horizontal="center" vertical="center" textRotation="0" wrapText="false" indent="0" shrinkToFit="false"/>
      <protection locked="true" hidden="false"/>
    </xf>
    <xf numFmtId="164" fontId="46" fillId="10" borderId="1" xfId="0" applyFont="true" applyBorder="true" applyAlignment="true" applyProtection="false">
      <alignment horizontal="center" vertical="center" textRotation="0" wrapText="false" indent="0" shrinkToFit="false"/>
      <protection locked="true" hidden="false"/>
    </xf>
    <xf numFmtId="164" fontId="46" fillId="10" borderId="1" xfId="0" applyFont="true" applyBorder="true" applyAlignment="true" applyProtection="false">
      <alignment horizontal="center" vertical="center" textRotation="0" wrapText="true" indent="0" shrinkToFit="false"/>
      <protection locked="true" hidden="false"/>
    </xf>
    <xf numFmtId="164" fontId="46" fillId="13" borderId="1" xfId="0" applyFont="true" applyBorder="true" applyAlignment="true" applyProtection="false">
      <alignment horizontal="center" vertical="center" textRotation="0" wrapText="false" indent="0" shrinkToFit="false"/>
      <protection locked="true" hidden="false"/>
    </xf>
    <xf numFmtId="164" fontId="173" fillId="0" borderId="1" xfId="0" applyFont="true" applyBorder="true" applyAlignment="true" applyProtection="false">
      <alignment horizontal="center" vertical="center" textRotation="0" wrapText="false" indent="0" shrinkToFit="false"/>
      <protection locked="true" hidden="false"/>
    </xf>
    <xf numFmtId="164" fontId="76" fillId="0" borderId="1" xfId="0" applyFont="true" applyBorder="true" applyAlignment="true" applyProtection="false">
      <alignment horizontal="center" vertical="center" textRotation="0" wrapText="false" indent="0" shrinkToFit="false"/>
      <protection locked="true" hidden="false"/>
    </xf>
    <xf numFmtId="164" fontId="15" fillId="27" borderId="1" xfId="0" applyFont="true" applyBorder="true" applyAlignment="true" applyProtection="false">
      <alignment horizontal="center" vertical="bottom" textRotation="0" wrapText="false" indent="0" shrinkToFit="false"/>
      <protection locked="true" hidden="false"/>
    </xf>
    <xf numFmtId="164" fontId="46" fillId="16" borderId="1" xfId="0" applyFont="true" applyBorder="true" applyAlignment="true" applyProtection="false">
      <alignment horizontal="center" vertical="center" textRotation="0" wrapText="true" indent="0" shrinkToFit="false"/>
      <protection locked="true" hidden="false"/>
    </xf>
    <xf numFmtId="164" fontId="46" fillId="0" borderId="1" xfId="0" applyFont="true" applyBorder="true" applyAlignment="true" applyProtection="false">
      <alignment horizontal="center" vertical="center" textRotation="0" wrapText="true" indent="0" shrinkToFit="false"/>
      <protection locked="true" hidden="false"/>
    </xf>
    <xf numFmtId="164" fontId="46" fillId="14" borderId="1" xfId="0" applyFont="true" applyBorder="true" applyAlignment="true" applyProtection="false">
      <alignment horizontal="center" vertical="center" textRotation="0" wrapText="false" indent="0" shrinkToFit="false"/>
      <protection locked="true" hidden="false"/>
    </xf>
    <xf numFmtId="164" fontId="46" fillId="37" borderId="1" xfId="0" applyFont="true" applyBorder="true" applyAlignment="true" applyProtection="false">
      <alignment horizontal="center" vertical="bottom" textRotation="0" wrapText="false" indent="0" shrinkToFit="false"/>
      <protection locked="true" hidden="false"/>
    </xf>
    <xf numFmtId="164" fontId="77" fillId="18" borderId="1" xfId="0" applyFont="true" applyBorder="true" applyAlignment="true" applyProtection="false">
      <alignment horizontal="center" vertical="center" textRotation="0" wrapText="false" indent="0" shrinkToFit="false"/>
      <protection locked="true" hidden="false"/>
    </xf>
    <xf numFmtId="164" fontId="15" fillId="36" borderId="1" xfId="0" applyFont="true" applyBorder="true" applyAlignment="true" applyProtection="false">
      <alignment horizontal="center" vertical="bottom" textRotation="0" wrapText="false" indent="0" shrinkToFit="false"/>
      <protection locked="true" hidden="false"/>
    </xf>
    <xf numFmtId="164" fontId="15" fillId="37" borderId="1" xfId="0" applyFont="true" applyBorder="true" applyAlignment="true" applyProtection="false">
      <alignment horizontal="center" vertical="bottom" textRotation="0" wrapText="false" indent="0" shrinkToFit="false"/>
      <protection locked="true" hidden="false"/>
    </xf>
    <xf numFmtId="164" fontId="87" fillId="5" borderId="1" xfId="0" applyFont="true" applyBorder="true" applyAlignment="true" applyProtection="false">
      <alignment horizontal="center" vertical="center" textRotation="0" wrapText="false" indent="0" shrinkToFit="false"/>
      <protection locked="true" hidden="false"/>
    </xf>
    <xf numFmtId="164" fontId="87" fillId="19" borderId="1" xfId="0" applyFont="true" applyBorder="true" applyAlignment="true" applyProtection="false">
      <alignment horizontal="center" vertical="center" textRotation="0" wrapText="false" indent="0" shrinkToFit="false"/>
      <protection locked="true" hidden="false"/>
    </xf>
    <xf numFmtId="164" fontId="84" fillId="10" borderId="1" xfId="0" applyFont="true" applyBorder="true" applyAlignment="true" applyProtection="false">
      <alignment horizontal="center" vertical="bottom" textRotation="0" wrapText="false" indent="0" shrinkToFit="false"/>
      <protection locked="true" hidden="false"/>
    </xf>
    <xf numFmtId="164" fontId="87" fillId="10"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center" vertical="bottom" textRotation="0" wrapText="false" indent="0" shrinkToFit="false"/>
      <protection locked="true" hidden="false"/>
    </xf>
    <xf numFmtId="164" fontId="15" fillId="10" borderId="1" xfId="0" applyFont="true" applyBorder="true" applyAlignment="true" applyProtection="false">
      <alignment horizontal="center" vertical="bottom" textRotation="0" wrapText="true" indent="0" shrinkToFit="false"/>
      <protection locked="true" hidden="false"/>
    </xf>
    <xf numFmtId="164" fontId="15" fillId="10" borderId="1" xfId="0" applyFont="true" applyBorder="true" applyAlignment="true" applyProtection="false">
      <alignment horizontal="right" vertical="bottom" textRotation="0" wrapText="false" indent="0" shrinkToFit="false"/>
      <protection locked="true" hidden="false"/>
    </xf>
    <xf numFmtId="164" fontId="15" fillId="10" borderId="1" xfId="0" applyFont="true" applyBorder="true" applyAlignment="true" applyProtection="false">
      <alignment horizontal="general" vertical="bottom"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81" fillId="16" borderId="1" xfId="0" applyFont="true" applyBorder="true" applyAlignment="true" applyProtection="false">
      <alignment horizontal="center" vertical="center" textRotation="0" wrapText="false" indent="0" shrinkToFit="false"/>
      <protection locked="true" hidden="false"/>
    </xf>
    <xf numFmtId="164" fontId="66" fillId="16" borderId="1" xfId="0" applyFont="true" applyBorder="true" applyAlignment="true" applyProtection="false">
      <alignment horizontal="center" vertical="center" textRotation="0" wrapText="false" indent="0" shrinkToFit="false"/>
      <protection locked="true" hidden="false"/>
    </xf>
    <xf numFmtId="164" fontId="44" fillId="3" borderId="1" xfId="0" applyFont="true" applyBorder="true" applyAlignment="true" applyProtection="false">
      <alignment horizontal="center" vertical="center" textRotation="0" wrapText="false" indent="0" shrinkToFit="false"/>
      <protection locked="true" hidden="false"/>
    </xf>
    <xf numFmtId="164" fontId="46" fillId="3" borderId="1" xfId="0" applyFont="true" applyBorder="true" applyAlignment="true" applyProtection="false">
      <alignment horizontal="right" vertical="center" textRotation="0" wrapText="true" indent="0" shrinkToFit="false"/>
      <protection locked="true" hidden="false"/>
    </xf>
    <xf numFmtId="164" fontId="46" fillId="3" borderId="1" xfId="0" applyFont="true" applyBorder="true" applyAlignment="true" applyProtection="false">
      <alignment horizontal="center" vertical="bottom" textRotation="0" wrapText="false" indent="0" shrinkToFit="false"/>
      <protection locked="true" hidden="false"/>
    </xf>
    <xf numFmtId="164" fontId="46" fillId="5" borderId="1" xfId="0" applyFont="true" applyBorder="true" applyAlignment="true" applyProtection="false">
      <alignment horizontal="center" vertical="center" textRotation="0" wrapText="false" indent="0" shrinkToFit="false"/>
      <protection locked="true" hidden="false"/>
    </xf>
    <xf numFmtId="164" fontId="66" fillId="3"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false" indent="0" shrinkToFit="false"/>
      <protection locked="true" hidden="false"/>
    </xf>
    <xf numFmtId="164" fontId="66" fillId="0" borderId="1" xfId="0" applyFont="true" applyBorder="true" applyAlignment="true" applyProtection="false">
      <alignment horizontal="center" vertical="center" textRotation="0" wrapText="false" indent="0" shrinkToFit="false"/>
      <protection locked="true" hidden="false"/>
    </xf>
    <xf numFmtId="164" fontId="46" fillId="36" borderId="1" xfId="0" applyFont="true" applyBorder="true" applyAlignment="true" applyProtection="false">
      <alignment horizontal="center" vertical="center" textRotation="0" wrapText="false" indent="0" shrinkToFit="false"/>
      <protection locked="true" hidden="false"/>
    </xf>
    <xf numFmtId="164" fontId="46" fillId="17" borderId="1" xfId="0" applyFont="true" applyBorder="true" applyAlignment="true" applyProtection="false">
      <alignment horizontal="center" vertical="center" textRotation="0" wrapText="false" indent="0" shrinkToFit="false"/>
      <protection locked="true" hidden="false"/>
    </xf>
    <xf numFmtId="164" fontId="46" fillId="27" borderId="1" xfId="0" applyFont="true" applyBorder="true" applyAlignment="true" applyProtection="false">
      <alignment horizontal="center" vertical="center" textRotation="0" wrapText="false" indent="0" shrinkToFit="false"/>
      <protection locked="true" hidden="false"/>
    </xf>
    <xf numFmtId="164" fontId="66" fillId="0" borderId="1" xfId="0" applyFont="true" applyBorder="true" applyAlignment="true" applyProtection="false">
      <alignment horizontal="center" vertical="center" textRotation="0" wrapText="true" indent="0" shrinkToFit="false"/>
      <protection locked="true" hidden="false"/>
    </xf>
    <xf numFmtId="164" fontId="81" fillId="3" borderId="1" xfId="0" applyFont="true" applyBorder="true" applyAlignment="true" applyProtection="false">
      <alignment horizontal="center" vertical="bottom" textRotation="0" wrapText="false" indent="0" shrinkToFit="false"/>
      <protection locked="true" hidden="false"/>
    </xf>
    <xf numFmtId="164" fontId="44" fillId="3" borderId="1" xfId="0" applyFont="true" applyBorder="true" applyAlignment="true" applyProtection="false">
      <alignment horizontal="center" vertical="bottom" textRotation="0" wrapText="false" indent="0" shrinkToFit="false"/>
      <protection locked="true" hidden="false"/>
    </xf>
    <xf numFmtId="164" fontId="46" fillId="3" borderId="1" xfId="0" applyFont="true" applyBorder="true" applyAlignment="true" applyProtection="false">
      <alignment horizontal="right" vertical="bottom" textRotation="0" wrapText="false" indent="0" shrinkToFit="false"/>
      <protection locked="true" hidden="false"/>
    </xf>
    <xf numFmtId="164" fontId="8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bottom" textRotation="0" wrapText="false" indent="0" shrinkToFit="false"/>
      <protection locked="true" hidden="false"/>
    </xf>
    <xf numFmtId="164" fontId="46" fillId="16" borderId="1" xfId="0" applyFont="true" applyBorder="true" applyAlignment="true" applyProtection="false">
      <alignment horizontal="center" vertical="bottom" textRotation="0" wrapText="false" indent="0" shrinkToFit="false"/>
      <protection locked="true" hidden="false"/>
    </xf>
    <xf numFmtId="164" fontId="46" fillId="16" borderId="1" xfId="0" applyFont="true" applyBorder="true" applyAlignment="true" applyProtection="false">
      <alignment horizontal="center" vertical="bottom" textRotation="0" wrapText="true" indent="0" shrinkToFit="false"/>
      <protection locked="true" hidden="false"/>
    </xf>
    <xf numFmtId="167" fontId="46" fillId="3" borderId="1" xfId="0" applyFont="true" applyBorder="true" applyAlignment="true" applyProtection="false">
      <alignment horizontal="center" vertical="bottom" textRotation="0" wrapText="false" indent="0" shrinkToFit="false"/>
      <protection locked="true" hidden="false"/>
    </xf>
    <xf numFmtId="164" fontId="46" fillId="0" borderId="1" xfId="0" applyFont="true" applyBorder="true" applyAlignment="true" applyProtection="false">
      <alignment horizontal="right" vertical="bottom" textRotation="0" wrapText="false" indent="0" shrinkToFit="false"/>
      <protection locked="true" hidden="false"/>
    </xf>
    <xf numFmtId="164" fontId="46" fillId="9" borderId="1" xfId="0" applyFont="true" applyBorder="true" applyAlignment="true" applyProtection="false">
      <alignment horizontal="center" vertical="bottom" textRotation="0" wrapText="false" indent="0" shrinkToFit="false"/>
      <protection locked="true" hidden="false"/>
    </xf>
    <xf numFmtId="164" fontId="44" fillId="18" borderId="1" xfId="0" applyFont="true" applyBorder="true" applyAlignment="true" applyProtection="false">
      <alignment horizontal="center" vertical="bottom" textRotation="0" wrapText="false" indent="0" shrinkToFit="false"/>
      <protection locked="true" hidden="false"/>
    </xf>
    <xf numFmtId="164" fontId="46" fillId="18" borderId="1" xfId="0" applyFont="true" applyBorder="true" applyAlignment="true" applyProtection="false">
      <alignment horizontal="center" vertical="bottom" textRotation="0" wrapText="true" indent="0" shrinkToFit="false"/>
      <protection locked="true" hidden="false"/>
    </xf>
    <xf numFmtId="164" fontId="66" fillId="21" borderId="1" xfId="0" applyFont="true" applyBorder="true" applyAlignment="true" applyProtection="false">
      <alignment horizontal="center" vertical="center" textRotation="0" wrapText="false" indent="0" shrinkToFit="false"/>
      <protection locked="true" hidden="false"/>
    </xf>
    <xf numFmtId="167" fontId="46" fillId="0" borderId="1" xfId="0" applyFont="true" applyBorder="true" applyAlignment="true" applyProtection="false">
      <alignment horizontal="center" vertical="center" textRotation="0" wrapText="false" indent="0" shrinkToFit="false"/>
      <protection locked="true" hidden="false"/>
    </xf>
    <xf numFmtId="164" fontId="46" fillId="21" borderId="1" xfId="0" applyFont="true" applyBorder="true" applyAlignment="true" applyProtection="false">
      <alignment horizontal="center" vertical="center" textRotation="0" wrapText="false" indent="0" shrinkToFit="false"/>
      <protection locked="true" hidden="false"/>
    </xf>
    <xf numFmtId="164" fontId="46" fillId="18" borderId="1" xfId="0" applyFont="true" applyBorder="true" applyAlignment="true" applyProtection="false">
      <alignment horizontal="center" vertical="bottom" textRotation="0" wrapText="false" indent="0" shrinkToFit="false"/>
      <protection locked="true" hidden="false"/>
    </xf>
    <xf numFmtId="164" fontId="46" fillId="13" borderId="1" xfId="0" applyFont="true" applyBorder="true" applyAlignment="true" applyProtection="false">
      <alignment horizontal="center" vertical="bottom" textRotation="0" wrapText="false" indent="0" shrinkToFit="false"/>
      <protection locked="true" hidden="false"/>
    </xf>
    <xf numFmtId="164" fontId="81" fillId="18" borderId="1" xfId="0" applyFont="true" applyBorder="true" applyAlignment="true" applyProtection="false">
      <alignment horizontal="center" vertical="center" textRotation="0" wrapText="false" indent="0" shrinkToFit="false"/>
      <protection locked="true" hidden="false"/>
    </xf>
    <xf numFmtId="164" fontId="41" fillId="27" borderId="1" xfId="0" applyFont="true" applyBorder="true" applyAlignment="true" applyProtection="false">
      <alignment horizontal="center" vertical="center" textRotation="0" wrapText="false" indent="0" shrinkToFit="false"/>
      <protection locked="true" hidden="false"/>
    </xf>
    <xf numFmtId="164" fontId="46" fillId="10" borderId="1" xfId="0" applyFont="true" applyBorder="true" applyAlignment="true" applyProtection="false">
      <alignment horizontal="center" vertical="bottom" textRotation="0" wrapText="false" indent="0" shrinkToFit="false"/>
      <protection locked="true" hidden="false"/>
    </xf>
    <xf numFmtId="164" fontId="46" fillId="0" borderId="1" xfId="0" applyFont="true" applyBorder="true" applyAlignment="true" applyProtection="false">
      <alignment horizontal="center" vertical="bottom" textRotation="0" wrapText="true" indent="0" shrinkToFit="false"/>
      <protection locked="true" hidden="false"/>
    </xf>
    <xf numFmtId="164" fontId="46" fillId="27" borderId="1" xfId="0" applyFont="true" applyBorder="true" applyAlignment="true" applyProtection="false">
      <alignment horizontal="center" vertical="bottom" textRotation="0" wrapText="false" indent="0" shrinkToFit="false"/>
      <protection locked="true" hidden="false"/>
    </xf>
    <xf numFmtId="164" fontId="46" fillId="5" borderId="1" xfId="0" applyFont="true" applyBorder="true" applyAlignment="true" applyProtection="false">
      <alignment horizontal="center" vertical="bottom" textRotation="0" wrapText="false" indent="0" shrinkToFit="false"/>
      <protection locked="true" hidden="false"/>
    </xf>
    <xf numFmtId="164" fontId="46" fillId="24" borderId="1" xfId="0" applyFont="true" applyBorder="true" applyAlignment="true" applyProtection="false">
      <alignment horizontal="center" vertical="bottom" textRotation="0" wrapText="false" indent="0" shrinkToFit="false"/>
      <protection locked="true" hidden="false"/>
    </xf>
    <xf numFmtId="164" fontId="81" fillId="6" borderId="1" xfId="0" applyFont="true" applyBorder="true" applyAlignment="true" applyProtection="false">
      <alignment horizontal="center" vertical="bottom" textRotation="0" wrapText="false" indent="0" shrinkToFit="false"/>
      <protection locked="true" hidden="false"/>
    </xf>
    <xf numFmtId="164" fontId="66" fillId="8" borderId="1" xfId="0" applyFont="true" applyBorder="true" applyAlignment="true" applyProtection="false">
      <alignment horizontal="center" vertical="center" textRotation="0" wrapText="false" indent="0" shrinkToFit="false"/>
      <protection locked="true" hidden="false"/>
    </xf>
    <xf numFmtId="164" fontId="46" fillId="8" borderId="1" xfId="0" applyFont="true" applyBorder="true" applyAlignment="true" applyProtection="false">
      <alignment horizontal="center" vertical="bottom" textRotation="0" wrapText="false" indent="0" shrinkToFit="false"/>
      <protection locked="true" hidden="false"/>
    </xf>
    <xf numFmtId="164" fontId="46" fillId="7" borderId="1" xfId="0" applyFont="true" applyBorder="true" applyAlignment="true" applyProtection="false">
      <alignment horizontal="center" vertical="bottom" textRotation="0" wrapText="false" indent="0" shrinkToFit="false"/>
      <protection locked="true" hidden="false"/>
    </xf>
    <xf numFmtId="167" fontId="46" fillId="3" borderId="1" xfId="0" applyFont="true" applyBorder="true" applyAlignment="true" applyProtection="false">
      <alignment horizontal="center" vertical="center" textRotation="0" wrapText="false" indent="0" shrinkToFit="false"/>
      <protection locked="true" hidden="false"/>
    </xf>
    <xf numFmtId="164" fontId="81" fillId="7" borderId="1" xfId="0" applyFont="true" applyBorder="true" applyAlignment="true" applyProtection="false">
      <alignment horizontal="center" vertical="bottom" textRotation="0" wrapText="false" indent="0" shrinkToFit="false"/>
      <protection locked="true" hidden="false"/>
    </xf>
    <xf numFmtId="164" fontId="66" fillId="7" borderId="1" xfId="0" applyFont="true" applyBorder="true" applyAlignment="true" applyProtection="false">
      <alignment horizontal="center" vertical="center" textRotation="0" wrapText="true" indent="0" shrinkToFit="false"/>
      <protection locked="true" hidden="false"/>
    </xf>
    <xf numFmtId="164" fontId="44" fillId="7" borderId="1" xfId="0" applyFont="true" applyBorder="true" applyAlignment="true" applyProtection="false">
      <alignment horizontal="center" vertical="bottom" textRotation="0" wrapText="false" indent="0" shrinkToFit="false"/>
      <protection locked="true" hidden="false"/>
    </xf>
    <xf numFmtId="164" fontId="46" fillId="7" borderId="1" xfId="0" applyFont="true" applyBorder="true" applyAlignment="true" applyProtection="false">
      <alignment horizontal="center" vertical="bottom" textRotation="0" wrapText="true" indent="0" shrinkToFit="false"/>
      <protection locked="true" hidden="false"/>
    </xf>
    <xf numFmtId="164" fontId="46" fillId="7" borderId="1" xfId="0" applyFont="true" applyBorder="true" applyAlignment="true" applyProtection="false">
      <alignment horizontal="general" vertical="bottom" textRotation="0" wrapText="true" indent="0" shrinkToFit="false"/>
      <protection locked="true" hidden="false"/>
    </xf>
    <xf numFmtId="164" fontId="46" fillId="7" borderId="0" xfId="0" applyFont="true" applyBorder="false" applyAlignment="true" applyProtection="false">
      <alignment horizontal="general" vertical="bottom" textRotation="0" wrapText="true" indent="0" shrinkToFit="false"/>
      <protection locked="true" hidden="false"/>
    </xf>
    <xf numFmtId="164" fontId="66" fillId="18" borderId="1" xfId="0" applyFont="true" applyBorder="true" applyAlignment="true" applyProtection="false">
      <alignment horizontal="center" vertical="center" textRotation="0" wrapText="false" indent="0" shrinkToFit="false"/>
      <protection locked="true" hidden="false"/>
    </xf>
    <xf numFmtId="164" fontId="46" fillId="14" borderId="1" xfId="0" applyFont="true" applyBorder="true" applyAlignment="true" applyProtection="false">
      <alignment horizontal="center" vertical="bottom" textRotation="0" wrapText="false" indent="0" shrinkToFit="false"/>
      <protection locked="true" hidden="false"/>
    </xf>
    <xf numFmtId="164" fontId="46" fillId="21" borderId="1" xfId="0" applyFont="true" applyBorder="true" applyAlignment="true" applyProtection="false">
      <alignment horizontal="center" vertical="bottom" textRotation="0" wrapText="false" indent="0" shrinkToFit="false"/>
      <protection locked="true" hidden="false"/>
    </xf>
    <xf numFmtId="164" fontId="46" fillId="23" borderId="1" xfId="0" applyFont="true" applyBorder="true" applyAlignment="true" applyProtection="false">
      <alignment horizontal="center" vertical="bottom" textRotation="0" wrapText="false" indent="0" shrinkToFit="false"/>
      <protection locked="true" hidden="false"/>
    </xf>
    <xf numFmtId="164" fontId="114" fillId="0" borderId="1" xfId="0" applyFont="true" applyBorder="true" applyAlignment="true" applyProtection="false">
      <alignment horizontal="center" vertical="bottom"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2" fillId="0" borderId="1" xfId="0" applyFont="true" applyBorder="true" applyAlignment="true" applyProtection="false">
      <alignment horizontal="center" vertical="bottom" textRotation="0" wrapText="true" indent="0" shrinkToFit="false"/>
      <protection locked="true" hidden="false"/>
    </xf>
    <xf numFmtId="164" fontId="42" fillId="3" borderId="1" xfId="0" applyFont="true" applyBorder="true" applyAlignment="true" applyProtection="false">
      <alignment horizontal="center" vertical="bottom" textRotation="0" wrapText="false" indent="0" shrinkToFit="false"/>
      <protection locked="true" hidden="false"/>
    </xf>
    <xf numFmtId="164" fontId="42" fillId="0" borderId="1" xfId="0" applyFont="true" applyBorder="true" applyAlignment="true" applyProtection="false">
      <alignment horizontal="right" vertical="bottom" textRotation="0" wrapText="false" indent="0" shrinkToFit="false"/>
      <protection locked="true" hidden="false"/>
    </xf>
    <xf numFmtId="164" fontId="42" fillId="15" borderId="1" xfId="0" applyFont="true" applyBorder="true" applyAlignment="true" applyProtection="false">
      <alignment horizontal="center" vertical="bottom" textRotation="0" wrapText="false" indent="0" shrinkToFit="false"/>
      <protection locked="true" hidden="false"/>
    </xf>
    <xf numFmtId="164" fontId="10" fillId="15" borderId="1" xfId="0" applyFont="true" applyBorder="true" applyAlignment="true" applyProtection="false">
      <alignment horizontal="center" vertical="center" textRotation="0" wrapText="true" indent="0" shrinkToFit="false"/>
      <protection locked="true" hidden="false"/>
    </xf>
    <xf numFmtId="164" fontId="83" fillId="3"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true" applyProtection="false">
      <alignment horizontal="center" vertical="center" textRotation="0" wrapText="true" indent="0" shrinkToFit="false"/>
      <protection locked="true" hidden="false"/>
    </xf>
    <xf numFmtId="164" fontId="174" fillId="0" borderId="1" xfId="0" applyFont="true" applyBorder="true" applyAlignment="true" applyProtection="false">
      <alignment horizontal="center" vertical="center" textRotation="0" wrapText="true" indent="0" shrinkToFit="false"/>
      <protection locked="true" hidden="false"/>
    </xf>
    <xf numFmtId="164" fontId="78" fillId="15" borderId="1" xfId="0" applyFont="true" applyBorder="true" applyAlignment="true" applyProtection="false">
      <alignment horizontal="general" vertical="bottom" textRotation="0" wrapText="true" indent="0" shrinkToFit="false"/>
      <protection locked="true" hidden="false"/>
    </xf>
    <xf numFmtId="164" fontId="78" fillId="3" borderId="1" xfId="0" applyFont="true" applyBorder="true" applyAlignment="true" applyProtection="false">
      <alignment horizontal="general" vertical="bottom" textRotation="0" wrapText="true" indent="0" shrinkToFit="false"/>
      <protection locked="true" hidden="false"/>
    </xf>
    <xf numFmtId="164" fontId="18" fillId="18" borderId="1"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28" fillId="16"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right" vertical="top" textRotation="0" wrapText="true" indent="0" shrinkToFit="false"/>
      <protection locked="true" hidden="false"/>
    </xf>
    <xf numFmtId="164" fontId="69" fillId="16" borderId="1"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center" vertical="bottom" textRotation="0" wrapText="true" indent="0" shrinkToFit="false"/>
      <protection locked="true" hidden="false"/>
    </xf>
    <xf numFmtId="164" fontId="108" fillId="0" borderId="1" xfId="0" applyFont="true" applyBorder="true" applyAlignment="true" applyProtection="false">
      <alignment horizontal="center" vertical="bottom" textRotation="0" wrapText="true" indent="0" shrinkToFit="false"/>
      <protection locked="true" hidden="false"/>
    </xf>
    <xf numFmtId="164" fontId="9" fillId="16" borderId="1" xfId="0" applyFont="true" applyBorder="tru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15" fillId="17" borderId="1" xfId="0" applyFont="true" applyBorder="true" applyAlignment="true" applyProtection="false">
      <alignment horizontal="center" vertical="center" textRotation="0" wrapText="true" indent="0" shrinkToFit="false"/>
      <protection locked="true" hidden="false"/>
    </xf>
    <xf numFmtId="164" fontId="111" fillId="20" borderId="1" xfId="0" applyFont="true" applyBorder="true" applyAlignment="true" applyProtection="false">
      <alignment horizontal="center" vertical="center" textRotation="0" wrapText="true" indent="0" shrinkToFit="false"/>
      <protection locked="true" hidden="false"/>
    </xf>
    <xf numFmtId="164" fontId="15" fillId="2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right" vertical="top" textRotation="0" wrapText="true" indent="0" shrinkToFit="false"/>
      <protection locked="true" hidden="false"/>
    </xf>
    <xf numFmtId="164" fontId="97" fillId="0" borderId="1" xfId="0" applyFont="true" applyBorder="true" applyAlignment="true" applyProtection="false">
      <alignment horizontal="center" vertical="center" textRotation="0" wrapText="true" indent="0" shrinkToFit="false"/>
      <protection locked="true" hidden="false"/>
    </xf>
    <xf numFmtId="164" fontId="22" fillId="13" borderId="1" xfId="0" applyFont="true" applyBorder="true" applyAlignment="true" applyProtection="false">
      <alignment horizontal="center" vertical="center" textRotation="0" wrapText="true" indent="0" shrinkToFit="false"/>
      <protection locked="true" hidden="false"/>
    </xf>
    <xf numFmtId="164" fontId="175" fillId="3"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right" vertical="top" textRotation="0" wrapText="false" indent="0" shrinkToFit="false"/>
      <protection locked="true" hidden="false"/>
    </xf>
    <xf numFmtId="164" fontId="15" fillId="3" borderId="0" xfId="0" applyFont="true" applyBorder="false" applyAlignment="true" applyProtection="false">
      <alignment horizontal="center" vertical="top" textRotation="0" wrapText="true" indent="0" shrinkToFit="false"/>
      <protection locked="true" hidden="false"/>
    </xf>
    <xf numFmtId="164" fontId="65" fillId="22" borderId="1" xfId="0" applyFont="true" applyBorder="true" applyAlignment="true" applyProtection="false">
      <alignment horizontal="center" vertical="center" textRotation="0" wrapText="true" indent="0" shrinkToFit="false"/>
      <protection locked="true" hidden="false"/>
    </xf>
    <xf numFmtId="164" fontId="9" fillId="22" borderId="1" xfId="0" applyFont="true" applyBorder="true" applyAlignment="true" applyProtection="false">
      <alignment horizontal="general" vertical="bottom" textRotation="0" wrapText="true" indent="0" shrinkToFit="false"/>
      <protection locked="true" hidden="false"/>
    </xf>
    <xf numFmtId="164" fontId="9" fillId="22" borderId="1" xfId="0" applyFont="true" applyBorder="true" applyAlignment="true" applyProtection="false">
      <alignment horizontal="right" vertical="top" textRotation="0" wrapText="true" indent="0" shrinkToFit="false"/>
      <protection locked="true" hidden="false"/>
    </xf>
    <xf numFmtId="164" fontId="18" fillId="22" borderId="1" xfId="0" applyFont="true" applyBorder="true" applyAlignment="true" applyProtection="false">
      <alignment horizontal="center" vertical="center" textRotation="0" wrapText="true" indent="0" shrinkToFit="false"/>
      <protection locked="true" hidden="false"/>
    </xf>
    <xf numFmtId="164" fontId="9" fillId="22" borderId="1" xfId="0" applyFont="true" applyBorder="true" applyAlignment="true" applyProtection="false">
      <alignment horizontal="center" vertical="bottom" textRotation="0" wrapText="true" indent="0" shrinkToFit="false"/>
      <protection locked="true" hidden="false"/>
    </xf>
    <xf numFmtId="164" fontId="50" fillId="0" borderId="1" xfId="0" applyFont="true" applyBorder="true" applyAlignment="true" applyProtection="false">
      <alignment horizontal="center" vertical="center" textRotation="0" wrapText="false" indent="0" shrinkToFit="false"/>
      <protection locked="true" hidden="false"/>
    </xf>
    <xf numFmtId="167" fontId="58" fillId="3" borderId="1" xfId="0" applyFont="true" applyBorder="true" applyAlignment="true" applyProtection="false">
      <alignment horizontal="center" vertical="center" textRotation="0" wrapText="false" indent="0" shrinkToFit="false"/>
      <protection locked="true" hidden="false"/>
    </xf>
    <xf numFmtId="164" fontId="58" fillId="9" borderId="1" xfId="0" applyFont="true" applyBorder="true" applyAlignment="true" applyProtection="false">
      <alignment horizontal="center" vertical="center" textRotation="0" wrapText="false" indent="0" shrinkToFit="false"/>
      <protection locked="true" hidden="false"/>
    </xf>
    <xf numFmtId="164" fontId="5" fillId="15"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83" fillId="21" borderId="1" xfId="0" applyFont="true" applyBorder="true" applyAlignment="true" applyProtection="false">
      <alignment horizontal="center" vertical="center" textRotation="0" wrapText="true" indent="0" shrinkToFit="false"/>
      <protection locked="true" hidden="false"/>
    </xf>
    <xf numFmtId="164" fontId="176" fillId="18"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170" fillId="0" borderId="0" xfId="0" applyFont="true" applyBorder="false" applyAlignment="true" applyProtection="false">
      <alignment horizontal="center" vertical="center" textRotation="0" wrapText="true" indent="0" shrinkToFit="false"/>
      <protection locked="true" hidden="false"/>
    </xf>
    <xf numFmtId="164" fontId="177" fillId="3" borderId="1" xfId="0" applyFont="true" applyBorder="true" applyAlignment="true" applyProtection="false">
      <alignment horizontal="center" vertical="center" textRotation="0" wrapText="true" indent="0" shrinkToFit="false"/>
      <protection locked="true" hidden="false"/>
    </xf>
    <xf numFmtId="164" fontId="176" fillId="16"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right" vertical="center" textRotation="0" wrapText="true" indent="0" shrinkToFit="false"/>
      <protection locked="true" hidden="false"/>
    </xf>
    <xf numFmtId="164" fontId="0" fillId="18" borderId="1" xfId="0" applyFont="true" applyBorder="true" applyAlignment="true" applyProtection="false">
      <alignment horizontal="center" vertical="center" textRotation="0" wrapText="true" indent="0" shrinkToFit="false"/>
      <protection locked="true" hidden="false"/>
    </xf>
    <xf numFmtId="164" fontId="178" fillId="3" borderId="1" xfId="0" applyFont="true" applyBorder="true" applyAlignment="true" applyProtection="false">
      <alignment horizontal="center" vertical="center" textRotation="0" wrapText="true" indent="0" shrinkToFit="false"/>
      <protection locked="true" hidden="false"/>
    </xf>
    <xf numFmtId="164" fontId="176" fillId="0" borderId="1" xfId="0" applyFont="true" applyBorder="true" applyAlignment="true" applyProtection="false">
      <alignment horizontal="center" vertical="center" textRotation="0" wrapText="true" indent="0" shrinkToFit="false"/>
      <protection locked="true" hidden="false"/>
    </xf>
    <xf numFmtId="164" fontId="22" fillId="15" borderId="1" xfId="0" applyFont="true" applyBorder="true" applyAlignment="true" applyProtection="false">
      <alignment horizontal="general" vertical="center" textRotation="0" wrapText="true" indent="0" shrinkToFit="false"/>
      <protection locked="true" hidden="false"/>
    </xf>
    <xf numFmtId="164" fontId="179" fillId="16" borderId="1" xfId="0" applyFont="true" applyBorder="true" applyAlignment="true" applyProtection="false">
      <alignment horizontal="center" vertical="center" textRotation="0" wrapText="true" indent="0" shrinkToFit="false"/>
      <protection locked="true" hidden="false"/>
    </xf>
    <xf numFmtId="164" fontId="180" fillId="0" borderId="1" xfId="0" applyFont="true" applyBorder="true" applyAlignment="true" applyProtection="false">
      <alignment horizontal="center" vertical="center" textRotation="0" wrapText="true" indent="0" shrinkToFit="false"/>
      <protection locked="true" hidden="false"/>
    </xf>
    <xf numFmtId="164" fontId="181" fillId="3" borderId="1" xfId="0" applyFont="true" applyBorder="true" applyAlignment="true" applyProtection="false">
      <alignment horizontal="center" vertical="center" textRotation="0" wrapText="true" indent="0" shrinkToFit="false"/>
      <protection locked="true" hidden="false"/>
    </xf>
    <xf numFmtId="164" fontId="182" fillId="3" borderId="1" xfId="0" applyFont="true" applyBorder="true" applyAlignment="true" applyProtection="false">
      <alignment horizontal="center" vertical="center" textRotation="0" wrapText="true" indent="0" shrinkToFit="false"/>
      <protection locked="true" hidden="false"/>
    </xf>
    <xf numFmtId="164" fontId="170" fillId="16" borderId="1" xfId="0" applyFont="true" applyBorder="true" applyAlignment="true" applyProtection="false">
      <alignment horizontal="center" vertical="center" textRotation="0" wrapText="true" indent="0" shrinkToFit="false"/>
      <protection locked="true" hidden="false"/>
    </xf>
    <xf numFmtId="164" fontId="176" fillId="10" borderId="1" xfId="0" applyFont="true" applyBorder="true" applyAlignment="true" applyProtection="false">
      <alignment horizontal="center" vertical="center" textRotation="0" wrapText="true" indent="0" shrinkToFit="false"/>
      <protection locked="true" hidden="false"/>
    </xf>
    <xf numFmtId="164" fontId="183"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right" vertical="top" textRotation="0" wrapText="true" indent="0" shrinkToFit="false"/>
      <protection locked="true" hidden="false"/>
    </xf>
    <xf numFmtId="164" fontId="0" fillId="16" borderId="1" xfId="0" applyFont="true" applyBorder="true" applyAlignment="true" applyProtection="false">
      <alignment horizontal="center" vertical="center" textRotation="0" wrapText="true" indent="0" shrinkToFit="false"/>
      <protection locked="true" hidden="false"/>
    </xf>
    <xf numFmtId="164" fontId="22" fillId="15" borderId="1" xfId="0" applyFont="true" applyBorder="true" applyAlignment="true" applyProtection="false">
      <alignment horizontal="center" vertical="bottom" textRotation="0" wrapText="true" indent="0" shrinkToFit="false"/>
      <protection locked="true" hidden="false"/>
    </xf>
    <xf numFmtId="164" fontId="184"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79" fillId="0" borderId="1"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98" fillId="3" borderId="1" xfId="0" applyFont="true" applyBorder="true" applyAlignment="true" applyProtection="false">
      <alignment horizontal="right" vertical="center" textRotation="0" wrapText="true" indent="0" shrinkToFit="false"/>
      <protection locked="true" hidden="false"/>
    </xf>
    <xf numFmtId="164" fontId="98" fillId="0" borderId="1" xfId="0" applyFont="true" applyBorder="true" applyAlignment="true" applyProtection="false">
      <alignment horizontal="right" vertical="center" textRotation="0" wrapText="true" indent="0" shrinkToFit="false"/>
      <protection locked="true" hidden="false"/>
    </xf>
    <xf numFmtId="164" fontId="103" fillId="3" borderId="1" xfId="0" applyFont="true" applyBorder="true" applyAlignment="true" applyProtection="false">
      <alignment horizontal="center" vertical="center" textRotation="0" wrapText="true" indent="0" shrinkToFit="false"/>
      <protection locked="true" hidden="false"/>
    </xf>
    <xf numFmtId="164" fontId="98" fillId="18" borderId="1"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right" vertical="top" textRotation="0" wrapText="true" indent="0" shrinkToFit="false"/>
      <protection locked="true" hidden="false"/>
    </xf>
    <xf numFmtId="164" fontId="185" fillId="3" borderId="1" xfId="0" applyFont="true" applyBorder="true" applyAlignment="true" applyProtection="false">
      <alignment horizontal="center" vertical="center" textRotation="0" wrapText="true" indent="0" shrinkToFit="false"/>
      <protection locked="true" hidden="false"/>
    </xf>
    <xf numFmtId="164" fontId="42" fillId="15" borderId="1" xfId="0" applyFont="true" applyBorder="true" applyAlignment="true" applyProtection="false">
      <alignment horizontal="general" vertical="bottom" textRotation="0" wrapText="true" indent="0" shrinkToFit="false"/>
      <protection locked="true" hidden="false"/>
    </xf>
    <xf numFmtId="164" fontId="41" fillId="0" borderId="1" xfId="0" applyFont="true" applyBorder="true" applyAlignment="true" applyProtection="false">
      <alignment horizontal="center" vertical="bottom" textRotation="0" wrapText="true" indent="0" shrinkToFit="false"/>
      <protection locked="true" hidden="false"/>
    </xf>
    <xf numFmtId="164" fontId="186" fillId="3" borderId="1" xfId="0" applyFont="true" applyBorder="true" applyAlignment="true" applyProtection="false">
      <alignment horizontal="center" vertical="center" textRotation="0" wrapText="false" indent="0" shrinkToFit="false"/>
      <protection locked="true" hidden="false"/>
    </xf>
    <xf numFmtId="164" fontId="98" fillId="2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41" fillId="3" borderId="1" xfId="0" applyFont="true" applyBorder="true" applyAlignment="true" applyProtection="false">
      <alignment horizontal="center" vertical="bottom" textRotation="0" wrapText="true" indent="0" shrinkToFit="false"/>
      <protection locked="true" hidden="false"/>
    </xf>
    <xf numFmtId="164" fontId="98" fillId="13" borderId="1" xfId="0" applyFont="true" applyBorder="true" applyAlignment="true" applyProtection="false">
      <alignment horizontal="center" vertical="center" textRotation="0" wrapText="true" indent="0" shrinkToFit="false"/>
      <protection locked="true" hidden="false"/>
    </xf>
    <xf numFmtId="164" fontId="18" fillId="3" borderId="1" xfId="0" applyFont="true" applyBorder="true" applyAlignment="true" applyProtection="false">
      <alignment horizontal="center" vertical="center" textRotation="0" wrapText="true" indent="0" shrinkToFit="false"/>
      <protection locked="true" hidden="false"/>
    </xf>
    <xf numFmtId="167" fontId="98" fillId="0" borderId="1" xfId="0" applyFont="true" applyBorder="true" applyAlignment="true" applyProtection="false">
      <alignment horizontal="right" vertical="center" textRotation="0" wrapText="true" indent="0" shrinkToFit="false"/>
      <protection locked="true" hidden="false"/>
    </xf>
    <xf numFmtId="167" fontId="98" fillId="0" borderId="1" xfId="0" applyFont="true" applyBorder="true" applyAlignment="true" applyProtection="false">
      <alignment horizontal="center" vertical="center" textRotation="0" wrapText="true" indent="0" shrinkToFit="false"/>
      <protection locked="true" hidden="false"/>
    </xf>
    <xf numFmtId="164" fontId="18" fillId="18" borderId="1" xfId="0" applyFont="true" applyBorder="true" applyAlignment="true" applyProtection="false">
      <alignment horizontal="center" vertical="center" textRotation="0" wrapText="true" indent="0" shrinkToFit="false"/>
      <protection locked="true" hidden="false"/>
    </xf>
    <xf numFmtId="164" fontId="65" fillId="18" borderId="1" xfId="0" applyFont="true" applyBorder="true" applyAlignment="true" applyProtection="false">
      <alignment horizontal="general" vertical="bottom" textRotation="0" wrapText="true" indent="0" shrinkToFit="false"/>
      <protection locked="true" hidden="false"/>
    </xf>
    <xf numFmtId="164" fontId="9" fillId="18" borderId="1" xfId="0" applyFont="true" applyBorder="true" applyAlignment="true" applyProtection="false">
      <alignment horizontal="general" vertical="bottom" textRotation="0" wrapText="true" indent="0" shrinkToFit="false"/>
      <protection locked="true" hidden="false"/>
    </xf>
    <xf numFmtId="164" fontId="9" fillId="18" borderId="1" xfId="0" applyFont="true" applyBorder="true" applyAlignment="true" applyProtection="false">
      <alignment horizontal="right" vertical="bottom" textRotation="0" wrapText="true" indent="0" shrinkToFit="false"/>
      <protection locked="true" hidden="false"/>
    </xf>
    <xf numFmtId="164" fontId="113" fillId="3" borderId="1" xfId="0" applyFont="true" applyBorder="true" applyAlignment="true" applyProtection="false">
      <alignment horizontal="general" vertical="bottom" textRotation="0" wrapText="true" indent="0" shrinkToFit="false"/>
      <protection locked="true" hidden="false"/>
    </xf>
    <xf numFmtId="164" fontId="113" fillId="0" borderId="1" xfId="0" applyFont="true" applyBorder="true" applyAlignment="true" applyProtection="false">
      <alignment horizontal="general" vertical="bottom" textRotation="0" wrapText="true" indent="0" shrinkToFit="false"/>
      <protection locked="true" hidden="false"/>
    </xf>
    <xf numFmtId="164" fontId="64" fillId="0" borderId="1" xfId="0" applyFont="true" applyBorder="true" applyAlignment="true" applyProtection="false">
      <alignment horizontal="center" vertical="bottom" textRotation="0" wrapText="true" indent="0" shrinkToFit="false"/>
      <protection locked="true" hidden="false"/>
    </xf>
    <xf numFmtId="164" fontId="62" fillId="0" borderId="1" xfId="0" applyFont="true" applyBorder="true" applyAlignment="true" applyProtection="false">
      <alignment horizontal="general" vertical="bottom" textRotation="0" wrapText="true" indent="0" shrinkToFit="false"/>
      <protection locked="true" hidden="false"/>
    </xf>
    <xf numFmtId="164" fontId="62" fillId="18" borderId="1" xfId="0" applyFont="true" applyBorder="true" applyAlignment="true" applyProtection="false">
      <alignment horizontal="general" vertical="bottom" textRotation="0" wrapText="true" indent="0" shrinkToFit="false"/>
      <protection locked="true" hidden="false"/>
    </xf>
    <xf numFmtId="164" fontId="50" fillId="29" borderId="1" xfId="0" applyFont="true" applyBorder="true" applyAlignment="true" applyProtection="false">
      <alignment horizontal="general" vertical="bottom" textRotation="0" wrapText="true" indent="0" shrinkToFit="false"/>
      <protection locked="true" hidden="false"/>
    </xf>
    <xf numFmtId="164" fontId="50" fillId="29" borderId="1" xfId="0" applyFont="true" applyBorder="true" applyAlignment="true" applyProtection="false">
      <alignment horizontal="right" vertical="bottom" textRotation="0" wrapText="true" indent="0" shrinkToFit="false"/>
      <protection locked="true" hidden="false"/>
    </xf>
    <xf numFmtId="164" fontId="42" fillId="16" borderId="1" xfId="0" applyFont="true" applyBorder="true" applyAlignment="true" applyProtection="false">
      <alignment horizontal="general" vertical="bottom" textRotation="0" wrapText="true" indent="0" shrinkToFit="false"/>
      <protection locked="true" hidden="false"/>
    </xf>
    <xf numFmtId="164" fontId="50" fillId="16" borderId="1" xfId="0" applyFont="true" applyBorder="true" applyAlignment="true" applyProtection="false">
      <alignment horizontal="general" vertical="bottom" textRotation="0" wrapText="true" indent="0" shrinkToFit="false"/>
      <protection locked="true" hidden="false"/>
    </xf>
    <xf numFmtId="164" fontId="42" fillId="13" borderId="1" xfId="0" applyFont="true" applyBorder="true" applyAlignment="true" applyProtection="false">
      <alignment horizontal="general" vertical="bottom" textRotation="0" wrapText="true" indent="0" shrinkToFit="false"/>
      <protection locked="true" hidden="false"/>
    </xf>
    <xf numFmtId="164" fontId="187" fillId="0" borderId="1" xfId="0" applyFont="true" applyBorder="true" applyAlignment="true" applyProtection="false">
      <alignment horizontal="center" vertical="center" textRotation="0" wrapText="true" indent="0" shrinkToFit="false"/>
      <protection locked="true" hidden="false"/>
    </xf>
    <xf numFmtId="164" fontId="50" fillId="18" borderId="1" xfId="0" applyFont="true" applyBorder="true" applyAlignment="true" applyProtection="false">
      <alignment horizontal="general" vertical="bottom" textRotation="0" wrapText="true" indent="0" shrinkToFit="false"/>
      <protection locked="true" hidden="false"/>
    </xf>
    <xf numFmtId="164" fontId="50" fillId="0" borderId="1" xfId="0" applyFont="true" applyBorder="true" applyAlignment="true" applyProtection="false">
      <alignment horizontal="right" vertical="bottom" textRotation="0" wrapText="true" indent="0" shrinkToFit="false"/>
      <protection locked="true" hidden="false"/>
    </xf>
    <xf numFmtId="164" fontId="50" fillId="0" borderId="1" xfId="0" applyFont="true" applyBorder="true" applyAlignment="true" applyProtection="false">
      <alignment horizontal="right" vertical="bottom" textRotation="0" wrapText="true" indent="0" shrinkToFit="false"/>
      <protection locked="true" hidden="false"/>
    </xf>
    <xf numFmtId="164" fontId="50" fillId="15" borderId="1" xfId="0" applyFont="true" applyBorder="true" applyAlignment="true" applyProtection="false">
      <alignment horizontal="general" vertical="bottom" textRotation="0" wrapText="true" indent="0" shrinkToFit="false"/>
      <protection locked="true" hidden="false"/>
    </xf>
    <xf numFmtId="164" fontId="50" fillId="13" borderId="1" xfId="0" applyFont="true" applyBorder="true" applyAlignment="true" applyProtection="false">
      <alignment horizontal="general" vertical="bottom" textRotation="0" wrapText="true" indent="0" shrinkToFit="false"/>
      <protection locked="true" hidden="false"/>
    </xf>
    <xf numFmtId="167" fontId="50" fillId="0" borderId="1" xfId="0" applyFont="true" applyBorder="true" applyAlignment="true" applyProtection="false">
      <alignment horizontal="right" vertical="bottom" textRotation="0" wrapText="true" indent="0" shrinkToFit="false"/>
      <protection locked="true" hidden="false"/>
    </xf>
    <xf numFmtId="164" fontId="41" fillId="0" borderId="1" xfId="0" applyFont="true" applyBorder="true" applyAlignment="true" applyProtection="false">
      <alignment horizontal="right" vertical="bottom" textRotation="0" wrapText="true" indent="0" shrinkToFit="false"/>
      <protection locked="true" hidden="false"/>
    </xf>
    <xf numFmtId="164" fontId="40" fillId="0" borderId="1" xfId="0" applyFont="true" applyBorder="true" applyAlignment="true" applyProtection="false">
      <alignment horizontal="right" vertical="bottom" textRotation="0" wrapText="true" indent="0" shrinkToFit="false"/>
      <protection locked="true" hidden="false"/>
    </xf>
    <xf numFmtId="164" fontId="50" fillId="3" borderId="1" xfId="0" applyFont="true" applyBorder="true" applyAlignment="true" applyProtection="false">
      <alignment horizontal="right" vertical="bottom" textRotation="0" wrapText="true" indent="0" shrinkToFit="false"/>
      <protection locked="true" hidden="false"/>
    </xf>
    <xf numFmtId="167" fontId="50" fillId="3" borderId="1" xfId="0" applyFont="true" applyBorder="true" applyAlignment="true" applyProtection="false">
      <alignment horizontal="right" vertical="bottom" textRotation="0" wrapText="true" indent="0" shrinkToFit="false"/>
      <protection locked="true" hidden="false"/>
    </xf>
    <xf numFmtId="164" fontId="50" fillId="16" borderId="1" xfId="0" applyFont="true" applyBorder="true" applyAlignment="true" applyProtection="false">
      <alignment horizontal="right" vertical="bottom" textRotation="0" wrapText="true" indent="0" shrinkToFit="false"/>
      <protection locked="true" hidden="false"/>
    </xf>
    <xf numFmtId="164" fontId="50" fillId="9" borderId="1" xfId="0" applyFont="true" applyBorder="true" applyAlignment="true" applyProtection="false">
      <alignment horizontal="general" vertical="bottom" textRotation="0" wrapText="true" indent="0" shrinkToFit="false"/>
      <protection locked="true" hidden="false"/>
    </xf>
    <xf numFmtId="164" fontId="113" fillId="18" borderId="1" xfId="0" applyFont="true" applyBorder="true" applyAlignment="true" applyProtection="false">
      <alignment horizontal="general" vertical="bottom" textRotation="0" wrapText="true" indent="0" shrinkToFit="false"/>
      <protection locked="true" hidden="false"/>
    </xf>
    <xf numFmtId="164" fontId="115" fillId="18" borderId="1" xfId="0" applyFont="true" applyBorder="true" applyAlignment="true" applyProtection="false">
      <alignment horizontal="right" vertical="bottom" textRotation="0" wrapText="true" indent="0" shrinkToFit="false"/>
      <protection locked="true" hidden="false"/>
    </xf>
    <xf numFmtId="164" fontId="62" fillId="0" borderId="1" xfId="0" applyFont="true" applyBorder="true" applyAlignment="true" applyProtection="false">
      <alignment horizontal="right" vertical="bottom" textRotation="0" wrapText="true" indent="0" shrinkToFit="false"/>
      <protection locked="true" hidden="false"/>
    </xf>
    <xf numFmtId="164" fontId="42" fillId="18" borderId="1" xfId="0" applyFont="true" applyBorder="true" applyAlignment="true" applyProtection="false">
      <alignment horizontal="general" vertical="bottom" textRotation="0" wrapText="true" indent="0" shrinkToFit="false"/>
      <protection locked="true" hidden="false"/>
    </xf>
    <xf numFmtId="164" fontId="65" fillId="3" borderId="1" xfId="0" applyFont="true" applyBorder="true" applyAlignment="true" applyProtection="false">
      <alignment horizontal="general" vertical="bottom"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21" fillId="18" borderId="1" xfId="0" applyFont="true" applyBorder="true" applyAlignment="true" applyProtection="false">
      <alignment horizontal="center" vertical="center" textRotation="0" wrapText="true" indent="0" shrinkToFit="false"/>
      <protection locked="true" hidden="false"/>
    </xf>
    <xf numFmtId="164" fontId="96" fillId="18" borderId="1" xfId="0" applyFont="true" applyBorder="true" applyAlignment="true" applyProtection="false">
      <alignment horizontal="center" vertical="center" textRotation="0" wrapText="true" indent="0" shrinkToFit="false"/>
      <protection locked="true" hidden="false"/>
    </xf>
    <xf numFmtId="164" fontId="80" fillId="17" borderId="1"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right" vertical="top" textRotation="0" wrapText="true" indent="0" shrinkToFit="false"/>
      <protection locked="true" hidden="false"/>
    </xf>
    <xf numFmtId="164" fontId="18" fillId="3" borderId="1"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07" fillId="0" borderId="1" xfId="0" applyFont="true" applyBorder="true" applyAlignment="true" applyProtection="false">
      <alignment horizontal="center" vertical="center" textRotation="0" wrapText="true" indent="0" shrinkToFit="false"/>
      <protection locked="true" hidden="false"/>
    </xf>
    <xf numFmtId="164" fontId="107" fillId="18" borderId="1" xfId="0" applyFont="true" applyBorder="true" applyAlignment="true" applyProtection="false">
      <alignment horizontal="center" vertical="center" textRotation="0" wrapText="true" indent="0" shrinkToFit="false"/>
      <protection locked="true" hidden="false"/>
    </xf>
    <xf numFmtId="164" fontId="80" fillId="3" borderId="0" xfId="0" applyFont="true" applyBorder="false" applyAlignment="true" applyProtection="false">
      <alignment horizontal="center" vertical="center" textRotation="0" wrapText="true" indent="0" shrinkToFit="false"/>
      <protection locked="true" hidden="false"/>
    </xf>
    <xf numFmtId="164" fontId="91" fillId="3" borderId="0" xfId="0" applyFont="true" applyBorder="false" applyAlignment="true" applyProtection="false">
      <alignment horizontal="center" vertical="center" textRotation="0" wrapText="true" indent="0" shrinkToFit="false"/>
      <protection locked="true" hidden="false"/>
    </xf>
    <xf numFmtId="164" fontId="10" fillId="22" borderId="1" xfId="0" applyFont="true" applyBorder="true" applyAlignment="true" applyProtection="false">
      <alignment horizontal="general" vertical="bottom" textRotation="0" wrapText="true" indent="0" shrinkToFit="false"/>
      <protection locked="true" hidden="false"/>
    </xf>
    <xf numFmtId="164" fontId="65" fillId="22" borderId="1" xfId="0" applyFont="true" applyBorder="true" applyAlignment="true" applyProtection="false">
      <alignment horizontal="center" vertical="bottom" textRotation="0" wrapText="true" indent="0" shrinkToFit="false"/>
      <protection locked="true" hidden="false"/>
    </xf>
    <xf numFmtId="164" fontId="9" fillId="22" borderId="0" xfId="0" applyFont="true" applyBorder="false" applyAlignment="true" applyProtection="false">
      <alignment horizontal="general" vertical="bottom" textRotation="0" wrapText="true" indent="0" shrinkToFit="false"/>
      <protection locked="true" hidden="false"/>
    </xf>
    <xf numFmtId="164" fontId="187" fillId="3" borderId="1" xfId="0" applyFont="true" applyBorder="true" applyAlignment="true" applyProtection="fals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true" indent="0" shrinkToFit="false"/>
      <protection locked="true" hidden="false"/>
    </xf>
    <xf numFmtId="164" fontId="58" fillId="3" borderId="1" xfId="0" applyFont="true" applyBorder="true" applyAlignment="true" applyProtection="false">
      <alignment horizontal="general" vertical="bottom" textRotation="0" wrapText="true" indent="0" shrinkToFit="false"/>
      <protection locked="true" hidden="false"/>
    </xf>
    <xf numFmtId="164" fontId="113" fillId="3" borderId="1" xfId="0" applyFont="true" applyBorder="true" applyAlignment="true" applyProtection="false">
      <alignment horizontal="center" vertical="bottom" textRotation="0" wrapText="true" indent="0" shrinkToFit="false"/>
      <protection locked="true" hidden="false"/>
    </xf>
    <xf numFmtId="164" fontId="42" fillId="3" borderId="12" xfId="0" applyFont="true" applyBorder="true" applyAlignment="true" applyProtection="false">
      <alignment horizontal="general" vertical="bottom" textRotation="0" wrapText="true" indent="0" shrinkToFit="false"/>
      <protection locked="true" hidden="false"/>
    </xf>
    <xf numFmtId="164" fontId="56" fillId="0" borderId="1" xfId="0" applyFont="true" applyBorder="true" applyAlignment="true" applyProtection="false">
      <alignment horizontal="center" vertical="bottom" textRotation="0" wrapText="true" indent="0" shrinkToFit="false"/>
      <protection locked="true" hidden="false"/>
    </xf>
    <xf numFmtId="164" fontId="113" fillId="0" borderId="1" xfId="0" applyFont="true" applyBorder="true" applyAlignment="true" applyProtection="false">
      <alignment horizontal="center" vertical="bottom" textRotation="0" wrapText="true" indent="0" shrinkToFit="false"/>
      <protection locked="true" hidden="false"/>
    </xf>
    <xf numFmtId="164" fontId="50" fillId="10" borderId="1" xfId="0" applyFont="true" applyBorder="true" applyAlignment="true" applyProtection="false">
      <alignment horizontal="general" vertical="bottom" textRotation="0" wrapText="true" indent="0" shrinkToFit="false"/>
      <protection locked="true" hidden="false"/>
    </xf>
    <xf numFmtId="164" fontId="65" fillId="0" borderId="1" xfId="0" applyFont="true" applyBorder="true" applyAlignment="true" applyProtection="false">
      <alignment horizontal="center" vertical="bottom" textRotation="0" wrapText="true" indent="0" shrinkToFit="false"/>
      <protection locked="true" hidden="false"/>
    </xf>
    <xf numFmtId="164" fontId="188" fillId="0" borderId="1" xfId="0" applyFont="true" applyBorder="true" applyAlignment="true" applyProtection="false">
      <alignment horizontal="general" vertical="bottom" textRotation="0" wrapText="true" indent="0" shrinkToFit="false"/>
      <protection locked="true" hidden="false"/>
    </xf>
    <xf numFmtId="164" fontId="189" fillId="3" borderId="1" xfId="0" applyFont="true" applyBorder="true" applyAlignment="true" applyProtection="false">
      <alignment horizontal="general" vertical="bottom" textRotation="0" wrapText="true" indent="0" shrinkToFit="false"/>
      <protection locked="true" hidden="false"/>
    </xf>
    <xf numFmtId="164" fontId="189" fillId="0" borderId="1" xfId="0" applyFont="true" applyBorder="true" applyAlignment="true" applyProtection="false">
      <alignment horizontal="general" vertical="bottom" textRotation="0" wrapText="true" indent="0" shrinkToFit="false"/>
      <protection locked="true" hidden="false"/>
    </xf>
    <xf numFmtId="164" fontId="188" fillId="10" borderId="1" xfId="0" applyFont="true" applyBorder="true" applyAlignment="true" applyProtection="false">
      <alignment horizontal="general" vertical="bottom" textRotation="0" wrapText="true" indent="0" shrinkToFit="false"/>
      <protection locked="true" hidden="false"/>
    </xf>
    <xf numFmtId="164" fontId="188" fillId="18" borderId="1" xfId="0" applyFont="true" applyBorder="true" applyAlignment="true" applyProtection="false">
      <alignment horizontal="general" vertical="bottom" textRotation="0" wrapText="true" indent="0" shrinkToFit="false"/>
      <protection locked="true" hidden="false"/>
    </xf>
    <xf numFmtId="164" fontId="188" fillId="9" borderId="1" xfId="0" applyFont="true" applyBorder="true" applyAlignment="true" applyProtection="false">
      <alignment horizontal="general" vertical="bottom" textRotation="0" wrapText="true" indent="0" shrinkToFit="false"/>
      <protection locked="true" hidden="false"/>
    </xf>
    <xf numFmtId="164" fontId="188" fillId="16" borderId="1" xfId="0" applyFont="true" applyBorder="true" applyAlignment="true" applyProtection="false">
      <alignment horizontal="general" vertical="bottom" textRotation="0" wrapText="true" indent="0" shrinkToFit="false"/>
      <protection locked="true" hidden="false"/>
    </xf>
    <xf numFmtId="164" fontId="188" fillId="16" borderId="1" xfId="0" applyFont="true" applyBorder="true" applyAlignment="true" applyProtection="false">
      <alignment horizontal="right" vertical="top" textRotation="0" wrapText="true" indent="0" shrinkToFit="false"/>
      <protection locked="true" hidden="false"/>
    </xf>
    <xf numFmtId="164" fontId="188" fillId="15" borderId="1" xfId="0" applyFont="true" applyBorder="true" applyAlignment="true" applyProtection="false">
      <alignment horizontal="general" vertical="bottom" textRotation="0" wrapText="true" indent="0" shrinkToFit="false"/>
      <protection locked="true" hidden="false"/>
    </xf>
    <xf numFmtId="164" fontId="188" fillId="0" borderId="0" xfId="0" applyFont="true" applyBorder="false" applyAlignment="true" applyProtection="false">
      <alignment horizontal="general" vertical="bottom" textRotation="0" wrapText="true" indent="0" shrinkToFit="false"/>
      <protection locked="true" hidden="false"/>
    </xf>
    <xf numFmtId="164" fontId="58" fillId="16" borderId="1" xfId="0" applyFont="true" applyBorder="true" applyAlignment="true" applyProtection="false">
      <alignment horizontal="general" vertical="bottom" textRotation="0" wrapText="true" indent="0" shrinkToFit="false"/>
      <protection locked="true" hidden="false"/>
    </xf>
    <xf numFmtId="164" fontId="10" fillId="3"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9" fillId="10" borderId="4" xfId="0" applyFont="true" applyBorder="true" applyAlignment="true" applyProtection="false">
      <alignment horizontal="general" vertical="bottom" textRotation="0" wrapText="true" indent="0" shrinkToFit="false"/>
      <protection locked="true" hidden="false"/>
    </xf>
    <xf numFmtId="164" fontId="9" fillId="18" borderId="4" xfId="0" applyFont="true" applyBorder="true" applyAlignment="true" applyProtection="false">
      <alignment horizontal="general" vertical="bottom" textRotation="0" wrapText="true" indent="0" shrinkToFit="false"/>
      <protection locked="true" hidden="false"/>
    </xf>
    <xf numFmtId="164" fontId="9" fillId="15" borderId="8" xfId="0" applyFont="true" applyBorder="true" applyAlignment="true" applyProtection="false">
      <alignment horizontal="general" vertical="bottom" textRotation="0" wrapText="true" indent="0" shrinkToFit="false"/>
      <protection locked="true" hidden="false"/>
    </xf>
    <xf numFmtId="164" fontId="111" fillId="0" borderId="4"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9" fillId="10" borderId="0" xfId="0" applyFont="true" applyBorder="false" applyAlignment="true" applyProtection="false">
      <alignment horizontal="general" vertical="bottom" textRotation="0" wrapText="true" indent="0" shrinkToFit="false"/>
      <protection locked="true" hidden="false"/>
    </xf>
    <xf numFmtId="164" fontId="9" fillId="15" borderId="0" xfId="0" applyFont="true" applyBorder="false" applyAlignment="true" applyProtection="false">
      <alignment horizontal="general" vertical="bottom" textRotation="0" wrapText="true" indent="0" shrinkToFit="false"/>
      <protection locked="true" hidden="false"/>
    </xf>
    <xf numFmtId="164" fontId="111" fillId="0" borderId="0" xfId="0" applyFont="true" applyBorder="fals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general" vertical="bottom" textRotation="0" wrapText="true" indent="0" shrinkToFit="false"/>
      <protection locked="true" hidden="false"/>
    </xf>
    <xf numFmtId="164" fontId="10" fillId="2" borderId="8" xfId="0" applyFont="true" applyBorder="true" applyAlignment="true" applyProtection="false">
      <alignment horizontal="general" vertical="bottom" textRotation="0" wrapText="tru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1" fillId="3" borderId="1" xfId="0" applyFont="true" applyBorder="true" applyAlignment="true" applyProtection="false">
      <alignment horizontal="center" vertical="center" textRotation="0" wrapText="true" indent="0" shrinkToFit="false"/>
      <protection locked="true" hidden="false"/>
    </xf>
    <xf numFmtId="164" fontId="22" fillId="15" borderId="0" xfId="0" applyFont="true" applyBorder="false" applyAlignment="true" applyProtection="false">
      <alignment horizontal="general" vertical="bottom" textRotation="0" wrapText="true" indent="0" shrinkToFit="false"/>
      <protection locked="true" hidden="false"/>
    </xf>
    <xf numFmtId="164" fontId="10" fillId="37" borderId="1" xfId="0" applyFont="true" applyBorder="true" applyAlignment="true" applyProtection="false">
      <alignment horizontal="center" vertical="bottom" textRotation="0" wrapText="true" indent="0" shrinkToFit="false"/>
      <protection locked="true" hidden="false"/>
    </xf>
    <xf numFmtId="164" fontId="10" fillId="36" borderId="1" xfId="0" applyFont="true" applyBorder="true" applyAlignment="true" applyProtection="false">
      <alignment horizontal="center" vertical="bottom" textRotation="0" wrapText="true" indent="0" shrinkToFit="false"/>
      <protection locked="true" hidden="false"/>
    </xf>
    <xf numFmtId="164" fontId="111" fillId="3" borderId="1" xfId="0" applyFont="true" applyBorder="tru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center" textRotation="0" wrapText="true" indent="0" shrinkToFit="false"/>
      <protection locked="true" hidden="false"/>
    </xf>
    <xf numFmtId="164" fontId="108" fillId="37" borderId="1" xfId="0" applyFont="true" applyBorder="true" applyAlignment="true" applyProtection="false">
      <alignment horizontal="center" vertical="bottom"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70" fillId="16" borderId="1" xfId="0" applyFont="true" applyBorder="true" applyAlignment="true" applyProtection="false">
      <alignment horizontal="center" vertical="center" textRotation="0" wrapText="true" indent="0" shrinkToFit="false"/>
      <protection locked="true" hidden="false"/>
    </xf>
    <xf numFmtId="164" fontId="8" fillId="37" borderId="1" xfId="0" applyFont="true" applyBorder="true" applyAlignment="true" applyProtection="false">
      <alignment horizontal="center" vertical="center" textRotation="0" wrapText="true" indent="0" shrinkToFit="false"/>
      <protection locked="true" hidden="false"/>
    </xf>
    <xf numFmtId="164" fontId="101" fillId="18" borderId="1" xfId="0" applyFont="true" applyBorder="true" applyAlignment="true" applyProtection="false">
      <alignment horizontal="center" vertical="center" textRotation="0" wrapText="true" indent="0" shrinkToFit="false"/>
      <protection locked="true" hidden="false"/>
    </xf>
    <xf numFmtId="164" fontId="8" fillId="36" borderId="1" xfId="0" applyFont="true" applyBorder="true" applyAlignment="true" applyProtection="false">
      <alignment horizontal="center" vertical="center" textRotation="0" wrapText="true" indent="0" shrinkToFit="false"/>
      <protection locked="true" hidden="false"/>
    </xf>
    <xf numFmtId="164" fontId="108" fillId="22" borderId="1" xfId="0" applyFont="true" applyBorder="true" applyAlignment="true" applyProtection="false">
      <alignment horizontal="general" vertical="bottom" textRotation="0" wrapText="true" indent="0" shrinkToFit="false"/>
      <protection locked="true" hidden="false"/>
    </xf>
    <xf numFmtId="164" fontId="10" fillId="22" borderId="1" xfId="0" applyFont="true" applyBorder="true" applyAlignment="true" applyProtection="false">
      <alignment horizontal="center" vertical="bottom" textRotation="0" wrapText="true" indent="0" shrinkToFit="false"/>
      <protection locked="true" hidden="false"/>
    </xf>
    <xf numFmtId="164" fontId="42" fillId="18" borderId="1" xfId="0" applyFont="true" applyBorder="true" applyAlignment="true" applyProtection="false">
      <alignment horizontal="center" vertical="center" textRotation="0" wrapText="true" indent="0" shrinkToFit="false"/>
      <protection locked="true" hidden="false"/>
    </xf>
    <xf numFmtId="164" fontId="42" fillId="3" borderId="0" xfId="0" applyFont="true" applyBorder="false" applyAlignment="true" applyProtection="false">
      <alignment horizontal="right" vertical="bottom" textRotation="0" wrapText="true" indent="0" shrinkToFit="false"/>
      <protection locked="true" hidden="false"/>
    </xf>
    <xf numFmtId="164" fontId="41" fillId="3" borderId="1" xfId="0" applyFont="true" applyBorder="true" applyAlignment="true" applyProtection="false">
      <alignment horizontal="right" vertical="bottom" textRotation="0" wrapText="true" indent="0" shrinkToFit="false"/>
      <protection locked="true" hidden="false"/>
    </xf>
    <xf numFmtId="164" fontId="50" fillId="18" borderId="1" xfId="0" applyFont="true" applyBorder="true" applyAlignment="true" applyProtection="false">
      <alignment horizontal="right" vertical="bottom" textRotation="0" wrapText="true" indent="0" shrinkToFit="false"/>
      <protection locked="true" hidden="false"/>
    </xf>
    <xf numFmtId="164" fontId="190" fillId="13" borderId="1" xfId="0" applyFont="true" applyBorder="true" applyAlignment="true" applyProtection="false">
      <alignment horizontal="general" vertical="bottom" textRotation="0" wrapText="true" indent="0" shrinkToFit="false"/>
      <protection locked="true" hidden="false"/>
    </xf>
    <xf numFmtId="164" fontId="50" fillId="0" borderId="11" xfId="0" applyFont="true" applyBorder="true" applyAlignment="true" applyProtection="false">
      <alignment horizontal="general" vertical="bottom" textRotation="0" wrapText="true" indent="0" shrinkToFit="false"/>
      <protection locked="true" hidden="false"/>
    </xf>
    <xf numFmtId="164" fontId="50" fillId="3" borderId="0" xfId="0" applyFont="true" applyBorder="false" applyAlignment="true" applyProtection="false">
      <alignment horizontal="right" vertical="bottom" textRotation="0" wrapText="true" indent="0" shrinkToFit="false"/>
      <protection locked="true" hidden="false"/>
    </xf>
    <xf numFmtId="164" fontId="50" fillId="3" borderId="10" xfId="0" applyFont="true" applyBorder="true" applyAlignment="true" applyProtection="false">
      <alignment horizontal="general" vertical="bottom" textRotation="0" wrapText="true" indent="0" shrinkToFit="false"/>
      <protection locked="true" hidden="false"/>
    </xf>
    <xf numFmtId="164" fontId="58" fillId="0" borderId="1" xfId="0" applyFont="true" applyBorder="true" applyAlignment="true" applyProtection="false">
      <alignment horizontal="general" vertical="bottom" textRotation="0" wrapText="true" indent="0" shrinkToFit="false"/>
      <protection locked="true" hidden="false"/>
    </xf>
    <xf numFmtId="164" fontId="110" fillId="0" borderId="1" xfId="0" applyFont="true" applyBorder="true" applyAlignment="true" applyProtection="false">
      <alignment horizontal="general" vertical="bottom" textRotation="0" wrapText="true" indent="0" shrinkToFit="false"/>
      <protection locked="true" hidden="false"/>
    </xf>
    <xf numFmtId="164" fontId="58" fillId="18" borderId="1" xfId="0" applyFont="true" applyBorder="true" applyAlignment="true" applyProtection="false">
      <alignment horizontal="general" vertical="bottom" textRotation="0" wrapText="true" indent="0" shrinkToFit="false"/>
      <protection locked="true" hidden="false"/>
    </xf>
    <xf numFmtId="164" fontId="58" fillId="0" borderId="10" xfId="0" applyFont="true" applyBorder="true" applyAlignment="true" applyProtection="false">
      <alignment horizontal="general" vertical="bottom" textRotation="0" wrapText="true" indent="0" shrinkToFit="false"/>
      <protection locked="true" hidden="false"/>
    </xf>
    <xf numFmtId="164" fontId="58" fillId="3" borderId="10" xfId="0" applyFont="true" applyBorder="true" applyAlignment="true" applyProtection="false">
      <alignment horizontal="general" vertical="bottom" textRotation="0" wrapText="true" indent="0" shrinkToFit="false"/>
      <protection locked="true" hidden="false"/>
    </xf>
    <xf numFmtId="164" fontId="58" fillId="15" borderId="1" xfId="0" applyFont="true" applyBorder="true" applyAlignment="true" applyProtection="false">
      <alignment horizontal="general" vertical="bottom" textRotation="0" wrapText="true" indent="0" shrinkToFit="false"/>
      <protection locked="true" hidden="false"/>
    </xf>
    <xf numFmtId="164" fontId="58" fillId="0" borderId="0" xfId="0" applyFont="true" applyBorder="false" applyAlignment="true" applyProtection="false">
      <alignment horizontal="general" vertical="bottom" textRotation="0" wrapText="true" indent="0" shrinkToFit="false"/>
      <protection locked="true" hidden="false"/>
    </xf>
    <xf numFmtId="164" fontId="108" fillId="0" borderId="0" xfId="0" applyFont="true" applyBorder="fals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center" vertical="bottom" textRotation="0" wrapText="true" indent="0" shrinkToFit="false"/>
      <protection locked="true" hidden="false"/>
    </xf>
    <xf numFmtId="164" fontId="10" fillId="2" borderId="2" xfId="0" applyFont="true" applyBorder="true" applyAlignment="true" applyProtection="false">
      <alignment horizontal="general" vertical="bottom" textRotation="0" wrapText="true" indent="0" shrinkToFit="false"/>
      <protection locked="true" hidden="false"/>
    </xf>
    <xf numFmtId="164" fontId="10" fillId="2" borderId="5" xfId="0" applyFont="true" applyBorder="true" applyAlignment="true" applyProtection="false">
      <alignment horizontal="general" vertical="bottom" textRotation="0" wrapText="true" indent="0" shrinkToFit="false"/>
      <protection locked="true" hidden="false"/>
    </xf>
    <xf numFmtId="164" fontId="10" fillId="2" borderId="6" xfId="0" applyFont="true" applyBorder="true" applyAlignment="true" applyProtection="false">
      <alignment horizontal="general" vertical="bottom" textRotation="0" wrapText="true" indent="0" shrinkToFit="false"/>
      <protection locked="true" hidden="false"/>
    </xf>
    <xf numFmtId="164" fontId="10" fillId="15" borderId="8"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37" borderId="1" xfId="0" applyFont="true" applyBorder="true" applyAlignment="true" applyProtection="false">
      <alignment horizontal="center" vertical="center" textRotation="0" wrapText="false" indent="0" shrinkToFit="false"/>
      <protection locked="true" hidden="false"/>
    </xf>
    <xf numFmtId="164" fontId="9" fillId="36"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5" fillId="2" borderId="1"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7" fillId="3" borderId="1" xfId="0" applyFont="true" applyBorder="true" applyAlignment="true" applyProtection="false">
      <alignment horizontal="center" vertical="center" textRotation="0" wrapText="true" indent="0" shrinkToFit="false"/>
      <protection locked="true" hidden="false"/>
    </xf>
    <xf numFmtId="164" fontId="174" fillId="3" borderId="1" xfId="0" applyFont="true" applyBorder="true" applyAlignment="true" applyProtection="false">
      <alignment horizontal="center" vertical="center" textRotation="0" wrapText="true" indent="0" shrinkToFit="false"/>
      <protection locked="true" hidden="false"/>
    </xf>
    <xf numFmtId="164" fontId="65" fillId="3" borderId="1" xfId="0" applyFont="true" applyBorder="true" applyAlignment="true" applyProtection="false">
      <alignment horizontal="right" vertical="bottom" textRotation="0" wrapText="true" indent="0" shrinkToFit="false"/>
      <protection locked="true" hidden="false"/>
    </xf>
    <xf numFmtId="164" fontId="34" fillId="18" borderId="1"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general" vertical="center" textRotation="0" wrapText="true" indent="0" shrinkToFit="false"/>
      <protection locked="true" hidden="false"/>
    </xf>
    <xf numFmtId="164" fontId="111" fillId="3" borderId="1" xfId="0" applyFont="true" applyBorder="true" applyAlignment="true" applyProtection="false">
      <alignment horizontal="center" vertical="top" textRotation="0" wrapText="true" indent="0" shrinkToFit="false"/>
      <protection locked="true" hidden="false"/>
    </xf>
    <xf numFmtId="164" fontId="9" fillId="15" borderId="2" xfId="0" applyFont="true" applyBorder="true" applyAlignment="true" applyProtection="false">
      <alignment horizontal="general" vertical="center" textRotation="0" wrapText="true" indent="0" shrinkToFit="false"/>
      <protection locked="true" hidden="false"/>
    </xf>
    <xf numFmtId="164" fontId="65" fillId="3" borderId="1" xfId="0" applyFont="true" applyBorder="true" applyAlignment="true" applyProtection="false">
      <alignment horizontal="general" vertical="top" textRotation="0" wrapText="true" indent="0" shrinkToFit="false"/>
      <protection locked="true" hidden="false"/>
    </xf>
    <xf numFmtId="164" fontId="9" fillId="15" borderId="7" xfId="0" applyFont="true" applyBorder="true" applyAlignment="true" applyProtection="false">
      <alignment horizontal="general" vertical="bottom" textRotation="0" wrapText="true" indent="0" shrinkToFit="false"/>
      <protection locked="true" hidden="false"/>
    </xf>
    <xf numFmtId="164" fontId="69" fillId="0" borderId="1" xfId="0" applyFont="true" applyBorder="true" applyAlignment="true" applyProtection="false">
      <alignment horizontal="center" vertical="center" textRotation="0" wrapText="true" indent="0" shrinkToFit="false"/>
      <protection locked="true" hidden="false"/>
    </xf>
    <xf numFmtId="164" fontId="18" fillId="15" borderId="7" xfId="0" applyFont="true" applyBorder="true" applyAlignment="true" applyProtection="false">
      <alignment horizontal="general" vertical="bottom" textRotation="0" wrapText="true" indent="0" shrinkToFit="false"/>
      <protection locked="true" hidden="false"/>
    </xf>
    <xf numFmtId="164" fontId="9" fillId="15" borderId="14" xfId="0" applyFont="true" applyBorder="true" applyAlignment="true" applyProtection="false">
      <alignment horizontal="general" vertical="bottom" textRotation="0" wrapText="true" indent="0" shrinkToFit="false"/>
      <protection locked="true" hidden="false"/>
    </xf>
    <xf numFmtId="164" fontId="65" fillId="0" borderId="1" xfId="0" applyFont="true" applyBorder="true" applyAlignment="true" applyProtection="false">
      <alignment horizontal="general" vertical="top" textRotation="0" wrapText="true" indent="0" shrinkToFit="false"/>
      <protection locked="true" hidden="false"/>
    </xf>
    <xf numFmtId="164" fontId="8" fillId="37" borderId="1" xfId="0" applyFont="true" applyBorder="true" applyAlignment="true" applyProtection="false">
      <alignment horizontal="center" vertical="bottom" textRotation="0" wrapText="true" indent="0" shrinkToFit="false"/>
      <protection locked="true" hidden="false"/>
    </xf>
    <xf numFmtId="164" fontId="65" fillId="16" borderId="1" xfId="0" applyFont="true" applyBorder="true" applyAlignment="true" applyProtection="false">
      <alignment horizontal="general" vertical="top" textRotation="0" wrapText="true" indent="0" shrinkToFit="false"/>
      <protection locked="true" hidden="false"/>
    </xf>
    <xf numFmtId="164" fontId="111" fillId="16"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4" fontId="9" fillId="10" borderId="1" xfId="0" applyFont="true" applyBorder="true" applyAlignment="true" applyProtection="false">
      <alignment horizontal="general" vertical="top" textRotation="0" wrapText="true" indent="0" shrinkToFit="false"/>
      <protection locked="true" hidden="false"/>
    </xf>
    <xf numFmtId="164" fontId="9" fillId="10" borderId="3" xfId="0" applyFont="true" applyBorder="true" applyAlignment="true" applyProtection="false">
      <alignment horizontal="general" vertical="bottom" textRotation="0" wrapText="true" indent="0" shrinkToFit="false"/>
      <protection locked="true" hidden="false"/>
    </xf>
    <xf numFmtId="164" fontId="10" fillId="10" borderId="1" xfId="0" applyFont="true" applyBorder="true" applyAlignment="true" applyProtection="false">
      <alignment horizontal="center" vertical="bottom" textRotation="0" wrapText="true" indent="0" shrinkToFit="false"/>
      <protection locked="true" hidden="false"/>
    </xf>
    <xf numFmtId="164" fontId="42" fillId="3" borderId="1" xfId="0" applyFont="true" applyBorder="true" applyAlignment="true" applyProtection="false">
      <alignment horizontal="general" vertical="top" textRotation="0" wrapText="true" indent="0" shrinkToFit="false"/>
      <protection locked="true" hidden="false"/>
    </xf>
    <xf numFmtId="164" fontId="43" fillId="3" borderId="1" xfId="0" applyFont="true" applyBorder="true" applyAlignment="true" applyProtection="false">
      <alignment horizontal="general" vertical="top" textRotation="0" wrapText="true" indent="0" shrinkToFit="false"/>
      <protection locked="true" hidden="false"/>
    </xf>
    <xf numFmtId="164" fontId="50" fillId="3" borderId="1" xfId="0" applyFont="true" applyBorder="true" applyAlignment="true" applyProtection="false">
      <alignment horizontal="general" vertical="top" textRotation="0" wrapText="true" indent="0" shrinkToFit="false"/>
      <protection locked="true" hidden="false"/>
    </xf>
    <xf numFmtId="164" fontId="58" fillId="3"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center" vertical="bottom" textRotation="0" wrapText="true" indent="0" shrinkToFit="false"/>
      <protection locked="true" hidden="false"/>
    </xf>
    <xf numFmtId="164" fontId="50" fillId="3" borderId="8"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protection locked="true" hidden="false"/>
    </xf>
    <xf numFmtId="164" fontId="9" fillId="18" borderId="4" xfId="0" applyFont="true" applyBorder="true" applyAlignment="true" applyProtection="false">
      <alignment horizontal="general" vertical="top" textRotation="0" wrapText="true" indent="0" shrinkToFit="false"/>
      <protection locked="true" hidden="false"/>
    </xf>
    <xf numFmtId="164" fontId="9" fillId="18" borderId="6"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18" borderId="0" xfId="0" applyFont="true" applyBorder="false" applyAlignment="true" applyProtection="false">
      <alignment horizontal="general" vertical="top" textRotation="0" wrapText="true" indent="0" shrinkToFit="false"/>
      <protection locked="true" hidden="false"/>
    </xf>
    <xf numFmtId="164" fontId="80" fillId="0" borderId="1" xfId="0" applyFont="true" applyBorder="true" applyAlignment="true" applyProtection="false">
      <alignment horizontal="center" vertical="center" textRotation="0" wrapText="true" indent="0" shrinkToFit="false"/>
      <protection locked="true" hidden="false"/>
    </xf>
    <xf numFmtId="164" fontId="14" fillId="37" borderId="1" xfId="0" applyFont="true" applyBorder="true" applyAlignment="true" applyProtection="false">
      <alignment horizontal="center" vertical="center" textRotation="0" wrapText="false" indent="0" shrinkToFit="false"/>
      <protection locked="true" hidden="false"/>
    </xf>
    <xf numFmtId="164" fontId="14" fillId="36" borderId="1" xfId="0" applyFont="true" applyBorder="true" applyAlignment="true" applyProtection="false">
      <alignment horizontal="center" vertical="center" textRotation="0" wrapText="false" indent="0" shrinkToFit="false"/>
      <protection locked="true" hidden="false"/>
    </xf>
    <xf numFmtId="164" fontId="84" fillId="36" borderId="1" xfId="0" applyFont="true" applyBorder="true" applyAlignment="true" applyProtection="false">
      <alignment horizontal="center" vertical="center" textRotation="0" wrapText="false" indent="0" shrinkToFit="false"/>
      <protection locked="true" hidden="false"/>
    </xf>
    <xf numFmtId="164" fontId="191" fillId="2" borderId="1"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5" fillId="21" borderId="1" xfId="0" applyFont="true" applyBorder="true" applyAlignment="true" applyProtection="false">
      <alignment horizontal="center" vertical="center"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192" fillId="3" borderId="10" xfId="0" applyFont="true" applyBorder="true" applyAlignment="true" applyProtection="false">
      <alignment horizontal="center" vertical="bottom" textRotation="0" wrapText="true" indent="0" shrinkToFit="false"/>
      <protection locked="true" hidden="false"/>
    </xf>
    <xf numFmtId="164" fontId="15" fillId="3" borderId="10" xfId="0" applyFont="true" applyBorder="true" applyAlignment="true" applyProtection="false">
      <alignment horizontal="center" vertical="bottom" textRotation="0" wrapText="true" indent="0" shrinkToFit="false"/>
      <protection locked="true" hidden="false"/>
    </xf>
    <xf numFmtId="164" fontId="78" fillId="16" borderId="10" xfId="0" applyFont="true" applyBorder="true" applyAlignment="true" applyProtection="false">
      <alignment horizontal="center" vertical="bottom" textRotation="0" wrapText="true" indent="0" shrinkToFit="false"/>
      <protection locked="true" hidden="false"/>
    </xf>
    <xf numFmtId="164" fontId="15" fillId="3" borderId="10" xfId="0" applyFont="true" applyBorder="true" applyAlignment="true" applyProtection="false">
      <alignment horizontal="center" vertical="top" textRotation="0" wrapText="true" indent="0" shrinkToFit="false"/>
      <protection locked="true" hidden="false"/>
    </xf>
    <xf numFmtId="164" fontId="15" fillId="16" borderId="10" xfId="0" applyFont="true" applyBorder="true" applyAlignment="true" applyProtection="false">
      <alignment horizontal="center" vertical="bottom" textRotation="0" wrapText="true" indent="0" shrinkToFit="false"/>
      <protection locked="true" hidden="false"/>
    </xf>
    <xf numFmtId="164" fontId="16" fillId="18" borderId="1" xfId="0" applyFont="true" applyBorder="true" applyAlignment="true" applyProtection="false">
      <alignment horizontal="center" vertical="center" textRotation="0" wrapText="true" indent="0" shrinkToFit="false"/>
      <protection locked="true" hidden="false"/>
    </xf>
    <xf numFmtId="164" fontId="91" fillId="16" borderId="1" xfId="0" applyFont="true" applyBorder="true" applyAlignment="true" applyProtection="false">
      <alignment horizontal="center" vertical="center" textRotation="0" wrapText="true" indent="0" shrinkToFit="false"/>
      <protection locked="true" hidden="false"/>
    </xf>
    <xf numFmtId="164" fontId="91" fillId="18" borderId="1" xfId="0" applyFont="true" applyBorder="true" applyAlignment="true" applyProtection="false">
      <alignment horizontal="center" vertical="center" textRotation="0" wrapText="true" indent="0" shrinkToFit="false"/>
      <protection locked="true" hidden="false"/>
    </xf>
    <xf numFmtId="164" fontId="20" fillId="18" borderId="1" xfId="0" applyFont="true" applyBorder="true" applyAlignment="true" applyProtection="false">
      <alignment horizontal="center" vertical="center" textRotation="0" wrapText="false" indent="0" shrinkToFit="false"/>
      <protection locked="true" hidden="false"/>
    </xf>
    <xf numFmtId="164" fontId="22" fillId="15" borderId="1" xfId="0" applyFont="true" applyBorder="true" applyAlignment="true" applyProtection="false">
      <alignment horizontal="center" vertical="center" textRotation="0" wrapText="true" indent="0" shrinkToFit="false"/>
      <protection locked="true" hidden="false"/>
    </xf>
    <xf numFmtId="164" fontId="32" fillId="16" borderId="1" xfId="0" applyFont="true" applyBorder="true" applyAlignment="true" applyProtection="false">
      <alignment horizontal="center" vertical="center" textRotation="0" wrapText="true" indent="0" shrinkToFit="false"/>
      <protection locked="true" hidden="false"/>
    </xf>
    <xf numFmtId="164" fontId="21" fillId="16" borderId="1" xfId="0" applyFont="true" applyBorder="true" applyAlignment="true" applyProtection="false">
      <alignment horizontal="center" vertical="center" textRotation="0" wrapText="true" indent="0" shrinkToFit="false"/>
      <protection locked="true" hidden="false"/>
    </xf>
    <xf numFmtId="164" fontId="34" fillId="16" borderId="1" xfId="0" applyFont="true" applyBorder="true" applyAlignment="true" applyProtection="false">
      <alignment horizontal="center" vertical="center" textRotation="0" wrapText="true" indent="0" shrinkToFit="false"/>
      <protection locked="true" hidden="false"/>
    </xf>
    <xf numFmtId="168" fontId="21" fillId="0" borderId="1" xfId="0" applyFont="true" applyBorder="true" applyAlignment="true" applyProtection="false">
      <alignment horizontal="center" vertical="center" textRotation="0" wrapText="true" indent="0" shrinkToFit="false"/>
      <protection locked="true" hidden="false"/>
    </xf>
    <xf numFmtId="164" fontId="18" fillId="3" borderId="12" xfId="0" applyFont="true" applyBorder="true" applyAlignment="true" applyProtection="false">
      <alignment horizontal="center" vertical="center" textRotation="0" wrapText="tru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8" fillId="15" borderId="1" xfId="0" applyFont="true" applyBorder="true" applyAlignment="true" applyProtection="false">
      <alignment horizontal="center" vertical="center" textRotation="0" wrapText="true" indent="0" shrinkToFit="false"/>
      <protection locked="true" hidden="false"/>
    </xf>
    <xf numFmtId="164" fontId="111" fillId="3" borderId="1" xfId="0" applyFont="true" applyBorder="true" applyAlignment="true" applyProtection="false">
      <alignment horizontal="center" vertical="center" textRotation="0" wrapText="true" indent="0" shrinkToFit="false"/>
      <protection locked="true" hidden="false"/>
    </xf>
    <xf numFmtId="164" fontId="18" fillId="16" borderId="1" xfId="0" applyFont="true" applyBorder="true" applyAlignment="true" applyProtection="false">
      <alignment horizontal="center" vertical="center" textRotation="0" wrapText="true" indent="0" shrinkToFit="false"/>
      <protection locked="true" hidden="false"/>
    </xf>
    <xf numFmtId="164" fontId="80" fillId="17" borderId="0" xfId="0" applyFont="true" applyBorder="false" applyAlignment="true" applyProtection="false">
      <alignment horizontal="center" vertical="center" textRotation="0" wrapText="true" indent="0" shrinkToFit="false"/>
      <protection locked="true" hidden="false"/>
    </xf>
    <xf numFmtId="164" fontId="78" fillId="18" borderId="10" xfId="0" applyFont="true" applyBorder="true" applyAlignment="true" applyProtection="false">
      <alignment horizontal="center" vertical="bottom" textRotation="0" wrapText="true" indent="0" shrinkToFit="false"/>
      <protection locked="true" hidden="false"/>
    </xf>
    <xf numFmtId="164" fontId="78" fillId="18" borderId="13" xfId="0" applyFont="true" applyBorder="true" applyAlignment="true" applyProtection="false">
      <alignment horizontal="center" vertical="bottom" textRotation="0" wrapText="true" indent="0" shrinkToFit="false"/>
      <protection locked="true" hidden="false"/>
    </xf>
    <xf numFmtId="164" fontId="65" fillId="10" borderId="4" xfId="0" applyFont="true" applyBorder="true" applyAlignment="true" applyProtection="false">
      <alignment horizontal="center" vertical="center" textRotation="0" wrapText="true" indent="0" shrinkToFit="false"/>
      <protection locked="true" hidden="false"/>
    </xf>
    <xf numFmtId="164" fontId="65" fillId="0" borderId="0" xfId="0" applyFont="true" applyBorder="false" applyAlignment="true" applyProtection="false">
      <alignment horizontal="center" vertical="center" textRotation="0" wrapText="true" indent="0" shrinkToFit="false"/>
      <protection locked="true" hidden="false"/>
    </xf>
    <xf numFmtId="164" fontId="10" fillId="2" borderId="12" xfId="0" applyFont="true" applyBorder="true" applyAlignment="true" applyProtection="false">
      <alignment horizontal="center" vertical="center" textRotation="0" wrapText="tru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0" fillId="2" borderId="15"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right" vertical="top" textRotation="0" wrapText="true" indent="0" shrinkToFit="false"/>
      <protection locked="true" hidden="false"/>
    </xf>
    <xf numFmtId="164" fontId="26" fillId="2" borderId="0" xfId="0" applyFont="true" applyBorder="false" applyAlignment="true" applyProtection="false">
      <alignment horizontal="center" vertical="center" textRotation="0" wrapText="false" indent="0" shrinkToFit="false"/>
      <protection locked="true" hidden="false"/>
    </xf>
    <xf numFmtId="164" fontId="10" fillId="15" borderId="2" xfId="0" applyFont="true" applyBorder="true" applyAlignment="true" applyProtection="false">
      <alignment horizontal="center" vertical="center" textRotation="0" wrapText="true" indent="0" shrinkToFit="false"/>
      <protection locked="true" hidden="false"/>
    </xf>
    <xf numFmtId="164" fontId="108" fillId="0" borderId="8" xfId="0" applyFont="true" applyBorder="true" applyAlignment="true" applyProtection="false">
      <alignment horizontal="center" vertical="center" textRotation="0" wrapText="true" indent="0" shrinkToFit="false"/>
      <protection locked="true" hidden="false"/>
    </xf>
    <xf numFmtId="164" fontId="108" fillId="0" borderId="0" xfId="0" applyFont="true" applyBorder="false" applyAlignment="true" applyProtection="false">
      <alignment horizontal="center" vertical="center" textRotation="0" wrapText="true" indent="0" shrinkToFit="false"/>
      <protection locked="true" hidden="false"/>
    </xf>
    <xf numFmtId="164" fontId="10" fillId="27" borderId="1" xfId="0" applyFont="true" applyBorder="true" applyAlignment="true" applyProtection="false">
      <alignment horizontal="center" vertical="center" textRotation="0" wrapText="true" indent="0" shrinkToFit="false"/>
      <protection locked="true" hidden="false"/>
    </xf>
    <xf numFmtId="164" fontId="80" fillId="0" borderId="0" xfId="0" applyFont="true" applyBorder="false" applyAlignment="true" applyProtection="false">
      <alignment horizontal="center" vertical="bottom" textRotation="0" wrapText="true" indent="0" shrinkToFit="false"/>
      <protection locked="true" hidden="false"/>
    </xf>
    <xf numFmtId="164" fontId="80" fillId="3" borderId="0" xfId="0" applyFont="true" applyBorder="fals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22" fillId="3" borderId="10" xfId="0" applyFont="true" applyBorder="true" applyAlignment="true" applyProtection="false">
      <alignment horizontal="center" vertical="center" textRotation="0" wrapText="true" indent="0" shrinkToFit="false"/>
      <protection locked="true" hidden="false"/>
    </xf>
    <xf numFmtId="164" fontId="193" fillId="16" borderId="1" xfId="0" applyFont="true" applyBorder="true" applyAlignment="true" applyProtection="false">
      <alignment horizontal="center" vertical="center" textRotation="0" wrapText="true" indent="0" shrinkToFit="false"/>
      <protection locked="true" hidden="false"/>
    </xf>
    <xf numFmtId="164" fontId="18" fillId="3" borderId="10" xfId="0" applyFont="true" applyBorder="true" applyAlignment="true" applyProtection="false">
      <alignment horizontal="center" vertical="center" textRotation="0" wrapText="true" indent="0" shrinkToFit="false"/>
      <protection locked="true" hidden="false"/>
    </xf>
    <xf numFmtId="164" fontId="22" fillId="15" borderId="0" xfId="0" applyFont="true" applyBorder="false" applyAlignment="true" applyProtection="false">
      <alignment horizontal="general" vertical="center" textRotation="0" wrapText="true" indent="0" shrinkToFit="false"/>
      <protection locked="true" hidden="false"/>
    </xf>
    <xf numFmtId="164" fontId="22" fillId="3" borderId="0" xfId="0" applyFont="true" applyBorder="false" applyAlignment="true" applyProtection="false">
      <alignment horizontal="general" vertical="center" textRotation="0" wrapText="true" indent="0" shrinkToFit="false"/>
      <protection locked="true" hidden="false"/>
    </xf>
    <xf numFmtId="164" fontId="30" fillId="3" borderId="1" xfId="0" applyFont="true" applyBorder="true" applyAlignment="true" applyProtection="false">
      <alignment horizontal="center" vertical="center" textRotation="0" wrapText="true" indent="0" shrinkToFit="false"/>
      <protection locked="true" hidden="false"/>
    </xf>
    <xf numFmtId="164" fontId="22" fillId="15" borderId="0" xfId="0" applyFont="true" applyBorder="false" applyAlignment="true" applyProtection="false">
      <alignment horizontal="center" vertical="center" textRotation="0" wrapText="true" indent="0" shrinkToFit="false"/>
      <protection locked="true" hidden="false"/>
    </xf>
    <xf numFmtId="164" fontId="22" fillId="3" borderId="0" xfId="0" applyFont="true" applyBorder="false" applyAlignment="true" applyProtection="false">
      <alignment horizontal="center" vertical="center" textRotation="0" wrapText="true" indent="0" shrinkToFit="false"/>
      <protection locked="true" hidden="false"/>
    </xf>
    <xf numFmtId="164" fontId="22" fillId="18" borderId="10" xfId="0" applyFont="true" applyBorder="true" applyAlignment="true" applyProtection="false">
      <alignment horizontal="center" vertical="center" textRotation="0" wrapText="true" indent="0" shrinkToFit="false"/>
      <protection locked="true" hidden="false"/>
    </xf>
    <xf numFmtId="164" fontId="8" fillId="21" borderId="1" xfId="0" applyFont="true" applyBorder="true" applyAlignment="true" applyProtection="false">
      <alignment horizontal="center" vertical="bottom" textRotation="0" wrapText="true" indent="0" shrinkToFit="false"/>
      <protection locked="true" hidden="false"/>
    </xf>
    <xf numFmtId="164" fontId="118" fillId="3" borderId="1" xfId="0" applyFont="true" applyBorder="true" applyAlignment="true" applyProtection="false">
      <alignment horizontal="center" vertical="center" textRotation="0" wrapText="true" indent="0" shrinkToFit="false"/>
      <protection locked="true" hidden="false"/>
    </xf>
    <xf numFmtId="164" fontId="9" fillId="16" borderId="0" xfId="0" applyFont="true" applyBorder="false" applyAlignment="true" applyProtection="false">
      <alignment horizontal="general" vertical="bottom" textRotation="0" wrapText="true" indent="0" shrinkToFit="false"/>
      <protection locked="true" hidden="false"/>
    </xf>
    <xf numFmtId="164" fontId="56" fillId="16" borderId="1" xfId="0" applyFont="true" applyBorder="true" applyAlignment="true" applyProtection="false">
      <alignment horizontal="center" vertical="center" textRotation="0" wrapText="true" indent="0" shrinkToFit="false"/>
      <protection locked="true" hidden="false"/>
    </xf>
    <xf numFmtId="164" fontId="56" fillId="18" borderId="1" xfId="0" applyFont="true" applyBorder="true" applyAlignment="true" applyProtection="false">
      <alignment horizontal="center" vertical="center" textRotation="0" wrapText="true" indent="0" shrinkToFit="false"/>
      <protection locked="true" hidden="false"/>
    </xf>
    <xf numFmtId="164" fontId="111" fillId="36" borderId="1" xfId="0" applyFont="true" applyBorder="true" applyAlignment="true" applyProtection="false">
      <alignment horizontal="center" vertical="bottom" textRotation="0" wrapText="true" indent="0" shrinkToFit="false"/>
      <protection locked="true" hidden="false"/>
    </xf>
    <xf numFmtId="164" fontId="73" fillId="16" borderId="1" xfId="0" applyFont="true" applyBorder="true" applyAlignment="true" applyProtection="false">
      <alignment horizontal="center" vertical="center" textRotation="0" wrapText="true" indent="0" shrinkToFit="false"/>
      <protection locked="true" hidden="false"/>
    </xf>
    <xf numFmtId="164" fontId="69" fillId="16" borderId="1" xfId="0" applyFont="true" applyBorder="true" applyAlignment="true" applyProtection="false">
      <alignment horizontal="center" vertical="center" textRotation="0" wrapText="true" indent="0" shrinkToFit="false"/>
      <protection locked="true" hidden="false"/>
    </xf>
    <xf numFmtId="164" fontId="69" fillId="18" borderId="1" xfId="0" applyFont="true" applyBorder="true" applyAlignment="true" applyProtection="false">
      <alignment horizontal="center" vertical="center" textRotation="0" wrapText="true" indent="0" shrinkToFit="false"/>
      <protection locked="true" hidden="false"/>
    </xf>
    <xf numFmtId="164" fontId="8" fillId="23" borderId="1" xfId="0" applyFont="true" applyBorder="true" applyAlignment="true" applyProtection="false">
      <alignment horizontal="center" vertical="center" textRotation="0" wrapText="true" indent="0" shrinkToFit="false"/>
      <protection locked="true" hidden="false"/>
    </xf>
    <xf numFmtId="164" fontId="10" fillId="18" borderId="1" xfId="0" applyFont="true" applyBorder="true" applyAlignment="true" applyProtection="false">
      <alignment horizontal="center" vertical="bottom" textRotation="0" wrapText="true" indent="0" shrinkToFit="false"/>
      <protection locked="true" hidden="false"/>
    </xf>
    <xf numFmtId="164" fontId="56" fillId="0" borderId="1" xfId="0" applyFont="true" applyBorder="true" applyAlignment="true" applyProtection="false">
      <alignment horizontal="center" vertical="center" textRotation="0" wrapText="true" indent="0" shrinkToFit="false"/>
      <protection locked="true" hidden="false"/>
    </xf>
    <xf numFmtId="164" fontId="10" fillId="16" borderId="1" xfId="0" applyFont="true" applyBorder="true" applyAlignment="true" applyProtection="false">
      <alignment horizontal="center" vertical="bottom" textRotation="0" wrapText="true" indent="0" shrinkToFit="false"/>
      <protection locked="true" hidden="false"/>
    </xf>
    <xf numFmtId="164" fontId="9" fillId="15" borderId="2" xfId="0" applyFont="true" applyBorder="true" applyAlignment="true" applyProtection="false">
      <alignment horizontal="general" vertical="bottom" textRotation="0" wrapText="true" indent="0" shrinkToFit="false"/>
      <protection locked="true" hidden="false"/>
    </xf>
    <xf numFmtId="164" fontId="9" fillId="18" borderId="1" xfId="0" applyFont="true" applyBorder="true" applyAlignment="true" applyProtection="false">
      <alignment horizontal="right" vertical="top" textRotation="0" wrapText="true" indent="0" shrinkToFit="false"/>
      <protection locked="true" hidden="false"/>
    </xf>
    <xf numFmtId="164" fontId="9" fillId="18" borderId="4" xfId="0" applyFont="true" applyBorder="true" applyAlignment="true" applyProtection="false">
      <alignment horizontal="center" vertical="bottom" textRotation="0" wrapText="true" indent="0" shrinkToFit="false"/>
      <protection locked="true" hidden="false"/>
    </xf>
    <xf numFmtId="164" fontId="62" fillId="3" borderId="1" xfId="0" applyFont="true" applyBorder="true" applyAlignment="true" applyProtection="false">
      <alignment horizontal="general" vertical="bottom" textRotation="0" wrapText="true" indent="0" shrinkToFit="false"/>
      <protection locked="true" hidden="false"/>
    </xf>
    <xf numFmtId="164" fontId="8" fillId="5" borderId="1" xfId="0" applyFont="true" applyBorder="true" applyAlignment="true" applyProtection="false">
      <alignment horizontal="center" vertical="bottom" textRotation="0" wrapText="true" indent="0" shrinkToFit="false"/>
      <protection locked="true" hidden="false"/>
    </xf>
    <xf numFmtId="164" fontId="10" fillId="5" borderId="1" xfId="0" applyFont="true" applyBorder="true" applyAlignment="true" applyProtection="false">
      <alignment horizontal="center" vertical="bottom" textRotation="0" wrapText="true" indent="0" shrinkToFit="false"/>
      <protection locked="true" hidden="false"/>
    </xf>
    <xf numFmtId="164" fontId="108" fillId="2" borderId="2" xfId="0" applyFont="true" applyBorder="true" applyAlignment="true" applyProtection="false">
      <alignment horizontal="center" vertical="bottom" textRotation="0" wrapText="true" indent="0" shrinkToFit="false"/>
      <protection locked="true" hidden="false"/>
    </xf>
    <xf numFmtId="164" fontId="108" fillId="2" borderId="1" xfId="0" applyFont="true" applyBorder="true" applyAlignment="true" applyProtection="false">
      <alignment horizontal="center" vertical="bottom" textRotation="0" wrapText="true" indent="0" shrinkToFit="false"/>
      <protection locked="true" hidden="false"/>
    </xf>
    <xf numFmtId="164" fontId="108" fillId="5" borderId="1" xfId="0" applyFont="true" applyBorder="true" applyAlignment="true" applyProtection="false">
      <alignment horizontal="center" vertical="bottom" textRotation="0" wrapText="true" indent="0" shrinkToFit="false"/>
      <protection locked="true" hidden="false"/>
    </xf>
    <xf numFmtId="164" fontId="108" fillId="2" borderId="1" xfId="0" applyFont="true" applyBorder="true" applyAlignment="true" applyProtection="false">
      <alignment horizontal="center" vertical="center" textRotation="0" wrapText="true" indent="0" shrinkToFit="false"/>
      <protection locked="true" hidden="false"/>
    </xf>
    <xf numFmtId="164" fontId="108" fillId="15" borderId="2" xfId="0" applyFont="true" applyBorder="true" applyAlignment="true" applyProtection="false">
      <alignment horizontal="center" vertical="bottom" textRotation="0" wrapText="true" indent="0" shrinkToFit="false"/>
      <protection locked="true" hidden="false"/>
    </xf>
    <xf numFmtId="164" fontId="10" fillId="2" borderId="2" xfId="0" applyFont="true" applyBorder="true" applyAlignment="true" applyProtection="false">
      <alignment horizontal="center" vertical="bottom" textRotation="0" wrapText="true" indent="0" shrinkToFit="false"/>
      <protection locked="true" hidden="false"/>
    </xf>
    <xf numFmtId="164" fontId="108" fillId="2" borderId="8" xfId="0" applyFont="true" applyBorder="true" applyAlignment="true" applyProtection="false">
      <alignment horizontal="center" vertical="bottom" textRotation="0" wrapText="true" indent="0" shrinkToFit="false"/>
      <protection locked="true" hidden="false"/>
    </xf>
    <xf numFmtId="164" fontId="108" fillId="2" borderId="0" xfId="0" applyFont="true" applyBorder="false" applyAlignment="true" applyProtection="false">
      <alignment horizontal="center" vertical="bottom" textRotation="0" wrapText="true" indent="0" shrinkToFit="false"/>
      <protection locked="true" hidden="false"/>
    </xf>
    <xf numFmtId="164" fontId="108" fillId="2" borderId="0" xfId="0" applyFont="true" applyBorder="false" applyAlignment="true" applyProtection="false">
      <alignment horizontal="general" vertical="bottom" textRotation="0" wrapText="true" indent="0" shrinkToFit="false"/>
      <protection locked="true" hidden="false"/>
    </xf>
    <xf numFmtId="164" fontId="8" fillId="16" borderId="1" xfId="0" applyFont="true" applyBorder="true" applyAlignment="true" applyProtection="false">
      <alignment horizontal="general" vertical="bottom" textRotation="0" wrapText="true" indent="0" shrinkToFit="false"/>
      <protection locked="true" hidden="false"/>
    </xf>
    <xf numFmtId="164" fontId="95" fillId="3" borderId="0" xfId="0" applyFont="true" applyBorder="false" applyAlignment="true" applyProtection="false">
      <alignment horizontal="left" vertical="bottom" textRotation="0" wrapText="true" indent="0" shrinkToFit="false"/>
      <protection locked="true" hidden="false"/>
    </xf>
    <xf numFmtId="164" fontId="194" fillId="3" borderId="0" xfId="0" applyFont="true" applyBorder="false" applyAlignment="true" applyProtection="false">
      <alignment horizontal="right" vertical="bottom" textRotation="0" wrapText="true" indent="0" shrinkToFit="false"/>
      <protection locked="true" hidden="false"/>
    </xf>
    <xf numFmtId="164" fontId="96" fillId="0" borderId="1" xfId="0" applyFont="true" applyBorder="true" applyAlignment="true" applyProtection="false">
      <alignment horizontal="right" vertical="bottom" textRotation="0" wrapText="true" indent="0" shrinkToFit="false"/>
      <protection locked="true" hidden="false"/>
    </xf>
    <xf numFmtId="164" fontId="15" fillId="0" borderId="1" xfId="0" applyFont="true" applyBorder="true" applyAlignment="true" applyProtection="false">
      <alignment horizontal="right" vertical="bottom" textRotation="0" wrapText="true" indent="0" shrinkToFit="false"/>
      <protection locked="true" hidden="false"/>
    </xf>
    <xf numFmtId="164" fontId="15" fillId="0" borderId="1" xfId="0" applyFont="true" applyBorder="true" applyAlignment="true" applyProtection="false">
      <alignment horizontal="center" vertical="bottom" textRotation="0" wrapText="true" indent="0" shrinkToFit="false"/>
      <protection locked="true" hidden="false"/>
    </xf>
    <xf numFmtId="164" fontId="33" fillId="3" borderId="1" xfId="0" applyFont="true" applyBorder="true" applyAlignment="true" applyProtection="false">
      <alignment horizontal="general" vertical="bottom" textRotation="0" wrapText="false" indent="0" shrinkToFit="false"/>
      <protection locked="true" hidden="false"/>
    </xf>
    <xf numFmtId="164" fontId="117" fillId="0" borderId="1" xfId="0" applyFont="true" applyBorder="true" applyAlignment="true" applyProtection="false">
      <alignment horizontal="general" vertical="bottom" textRotation="0" wrapText="true" indent="0" shrinkToFit="false"/>
      <protection locked="true" hidden="false"/>
    </xf>
    <xf numFmtId="164" fontId="22" fillId="3" borderId="1" xfId="0" applyFont="true" applyBorder="true" applyAlignment="true" applyProtection="false">
      <alignment horizontal="right" vertical="bottom" textRotation="0" wrapText="true" indent="0" shrinkToFit="false"/>
      <protection locked="true" hidden="false"/>
    </xf>
    <xf numFmtId="164" fontId="80" fillId="3" borderId="1" xfId="0" applyFont="true" applyBorder="true" applyAlignment="true" applyProtection="false">
      <alignment horizontal="right" vertical="bottom" textRotation="0" wrapText="true" indent="0" shrinkToFit="false"/>
      <protection locked="true" hidden="false"/>
    </xf>
    <xf numFmtId="164" fontId="98" fillId="3" borderId="1" xfId="0" applyFont="true" applyBorder="true" applyAlignment="true" applyProtection="false">
      <alignment horizontal="right" vertical="bottom" textRotation="0" wrapText="true" indent="0" shrinkToFit="false"/>
      <protection locked="true" hidden="false"/>
    </xf>
    <xf numFmtId="164" fontId="117" fillId="3" borderId="1" xfId="0" applyFont="true" applyBorder="true" applyAlignment="true" applyProtection="false">
      <alignment horizontal="general" vertical="bottom" textRotation="0" wrapText="true" indent="0" shrinkToFit="false"/>
      <protection locked="true" hidden="false"/>
    </xf>
    <xf numFmtId="167" fontId="9" fillId="3"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left" vertical="bottom" textRotation="0" wrapText="true" indent="0" shrinkToFit="false"/>
      <protection locked="true" hidden="false"/>
    </xf>
    <xf numFmtId="164" fontId="107" fillId="16"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center" vertical="bottom" textRotation="0" wrapText="true" indent="0" shrinkToFit="false"/>
      <protection locked="true" hidden="false"/>
    </xf>
    <xf numFmtId="164" fontId="84" fillId="3" borderId="1" xfId="0" applyFont="true" applyBorder="true" applyAlignment="true" applyProtection="false">
      <alignment horizontal="right" vertical="bottom" textRotation="0" wrapText="true" indent="0" shrinkToFit="false"/>
      <protection locked="true" hidden="false"/>
    </xf>
    <xf numFmtId="164" fontId="9" fillId="15" borderId="12" xfId="0" applyFont="true" applyBorder="true" applyAlignment="true" applyProtection="false">
      <alignment horizontal="general" vertical="bottom" textRotation="0" wrapText="true" indent="0" shrinkToFit="false"/>
      <protection locked="true" hidden="false"/>
    </xf>
    <xf numFmtId="164" fontId="22" fillId="13" borderId="1" xfId="0" applyFont="true" applyBorder="true" applyAlignment="true" applyProtection="false">
      <alignment horizontal="general" vertical="bottom" textRotation="0" wrapText="true" indent="0" shrinkToFit="false"/>
      <protection locked="true" hidden="false"/>
    </xf>
    <xf numFmtId="164" fontId="8" fillId="21" borderId="1" xfId="0" applyFont="true" applyBorder="true" applyAlignment="true" applyProtection="false">
      <alignment horizontal="center" vertical="center" textRotation="0" wrapText="true" indent="0" shrinkToFit="false"/>
      <protection locked="true" hidden="false"/>
    </xf>
    <xf numFmtId="164" fontId="93" fillId="3" borderId="1" xfId="0" applyFont="true" applyBorder="true" applyAlignment="true" applyProtection="false">
      <alignment horizontal="general" vertical="bottom" textRotation="0" wrapText="true" indent="0" shrinkToFit="false"/>
      <protection locked="true" hidden="false"/>
    </xf>
    <xf numFmtId="164" fontId="94" fillId="3" borderId="1" xfId="0" applyFont="true" applyBorder="true" applyAlignment="true" applyProtection="false">
      <alignment horizontal="center" vertical="bottom" textRotation="0" wrapText="true" indent="0" shrinkToFit="false"/>
      <protection locked="true" hidden="false"/>
    </xf>
    <xf numFmtId="164" fontId="22" fillId="15" borderId="2" xfId="0" applyFont="true" applyBorder="true" applyAlignment="true" applyProtection="false">
      <alignment horizontal="general" vertical="bottom" textRotation="0" wrapText="true" indent="0" shrinkToFit="false"/>
      <protection locked="true" hidden="false"/>
    </xf>
    <xf numFmtId="164" fontId="9" fillId="16" borderId="1" xfId="0" applyFont="true" applyBorder="true" applyAlignment="true" applyProtection="false">
      <alignment horizontal="general" vertical="center" textRotation="0" wrapText="true" indent="0" shrinkToFit="false"/>
      <protection locked="true" hidden="false"/>
    </xf>
    <xf numFmtId="164" fontId="8" fillId="3" borderId="1" xfId="0" applyFont="true" applyBorder="true" applyAlignment="true" applyProtection="false">
      <alignment horizontal="right" vertical="bottom" textRotation="0" wrapText="true" indent="0" shrinkToFit="false"/>
      <protection locked="true" hidden="false"/>
    </xf>
    <xf numFmtId="164" fontId="97" fillId="3" borderId="1" xfId="0" applyFont="true" applyBorder="true" applyAlignment="true" applyProtection="false">
      <alignment horizontal="general" vertical="bottom" textRotation="0" wrapText="false" indent="0" shrinkToFit="false"/>
      <protection locked="true" hidden="false"/>
    </xf>
    <xf numFmtId="164" fontId="97" fillId="3" borderId="1" xfId="0" applyFont="true" applyBorder="true" applyAlignment="true" applyProtection="false">
      <alignment horizontal="left" vertical="bottom" textRotation="0" wrapText="false" indent="0" shrinkToFit="false"/>
      <protection locked="true" hidden="false"/>
    </xf>
    <xf numFmtId="164" fontId="18" fillId="3" borderId="1" xfId="0" applyFont="true" applyBorder="true" applyAlignment="true" applyProtection="false">
      <alignment horizontal="center" vertical="bottom" textRotation="0" wrapText="true" indent="0" shrinkToFit="false"/>
      <protection locked="true" hidden="false"/>
    </xf>
    <xf numFmtId="164" fontId="22" fillId="3" borderId="0" xfId="0" applyFont="true" applyBorder="false" applyAlignment="true" applyProtection="false">
      <alignment horizontal="center" vertical="bottom" textRotation="0" wrapText="tru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18" fillId="18" borderId="1" xfId="0" applyFont="true" applyBorder="true" applyAlignment="true" applyProtection="false">
      <alignment horizontal="center" vertical="top" textRotation="0" wrapText="true" indent="0" shrinkToFit="false"/>
      <protection locked="true" hidden="false"/>
    </xf>
    <xf numFmtId="164" fontId="40" fillId="3" borderId="1" xfId="0" applyFont="true" applyBorder="true" applyAlignment="true" applyProtection="false">
      <alignment horizontal="center" vertical="top" textRotation="0" wrapText="true" indent="0" shrinkToFit="false"/>
      <protection locked="true" hidden="false"/>
    </xf>
    <xf numFmtId="164" fontId="97" fillId="3" borderId="1" xfId="0" applyFont="true" applyBorder="true" applyAlignment="true" applyProtection="false">
      <alignment horizontal="center" vertical="top" textRotation="0" wrapText="true" indent="0" shrinkToFit="false"/>
      <protection locked="true" hidden="false"/>
    </xf>
    <xf numFmtId="164" fontId="80" fillId="3" borderId="1" xfId="0" applyFont="true" applyBorder="true" applyAlignment="true" applyProtection="false">
      <alignment horizontal="right" vertical="top" textRotation="0" wrapText="true" indent="0" shrinkToFit="false"/>
      <protection locked="true" hidden="false"/>
    </xf>
    <xf numFmtId="164" fontId="18" fillId="3"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9" fillId="3" borderId="1" xfId="0" applyFont="true" applyBorder="true" applyAlignment="true" applyProtection="false">
      <alignment horizontal="general" vertical="top" textRotation="0" wrapText="true" indent="0" shrinkToFit="false"/>
      <protection locked="true" hidden="false"/>
    </xf>
    <xf numFmtId="164" fontId="9" fillId="16" borderId="1" xfId="0" applyFont="true" applyBorder="true" applyAlignment="true" applyProtection="false">
      <alignment horizontal="right" vertical="top" textRotation="0" wrapText="true" indent="0" shrinkToFit="false"/>
      <protection locked="true" hidden="false"/>
    </xf>
    <xf numFmtId="164" fontId="9" fillId="16" borderId="1" xfId="0" applyFont="true" applyBorder="true" applyAlignment="true" applyProtection="false">
      <alignment horizontal="center" vertical="top" textRotation="0" wrapText="true" indent="0" shrinkToFit="false"/>
      <protection locked="true" hidden="false"/>
    </xf>
    <xf numFmtId="164" fontId="9" fillId="15" borderId="2" xfId="0" applyFont="true" applyBorder="true" applyAlignment="true" applyProtection="false">
      <alignment horizontal="general"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9" fillId="3" borderId="3" xfId="0" applyFont="true" applyBorder="true" applyAlignment="true" applyProtection="false">
      <alignment horizontal="general" vertical="top" textRotation="0" wrapText="true" indent="0" shrinkToFit="false"/>
      <protection locked="true" hidden="false"/>
    </xf>
    <xf numFmtId="164" fontId="9" fillId="3" borderId="4" xfId="0" applyFont="true" applyBorder="true" applyAlignment="true" applyProtection="false">
      <alignment horizontal="general" vertical="top" textRotation="0" wrapText="true" indent="0" shrinkToFit="false"/>
      <protection locked="true" hidden="false"/>
    </xf>
    <xf numFmtId="164" fontId="9" fillId="3" borderId="5" xfId="0" applyFont="true" applyBorder="true" applyAlignment="true" applyProtection="false">
      <alignment horizontal="general" vertical="top" textRotation="0" wrapText="true" indent="0" shrinkToFit="false"/>
      <protection locked="true" hidden="false"/>
    </xf>
    <xf numFmtId="164" fontId="9" fillId="3" borderId="6" xfId="0" applyFont="true" applyBorder="tru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98" fillId="3"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9" fillId="16" borderId="1" xfId="0" applyFont="true" applyBorder="true" applyAlignment="true" applyProtection="false">
      <alignment horizontal="general" vertical="top" textRotation="0" wrapText="true" indent="0" shrinkToFit="false"/>
      <protection locked="true" hidden="false"/>
    </xf>
    <xf numFmtId="164" fontId="9" fillId="15" borderId="0" xfId="0" applyFont="true" applyBorder="false" applyAlignment="true" applyProtection="false">
      <alignment horizontal="general" vertical="top" textRotation="0" wrapText="true" indent="0" shrinkToFit="false"/>
      <protection locked="true" hidden="false"/>
    </xf>
    <xf numFmtId="164" fontId="10" fillId="21" borderId="1" xfId="0" applyFont="true" applyBorder="true" applyAlignment="true" applyProtection="false">
      <alignment horizontal="general" vertical="bottom" textRotation="0" wrapText="true" indent="0" shrinkToFit="false"/>
      <protection locked="true" hidden="false"/>
    </xf>
    <xf numFmtId="164" fontId="80" fillId="17" borderId="1" xfId="0" applyFont="true" applyBorder="true" applyAlignment="true" applyProtection="false">
      <alignment horizontal="right" vertical="bottom" textRotation="0" wrapText="true" indent="0" shrinkToFit="false"/>
      <protection locked="true" hidden="false"/>
    </xf>
    <xf numFmtId="164" fontId="99" fillId="3" borderId="1" xfId="0" applyFont="true" applyBorder="true" applyAlignment="true" applyProtection="false">
      <alignment horizontal="left" vertical="bottom" textRotation="0" wrapText="true" indent="0" shrinkToFit="false"/>
      <protection locked="true" hidden="false"/>
    </xf>
    <xf numFmtId="164" fontId="13" fillId="0" borderId="1" xfId="0" applyFont="true" applyBorder="true" applyAlignment="true" applyProtection="false">
      <alignment horizontal="right" vertical="bottom" textRotation="0" wrapText="true" indent="0" shrinkToFit="false"/>
      <protection locked="true" hidden="false"/>
    </xf>
    <xf numFmtId="164" fontId="15" fillId="16" borderId="1" xfId="0" applyFont="true" applyBorder="true" applyAlignment="true" applyProtection="false">
      <alignment horizontal="center" vertical="bottom" textRotation="0" wrapText="true" indent="0" shrinkToFit="false"/>
      <protection locked="true" hidden="false"/>
    </xf>
    <xf numFmtId="164" fontId="85" fillId="3" borderId="1" xfId="0" applyFont="true" applyBorder="true" applyAlignment="true" applyProtection="false">
      <alignment horizontal="right" vertical="bottom" textRotation="0" wrapText="true" indent="0" shrinkToFit="false"/>
      <protection locked="true" hidden="false"/>
    </xf>
    <xf numFmtId="169" fontId="9" fillId="15" borderId="2" xfId="0" applyFont="true" applyBorder="true" applyAlignment="true" applyProtection="false">
      <alignment horizontal="general" vertical="bottom" textRotation="0" wrapText="true" indent="0" shrinkToFit="false"/>
      <protection locked="true" hidden="false"/>
    </xf>
    <xf numFmtId="169" fontId="9" fillId="3" borderId="8" xfId="0" applyFont="true" applyBorder="true" applyAlignment="true" applyProtection="false">
      <alignment horizontal="general" vertical="bottom" textRotation="0" wrapText="true" indent="0" shrinkToFit="false"/>
      <protection locked="true" hidden="false"/>
    </xf>
    <xf numFmtId="164" fontId="100" fillId="3" borderId="1" xfId="0" applyFont="true" applyBorder="true" applyAlignment="true" applyProtection="false">
      <alignment horizontal="center" vertical="center" textRotation="0" wrapText="true" indent="0" shrinkToFit="false"/>
      <protection locked="true" hidden="false"/>
    </xf>
    <xf numFmtId="169" fontId="9" fillId="3" borderId="2" xfId="0" applyFont="true" applyBorder="true" applyAlignment="true" applyProtection="false">
      <alignment horizontal="general" vertical="bottom" textRotation="0" wrapText="true" indent="0" shrinkToFit="false"/>
      <protection locked="true" hidden="false"/>
    </xf>
    <xf numFmtId="169" fontId="9" fillId="3" borderId="3" xfId="0" applyFont="true" applyBorder="true" applyAlignment="true" applyProtection="false">
      <alignment horizontal="general" vertical="bottom" textRotation="0" wrapText="true" indent="0" shrinkToFit="false"/>
      <protection locked="true" hidden="false"/>
    </xf>
    <xf numFmtId="169" fontId="9" fillId="3" borderId="4" xfId="0" applyFont="true" applyBorder="true" applyAlignment="true" applyProtection="false">
      <alignment horizontal="general" vertical="bottom" textRotation="0" wrapText="true" indent="0" shrinkToFit="false"/>
      <protection locked="true" hidden="false"/>
    </xf>
    <xf numFmtId="169" fontId="9" fillId="3" borderId="6" xfId="0" applyFont="true" applyBorder="true" applyAlignment="true" applyProtection="false">
      <alignment horizontal="general" vertical="bottom" textRotation="0" wrapText="true" indent="0" shrinkToFit="false"/>
      <protection locked="true" hidden="false"/>
    </xf>
    <xf numFmtId="164" fontId="195" fillId="0" borderId="1" xfId="0" applyFont="true" applyBorder="true" applyAlignment="true" applyProtection="false">
      <alignment horizontal="general" vertical="bottom" textRotation="0" wrapText="true" indent="0" shrinkToFit="false"/>
      <protection locked="true" hidden="false"/>
    </xf>
    <xf numFmtId="164" fontId="103" fillId="3" borderId="1" xfId="0" applyFont="true" applyBorder="true" applyAlignment="true" applyProtection="false">
      <alignment horizontal="general" vertical="bottom" textRotation="0" wrapText="true" indent="0" shrinkToFit="false"/>
      <protection locked="true" hidden="false"/>
    </xf>
    <xf numFmtId="164" fontId="9" fillId="23" borderId="1" xfId="0" applyFont="true" applyBorder="true" applyAlignment="true" applyProtection="false">
      <alignment horizontal="general" vertical="bottom" textRotation="0" wrapText="true" indent="0" shrinkToFit="false"/>
      <protection locked="true" hidden="false"/>
    </xf>
    <xf numFmtId="164" fontId="9" fillId="16" borderId="1" xfId="0" applyFont="true" applyBorder="true" applyAlignment="true" applyProtection="false">
      <alignment horizontal="center" vertical="bottom" textRotation="0" wrapText="true" indent="0" shrinkToFit="false"/>
      <protection locked="true" hidden="false"/>
    </xf>
    <xf numFmtId="164" fontId="91" fillId="3" borderId="1" xfId="0" applyFont="true" applyBorder="true" applyAlignment="true" applyProtection="false">
      <alignment horizontal="left" vertical="bottom" textRotation="0" wrapText="true" indent="0" shrinkToFit="false"/>
      <protection locked="true" hidden="false"/>
    </xf>
    <xf numFmtId="169" fontId="9" fillId="23" borderId="1" xfId="0" applyFont="true" applyBorder="true" applyAlignment="true" applyProtection="false">
      <alignment horizontal="general" vertical="bottom" textRotation="0" wrapText="true" indent="0" shrinkToFit="false"/>
      <protection locked="true" hidden="false"/>
    </xf>
    <xf numFmtId="169" fontId="9" fillId="15" borderId="0" xfId="0" applyFont="true" applyBorder="false" applyAlignment="true" applyProtection="false">
      <alignment horizontal="general" vertical="bottom" textRotation="0" wrapText="true" indent="0" shrinkToFit="false"/>
      <protection locked="true" hidden="false"/>
    </xf>
    <xf numFmtId="164" fontId="100" fillId="3" borderId="1" xfId="0" applyFont="true" applyBorder="true" applyAlignment="true" applyProtection="false">
      <alignment horizontal="general" vertical="bottom" textRotation="0" wrapText="true" indent="0" shrinkToFit="false"/>
      <protection locked="true" hidden="false"/>
    </xf>
    <xf numFmtId="164" fontId="101" fillId="3" borderId="1" xfId="0" applyFont="true" applyBorder="true" applyAlignment="true" applyProtection="false">
      <alignment horizontal="general" vertical="bottom" textRotation="0" wrapText="true" indent="0" shrinkToFit="false"/>
      <protection locked="true" hidden="false"/>
    </xf>
    <xf numFmtId="167" fontId="22" fillId="3" borderId="1" xfId="0" applyFont="true" applyBorder="true" applyAlignment="true" applyProtection="false">
      <alignment horizontal="general" vertical="bottom" textRotation="0" wrapText="true" indent="0" shrinkToFit="false"/>
      <protection locked="true" hidden="false"/>
    </xf>
    <xf numFmtId="164" fontId="102" fillId="3" borderId="1" xfId="0" applyFont="true" applyBorder="true" applyAlignment="true" applyProtection="false">
      <alignment horizontal="right" vertical="bottom" textRotation="0" wrapText="true" indent="0" shrinkToFit="false"/>
      <protection locked="true" hidden="false"/>
    </xf>
    <xf numFmtId="164" fontId="10" fillId="18" borderId="1" xfId="0" applyFont="true" applyBorder="true" applyAlignment="true" applyProtection="false">
      <alignment horizontal="general" vertical="bottom" textRotation="0" wrapText="true" indent="0" shrinkToFit="false"/>
      <protection locked="true" hidden="false"/>
    </xf>
    <xf numFmtId="164" fontId="105" fillId="17" borderId="1" xfId="0" applyFont="true" applyBorder="true" applyAlignment="true" applyProtection="false">
      <alignment horizontal="right" vertical="bottom" textRotation="0" wrapText="true" indent="0" shrinkToFit="false"/>
      <protection locked="true" hidden="false"/>
    </xf>
    <xf numFmtId="164" fontId="10" fillId="20"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bottom" textRotation="0" wrapText="false" indent="0" shrinkToFit="false"/>
      <protection locked="true" hidden="false"/>
    </xf>
    <xf numFmtId="164" fontId="104" fillId="3" borderId="1" xfId="0" applyFont="true" applyBorder="true" applyAlignment="true" applyProtection="false">
      <alignment horizontal="right" vertical="bottom" textRotation="0" wrapText="true" indent="0" shrinkToFit="false"/>
      <protection locked="true" hidden="false"/>
    </xf>
    <xf numFmtId="164" fontId="98" fillId="0"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center" vertical="bottom" textRotation="0" wrapText="true" indent="0" shrinkToFit="false"/>
      <protection locked="true" hidden="false"/>
    </xf>
    <xf numFmtId="164" fontId="40" fillId="3" borderId="1" xfId="0" applyFont="true" applyBorder="true" applyAlignment="true" applyProtection="false">
      <alignment horizontal="general" vertical="bottom" textRotation="0" wrapText="false" indent="0" shrinkToFit="false"/>
      <protection locked="true" hidden="false"/>
    </xf>
    <xf numFmtId="164" fontId="18" fillId="3" borderId="1" xfId="0" applyFont="true" applyBorder="true" applyAlignment="true" applyProtection="false">
      <alignment horizontal="left" vertical="bottom" textRotation="0" wrapText="true" indent="0" shrinkToFit="false"/>
      <protection locked="true" hidden="false"/>
    </xf>
    <xf numFmtId="164" fontId="106" fillId="3" borderId="1" xfId="0" applyFont="true" applyBorder="true" applyAlignment="true" applyProtection="false">
      <alignment horizontal="right" vertical="bottom" textRotation="0" wrapText="true" indent="0" shrinkToFit="false"/>
      <protection locked="true" hidden="false"/>
    </xf>
    <xf numFmtId="164" fontId="9" fillId="9" borderId="1" xfId="0" applyFont="true" applyBorder="true" applyAlignment="true" applyProtection="false">
      <alignment horizontal="center" vertical="bottom" textRotation="0" wrapText="true" indent="0" shrinkToFit="false"/>
      <protection locked="true" hidden="false"/>
    </xf>
    <xf numFmtId="164" fontId="70" fillId="3"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right" vertical="bottom" textRotation="0" wrapText="true" indent="0" shrinkToFit="false"/>
      <protection locked="true" hidden="false"/>
    </xf>
    <xf numFmtId="164" fontId="98" fillId="3" borderId="1" xfId="0" applyFont="true" applyBorder="true" applyAlignment="true" applyProtection="false">
      <alignment horizontal="center" vertical="bottom" textRotation="0" wrapText="true" indent="0" shrinkToFit="false"/>
      <protection locked="true" hidden="false"/>
    </xf>
    <xf numFmtId="164" fontId="18" fillId="16" borderId="1" xfId="0" applyFont="true" applyBorder="true" applyAlignment="true" applyProtection="false">
      <alignment horizontal="center" vertical="bottom" textRotation="0" wrapText="true" indent="0" shrinkToFit="false"/>
      <protection locked="true" hidden="false"/>
    </xf>
    <xf numFmtId="164" fontId="107" fillId="3" borderId="1" xfId="0" applyFont="true" applyBorder="true" applyAlignment="true" applyProtection="false">
      <alignment horizontal="center" vertical="bottom" textRotation="0" wrapText="true" indent="0" shrinkToFit="false"/>
      <protection locked="true" hidden="false"/>
    </xf>
    <xf numFmtId="164" fontId="98" fillId="16" borderId="1" xfId="0" applyFont="true" applyBorder="true" applyAlignment="true" applyProtection="false">
      <alignment horizontal="center" vertical="bottom" textRotation="0" wrapText="true" indent="0" shrinkToFit="false"/>
      <protection locked="true" hidden="false"/>
    </xf>
    <xf numFmtId="164" fontId="98" fillId="0" borderId="1" xfId="0" applyFont="true" applyBorder="true" applyAlignment="true" applyProtection="false">
      <alignment horizontal="center" vertical="bottom" textRotation="0" wrapText="true" indent="0" shrinkToFit="false"/>
      <protection locked="true" hidden="false"/>
    </xf>
    <xf numFmtId="164" fontId="107" fillId="16" borderId="1"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right" vertical="bottom" textRotation="0" wrapText="true" indent="0" shrinkToFit="false"/>
      <protection locked="true" hidden="false"/>
    </xf>
    <xf numFmtId="164" fontId="18" fillId="18" borderId="1" xfId="0" applyFont="true" applyBorder="true" applyAlignment="true" applyProtection="false">
      <alignment horizontal="center" vertical="bottom" textRotation="0" wrapText="true" indent="0" shrinkToFit="false"/>
      <protection locked="true" hidden="false"/>
    </xf>
    <xf numFmtId="164" fontId="9" fillId="16" borderId="1" xfId="0" applyFont="true" applyBorder="true" applyAlignment="true" applyProtection="false">
      <alignment horizontal="right" vertical="bottom" textRotation="0" wrapText="true" indent="0" shrinkToFit="false"/>
      <protection locked="true" hidden="false"/>
    </xf>
    <xf numFmtId="164" fontId="107" fillId="3" borderId="1" xfId="0" applyFont="true" applyBorder="true" applyAlignment="true" applyProtection="false">
      <alignment horizontal="right" vertical="bottom" textRotation="0" wrapText="true" indent="0" shrinkToFit="false"/>
      <protection locked="true" hidden="false"/>
    </xf>
    <xf numFmtId="164" fontId="9" fillId="15" borderId="1" xfId="0" applyFont="true" applyBorder="true" applyAlignment="true" applyProtection="false">
      <alignment horizontal="right" vertical="bottom" textRotation="0" wrapText="true" indent="0" shrinkToFit="false"/>
      <protection locked="true" hidden="false"/>
    </xf>
    <xf numFmtId="164" fontId="98" fillId="3" borderId="1" xfId="0" applyFont="true" applyBorder="true" applyAlignment="true" applyProtection="false">
      <alignment horizontal="left" vertical="bottom" textRotation="0" wrapText="true" indent="0" shrinkToFit="false"/>
      <protection locked="true" hidden="false"/>
    </xf>
    <xf numFmtId="164" fontId="98" fillId="0" borderId="1" xfId="0" applyFont="true" applyBorder="true" applyAlignment="true" applyProtection="false">
      <alignment horizontal="right" vertical="bottom" textRotation="0" wrapText="true" indent="0" shrinkToFit="false"/>
      <protection locked="true" hidden="false"/>
    </xf>
    <xf numFmtId="164" fontId="98" fillId="18" borderId="1" xfId="0" applyFont="true" applyBorder="true" applyAlignment="true" applyProtection="false">
      <alignment horizontal="right" vertical="bottom" textRotation="0" wrapText="true" indent="0" shrinkToFit="false"/>
      <protection locked="true" hidden="false"/>
    </xf>
    <xf numFmtId="164" fontId="9" fillId="0" borderId="4" xfId="0" applyFont="true" applyBorder="true" applyAlignment="true" applyProtection="false">
      <alignment horizontal="right" vertical="bottom" textRotation="0" wrapText="true" indent="0" shrinkToFit="false"/>
      <protection locked="true" hidden="false"/>
    </xf>
    <xf numFmtId="164" fontId="10" fillId="20" borderId="1" xfId="0" applyFont="true" applyBorder="true" applyAlignment="true" applyProtection="false">
      <alignment horizontal="right" vertical="bottom" textRotation="0" wrapText="true" indent="0" shrinkToFit="false"/>
      <protection locked="true" hidden="false"/>
    </xf>
    <xf numFmtId="164" fontId="40" fillId="0" borderId="1" xfId="0" applyFont="true" applyBorder="true" applyAlignment="true" applyProtection="false">
      <alignment horizontal="left" vertical="bottom" textRotation="0" wrapText="false" indent="0" shrinkToFit="false"/>
      <protection locked="true" hidden="false"/>
    </xf>
    <xf numFmtId="164" fontId="9" fillId="23" borderId="1" xfId="0" applyFont="true" applyBorder="true" applyAlignment="true" applyProtection="false">
      <alignment horizontal="right" vertical="bottom" textRotation="0" wrapText="true" indent="0" shrinkToFit="false"/>
      <protection locked="true" hidden="false"/>
    </xf>
    <xf numFmtId="164" fontId="107" fillId="16" borderId="1" xfId="0" applyFont="true" applyBorder="true" applyAlignment="true" applyProtection="false">
      <alignment horizontal="center" vertical="bottom" textRotation="0" wrapText="true" indent="0" shrinkToFit="false"/>
      <protection locked="true" hidden="false"/>
    </xf>
    <xf numFmtId="164" fontId="9" fillId="0" borderId="7" xfId="0" applyFont="true" applyBorder="true" applyAlignment="true" applyProtection="false">
      <alignment horizontal="right" vertical="bottom" textRotation="0" wrapText="true" indent="0" shrinkToFit="false"/>
      <protection locked="true" hidden="false"/>
    </xf>
    <xf numFmtId="164" fontId="9" fillId="0" borderId="8" xfId="0" applyFont="true" applyBorder="true" applyAlignment="true" applyProtection="false">
      <alignment horizontal="right" vertical="bottom" textRotation="0" wrapText="true" indent="0" shrinkToFit="false"/>
      <protection locked="true" hidden="false"/>
    </xf>
    <xf numFmtId="164" fontId="9" fillId="0" borderId="5" xfId="0" applyFont="true" applyBorder="true" applyAlignment="true" applyProtection="false">
      <alignment horizontal="right" vertical="bottom" textRotation="0" wrapText="true" indent="0" shrinkToFit="false"/>
      <protection locked="true" hidden="false"/>
    </xf>
    <xf numFmtId="164" fontId="9" fillId="0" borderId="9" xfId="0" applyFont="true" applyBorder="true" applyAlignment="true" applyProtection="false">
      <alignment horizontal="right" vertical="bottom" textRotation="0" wrapText="true" indent="0" shrinkToFit="false"/>
      <protection locked="true" hidden="false"/>
    </xf>
    <xf numFmtId="164" fontId="10" fillId="0" borderId="1" xfId="0" applyFont="true" applyBorder="true" applyAlignment="true" applyProtection="false">
      <alignment horizontal="right" vertical="bottom" textRotation="0" wrapText="true" indent="0" shrinkToFit="false"/>
      <protection locked="true" hidden="false"/>
    </xf>
    <xf numFmtId="164" fontId="8" fillId="3" borderId="1" xfId="0" applyFont="true" applyBorder="true" applyAlignment="true" applyProtection="false">
      <alignment horizontal="right" vertical="bottom" textRotation="0" wrapText="true" indent="0" shrinkToFit="false"/>
      <protection locked="true" hidden="false"/>
    </xf>
    <xf numFmtId="164" fontId="18" fillId="0" borderId="1" xfId="0" applyFont="true" applyBorder="true" applyAlignment="true" applyProtection="false">
      <alignment horizontal="right" vertical="bottom" textRotation="0" wrapText="true" indent="0" shrinkToFit="false"/>
      <protection locked="true" hidden="false"/>
    </xf>
    <xf numFmtId="164" fontId="18" fillId="18" borderId="1" xfId="0" applyFont="true" applyBorder="true" applyAlignment="true" applyProtection="false">
      <alignment horizontal="right" vertical="bottom" textRotation="0" wrapText="true" indent="0" shrinkToFit="false"/>
      <protection locked="true" hidden="false"/>
    </xf>
    <xf numFmtId="164" fontId="18" fillId="3" borderId="1" xfId="0" applyFont="true" applyBorder="true" applyAlignment="true" applyProtection="false">
      <alignment horizontal="right" vertical="bottom" textRotation="0" wrapText="true" indent="0" shrinkToFit="false"/>
      <protection locked="true" hidden="false"/>
    </xf>
    <xf numFmtId="164" fontId="9" fillId="0" borderId="12" xfId="0" applyFont="true" applyBorder="true" applyAlignment="true" applyProtection="false">
      <alignment horizontal="right" vertical="bottom" textRotation="0" wrapText="true" indent="0" shrinkToFit="false"/>
      <protection locked="true" hidden="false"/>
    </xf>
    <xf numFmtId="164" fontId="18" fillId="0" borderId="1" xfId="0" applyFont="true" applyBorder="true" applyAlignment="true" applyProtection="false">
      <alignment horizontal="left" vertical="bottom" textRotation="0" wrapText="true" indent="0" shrinkToFit="false"/>
      <protection locked="true" hidden="false"/>
    </xf>
    <xf numFmtId="164" fontId="18" fillId="16" borderId="1" xfId="0" applyFont="true" applyBorder="true" applyAlignment="true" applyProtection="false">
      <alignment horizontal="right" vertical="bottom" textRotation="0" wrapText="true" indent="0" shrinkToFit="false"/>
      <protection locked="true" hidden="false"/>
    </xf>
    <xf numFmtId="164" fontId="9" fillId="0" borderId="10" xfId="0" applyFont="true" applyBorder="true" applyAlignment="true" applyProtection="false">
      <alignment horizontal="right" vertical="bottom" textRotation="0" wrapText="true" indent="0" shrinkToFit="false"/>
      <protection locked="true" hidden="false"/>
    </xf>
    <xf numFmtId="164" fontId="9" fillId="0" borderId="11" xfId="0" applyFont="true" applyBorder="true" applyAlignment="true" applyProtection="false">
      <alignment horizontal="right" vertical="bottom" textRotation="0" wrapText="true" indent="0" shrinkToFit="false"/>
      <protection locked="true" hidden="false"/>
    </xf>
    <xf numFmtId="164" fontId="40" fillId="3" borderId="1" xfId="0" applyFont="true" applyBorder="true" applyAlignment="true" applyProtection="false">
      <alignment horizontal="left" vertical="bottom" textRotation="0" wrapText="false" indent="0" shrinkToFit="false"/>
      <protection locked="true" hidden="false"/>
    </xf>
    <xf numFmtId="164" fontId="107" fillId="16" borderId="1" xfId="0" applyFont="true" applyBorder="true" applyAlignment="true" applyProtection="false">
      <alignment horizontal="right" vertical="bottom" textRotation="0" wrapText="true" indent="0" shrinkToFit="false"/>
      <protection locked="true" hidden="false"/>
    </xf>
    <xf numFmtId="164" fontId="18" fillId="18" borderId="1" xfId="0" applyFont="true" applyBorder="true" applyAlignment="true" applyProtection="false">
      <alignment horizontal="center" vertical="bottom" textRotation="0" wrapText="false" indent="0" shrinkToFit="false"/>
      <protection locked="true" hidden="false"/>
    </xf>
    <xf numFmtId="164" fontId="9" fillId="18" borderId="1" xfId="0" applyFont="true" applyBorder="true" applyAlignment="true" applyProtection="false">
      <alignment horizontal="center" vertical="bottom" textRotation="0" wrapText="true" indent="0" shrinkToFit="false"/>
      <protection locked="true" hidden="false"/>
    </xf>
    <xf numFmtId="164" fontId="40" fillId="0" borderId="1" xfId="0" applyFont="true" applyBorder="true" applyAlignment="true" applyProtection="false">
      <alignment horizontal="right" vertical="bottom" textRotation="0" wrapText="false" indent="0" shrinkToFit="false"/>
      <protection locked="true" hidden="false"/>
    </xf>
    <xf numFmtId="164" fontId="98" fillId="9" borderId="1" xfId="0" applyFont="true" applyBorder="true" applyAlignment="true" applyProtection="false">
      <alignment horizontal="center" vertical="bottom" textRotation="0" wrapText="true" indent="0" shrinkToFit="false"/>
      <protection locked="true" hidden="false"/>
    </xf>
    <xf numFmtId="164" fontId="8" fillId="20" borderId="1" xfId="0" applyFont="true" applyBorder="true" applyAlignment="true" applyProtection="false">
      <alignment horizontal="right" vertical="bottom" textRotation="0" wrapText="true" indent="0" shrinkToFit="false"/>
      <protection locked="true" hidden="false"/>
    </xf>
    <xf numFmtId="164" fontId="40" fillId="0" borderId="1" xfId="0" applyFont="true" applyBorder="true" applyAlignment="true" applyProtection="false">
      <alignment horizontal="righ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8" fillId="9" borderId="1" xfId="0" applyFont="true" applyBorder="true" applyAlignment="true" applyProtection="false">
      <alignment horizontal="center" vertical="bottom" textRotation="0" wrapText="true" indent="0" shrinkToFit="false"/>
      <protection locked="true" hidden="false"/>
    </xf>
    <xf numFmtId="165" fontId="18" fillId="3" borderId="1" xfId="0" applyFont="true" applyBorder="true" applyAlignment="true" applyProtection="false">
      <alignment horizontal="center" vertical="bottom" textRotation="0" wrapText="true" indent="0" shrinkToFit="false"/>
      <protection locked="true" hidden="false"/>
    </xf>
    <xf numFmtId="164" fontId="62" fillId="0" borderId="1" xfId="0" applyFont="true" applyBorder="true" applyAlignment="true" applyProtection="false">
      <alignment horizontal="general" vertical="bottom" textRotation="0" wrapText="false" indent="0" shrinkToFit="false"/>
      <protection locked="true" hidden="false"/>
    </xf>
    <xf numFmtId="164" fontId="50" fillId="3" borderId="1" xfId="0" applyFont="true" applyBorder="true" applyAlignment="true" applyProtection="false">
      <alignment horizontal="center" vertical="bottom" textRotation="0" wrapText="true" indent="0" shrinkToFit="false"/>
      <protection locked="true" hidden="false"/>
    </xf>
    <xf numFmtId="164" fontId="70" fillId="18" borderId="1" xfId="0" applyFont="true" applyBorder="true" applyAlignment="true" applyProtection="false">
      <alignment horizontal="general" vertical="bottom" textRotation="0" wrapText="true" indent="0" shrinkToFit="false"/>
      <protection locked="true" hidden="false"/>
    </xf>
    <xf numFmtId="164" fontId="109" fillId="3" borderId="1" xfId="0" applyFont="true" applyBorder="true" applyAlignment="true" applyProtection="false">
      <alignment horizontal="right" vertical="bottom" textRotation="0" wrapText="tru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18" fillId="16" borderId="1" xfId="0" applyFont="true" applyBorder="true" applyAlignment="true" applyProtection="false">
      <alignment horizontal="general" vertical="bottom" textRotation="0" wrapText="false" indent="0" shrinkToFit="false"/>
      <protection locked="true" hidden="false"/>
    </xf>
    <xf numFmtId="167" fontId="18" fillId="3" borderId="1" xfId="0" applyFont="true" applyBorder="true" applyAlignment="true" applyProtection="false">
      <alignment horizontal="general" vertical="bottom" textRotation="0" wrapText="true" indent="0" shrinkToFit="false"/>
      <protection locked="true" hidden="false"/>
    </xf>
    <xf numFmtId="167" fontId="9" fillId="3" borderId="1" xfId="0" applyFont="true" applyBorder="true" applyAlignment="true" applyProtection="false">
      <alignment horizontal="center" vertical="bottom" textRotation="0" wrapText="tru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14" fillId="16" borderId="1" xfId="0" applyFont="true" applyBorder="true" applyAlignment="true" applyProtection="false">
      <alignment horizontal="center" vertical="bottom" textRotation="0" wrapText="true" indent="0" shrinkToFit="false"/>
      <protection locked="true" hidden="false"/>
    </xf>
    <xf numFmtId="164" fontId="10" fillId="8"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65" fillId="3" borderId="1" xfId="0" applyFont="true" applyBorder="true" applyAlignment="true" applyProtection="false">
      <alignment horizontal="center" vertical="bottom" textRotation="0" wrapText="true" indent="0" shrinkToFit="false"/>
      <protection locked="true" hidden="false"/>
    </xf>
    <xf numFmtId="164" fontId="65" fillId="18" borderId="1" xfId="0" applyFont="true" applyBorder="true" applyAlignment="true" applyProtection="false">
      <alignment horizontal="center" vertical="bottom" textRotation="0" wrapText="true" indent="0" shrinkToFit="false"/>
      <protection locked="true" hidden="false"/>
    </xf>
    <xf numFmtId="164" fontId="107" fillId="0" borderId="1" xfId="0" applyFont="true" applyBorder="true" applyAlignment="true" applyProtection="false">
      <alignment horizontal="center" vertical="bottom" textRotation="0" wrapText="true" indent="0" shrinkToFit="false"/>
      <protection locked="true" hidden="false"/>
    </xf>
    <xf numFmtId="164" fontId="98" fillId="5" borderId="1" xfId="0" applyFont="true" applyBorder="true" applyAlignment="true" applyProtection="false">
      <alignment horizontal="center" vertical="bottom" textRotation="0" wrapText="true" indent="0" shrinkToFit="false"/>
      <protection locked="true" hidden="false"/>
    </xf>
    <xf numFmtId="164" fontId="98" fillId="18" borderId="1" xfId="0" applyFont="true" applyBorder="true" applyAlignment="true" applyProtection="false">
      <alignment horizontal="center" vertical="bottom" textRotation="0" wrapText="true" indent="0" shrinkToFit="false"/>
      <protection locked="true" hidden="false"/>
    </xf>
    <xf numFmtId="164" fontId="56" fillId="3" borderId="1" xfId="0" applyFont="true" applyBorder="true" applyAlignment="true" applyProtection="false">
      <alignment horizontal="center" vertical="bottom" textRotation="0" wrapText="true" indent="0" shrinkToFit="false"/>
      <protection locked="true" hidden="false"/>
    </xf>
    <xf numFmtId="164" fontId="107" fillId="18" borderId="1" xfId="0" applyFont="true" applyBorder="true" applyAlignment="true" applyProtection="false">
      <alignment horizontal="center" vertical="bottom" textRotation="0" wrapText="true" indent="0" shrinkToFit="false"/>
      <protection locked="true" hidden="false"/>
    </xf>
    <xf numFmtId="164" fontId="56" fillId="16"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12" fillId="3" borderId="1" xfId="0" applyFont="true" applyBorder="true" applyAlignment="true" applyProtection="false">
      <alignment horizontal="center" vertical="bottom" textRotation="0" wrapText="true" indent="0" shrinkToFit="false"/>
      <protection locked="true" hidden="false"/>
    </xf>
    <xf numFmtId="164" fontId="18" fillId="15" borderId="1" xfId="0" applyFont="true" applyBorder="true" applyAlignment="true" applyProtection="false">
      <alignment horizontal="general" vertical="bottom" textRotation="0" wrapText="true" indent="0" shrinkToFit="false"/>
      <protection locked="true" hidden="false"/>
    </xf>
    <xf numFmtId="164" fontId="18" fillId="3" borderId="8" xfId="0" applyFont="true" applyBorder="true" applyAlignment="true" applyProtection="false">
      <alignment horizontal="general" vertical="bottom" textRotation="0" wrapText="true" indent="0" shrinkToFit="false"/>
      <protection locked="true" hidden="false"/>
    </xf>
    <xf numFmtId="164" fontId="18" fillId="3" borderId="0" xfId="0" applyFont="true" applyBorder="false" applyAlignment="true" applyProtection="false">
      <alignment horizontal="center" vertical="bottom" textRotation="0" wrapText="true" indent="0" shrinkToFit="false"/>
      <protection locked="true" hidden="false"/>
    </xf>
    <xf numFmtId="164" fontId="9" fillId="3" borderId="1" xfId="0" applyFont="true" applyBorder="true" applyAlignment="true" applyProtection="false">
      <alignment horizontal="left" vertical="bottom" textRotation="0" wrapText="true" indent="0" shrinkToFit="false"/>
      <protection locked="true" hidden="false"/>
    </xf>
    <xf numFmtId="164" fontId="9" fillId="0" borderId="12" xfId="0" applyFont="true" applyBorder="true" applyAlignment="true" applyProtection="false">
      <alignment horizontal="center" vertical="bottom" textRotation="0" wrapText="true" indent="0" shrinkToFit="false"/>
      <protection locked="true" hidden="false"/>
    </xf>
    <xf numFmtId="164" fontId="9" fillId="13" borderId="1" xfId="0" applyFont="true" applyBorder="true" applyAlignment="true" applyProtection="false">
      <alignment horizontal="center" vertical="bottom" textRotation="0" wrapText="true" indent="0" shrinkToFit="false"/>
      <protection locked="true" hidden="false"/>
    </xf>
    <xf numFmtId="164" fontId="9" fillId="10" borderId="1" xfId="0" applyFont="true" applyBorder="true" applyAlignment="true" applyProtection="false">
      <alignment horizontal="center" vertical="bottom" textRotation="0" wrapText="true" indent="0" shrinkToFit="false"/>
      <protection locked="true" hidden="false"/>
    </xf>
    <xf numFmtId="164" fontId="65" fillId="16" borderId="1"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98" fillId="1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11" fillId="16" borderId="1" xfId="0" applyFont="true" applyBorder="true" applyAlignment="true" applyProtection="false">
      <alignment horizontal="center" vertical="bottom" textRotation="0" wrapText="true" indent="0" shrinkToFit="false"/>
      <protection locked="true" hidden="false"/>
    </xf>
    <xf numFmtId="164" fontId="70" fillId="16" borderId="1" xfId="0" applyFont="true" applyBorder="true" applyAlignment="true" applyProtection="false">
      <alignment horizontal="center" vertical="bottom" textRotation="0" wrapText="true" indent="0" shrinkToFit="false"/>
      <protection locked="true" hidden="false"/>
    </xf>
    <xf numFmtId="164" fontId="18" fillId="15" borderId="1" xfId="0" applyFont="true" applyBorder="true" applyAlignment="true" applyProtection="false">
      <alignment horizontal="center" vertical="bottom" textRotation="0" wrapText="true" indent="0" shrinkToFit="false"/>
      <protection locked="true" hidden="false"/>
    </xf>
    <xf numFmtId="164" fontId="18" fillId="0" borderId="8" xfId="0" applyFont="true" applyBorder="true" applyAlignment="true" applyProtection="false">
      <alignment horizontal="center" vertical="bottom" textRotation="0" wrapText="true" indent="0" shrinkToFit="false"/>
      <protection locked="true" hidden="false"/>
    </xf>
    <xf numFmtId="164" fontId="10" fillId="18" borderId="1" xfId="0" applyFont="true" applyBorder="true" applyAlignment="true" applyProtection="false">
      <alignment horizontal="right" vertical="bottom" textRotation="0" wrapText="true" indent="0" shrinkToFit="false"/>
      <protection locked="true" hidden="false"/>
    </xf>
    <xf numFmtId="164" fontId="40" fillId="3" borderId="1"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center" vertical="bottom" textRotation="0" wrapText="true" indent="0" shrinkToFit="false"/>
      <protection locked="true" hidden="false"/>
    </xf>
    <xf numFmtId="164" fontId="10" fillId="16" borderId="0" xfId="0" applyFont="true" applyBorder="false" applyAlignment="true" applyProtection="false">
      <alignment horizontal="center" vertical="bottom" textRotation="0" wrapText="true" indent="0" shrinkToFit="false"/>
      <protection locked="true" hidden="false"/>
    </xf>
    <xf numFmtId="164" fontId="14" fillId="3" borderId="1" xfId="0" applyFont="true" applyBorder="true" applyAlignment="true" applyProtection="false">
      <alignment horizontal="center" vertical="bottom" textRotation="0" wrapText="true" indent="0" shrinkToFit="false"/>
      <protection locked="true" hidden="false"/>
    </xf>
    <xf numFmtId="164" fontId="107" fillId="13" borderId="1" xfId="0" applyFont="true" applyBorder="true" applyAlignment="true" applyProtection="false">
      <alignment horizontal="center" vertical="bottom" textRotation="0" wrapText="true" indent="0" shrinkToFit="false"/>
      <protection locked="true" hidden="false"/>
    </xf>
    <xf numFmtId="164" fontId="9" fillId="24" borderId="1" xfId="0" applyFont="true" applyBorder="true" applyAlignment="true" applyProtection="false">
      <alignment horizontal="center" vertical="bottom" textRotation="0" wrapText="true" indent="0" shrinkToFit="false"/>
      <protection locked="true" hidden="false"/>
    </xf>
    <xf numFmtId="164" fontId="107" fillId="16" borderId="1" xfId="0" applyFont="true" applyBorder="true" applyAlignment="true" applyProtection="false">
      <alignment horizontal="center" vertical="bottom" textRotation="0" wrapText="true" indent="0" shrinkToFit="false"/>
      <protection locked="true" hidden="false"/>
    </xf>
    <xf numFmtId="164" fontId="9" fillId="25" borderId="1" xfId="0" applyFont="true" applyBorder="true" applyAlignment="true" applyProtection="false">
      <alignment horizontal="center" vertical="bottom" textRotation="0" wrapText="true" indent="0" shrinkToFit="false"/>
      <protection locked="true" hidden="false"/>
    </xf>
    <xf numFmtId="164" fontId="40" fillId="16" borderId="1" xfId="0" applyFont="true" applyBorder="true" applyAlignment="true" applyProtection="false">
      <alignment horizontal="center" vertical="bottom" textRotation="0" wrapText="false" indent="0" shrinkToFit="false"/>
      <protection locked="true" hidden="false"/>
    </xf>
    <xf numFmtId="164" fontId="110" fillId="3" borderId="1" xfId="0" applyFont="true" applyBorder="true" applyAlignment="true" applyProtection="false">
      <alignment horizontal="center" vertical="bottom" textRotation="0" wrapText="false" indent="0" shrinkToFit="false"/>
      <protection locked="true" hidden="false"/>
    </xf>
    <xf numFmtId="164" fontId="9" fillId="3" borderId="8" xfId="0" applyFont="true" applyBorder="true" applyAlignment="true" applyProtection="false">
      <alignment horizontal="center" vertical="bottom" textRotation="0" wrapText="true" indent="0" shrinkToFit="false"/>
      <protection locked="true" hidden="false"/>
    </xf>
    <xf numFmtId="164" fontId="10" fillId="13" borderId="1" xfId="0" applyFont="true" applyBorder="true" applyAlignment="true" applyProtection="false">
      <alignment horizontal="general" vertical="bottom" textRotation="0" wrapText="true" indent="0" shrinkToFit="false"/>
      <protection locked="true" hidden="false"/>
    </xf>
    <xf numFmtId="164" fontId="10" fillId="13" borderId="1" xfId="0" applyFont="true" applyBorder="true" applyAlignment="true" applyProtection="false">
      <alignment horizontal="right" vertical="bottom" textRotation="0" wrapText="true" indent="0" shrinkToFit="false"/>
      <protection locked="true" hidden="false"/>
    </xf>
    <xf numFmtId="164" fontId="98" fillId="13" borderId="1" xfId="0" applyFont="true" applyBorder="true" applyAlignment="true" applyProtection="false">
      <alignment horizontal="center" vertical="bottom" textRotation="0" wrapText="false" indent="0" shrinkToFit="false"/>
      <protection locked="true" hidden="false"/>
    </xf>
    <xf numFmtId="164" fontId="110" fillId="13" borderId="1" xfId="0" applyFont="true" applyBorder="true" applyAlignment="true" applyProtection="false">
      <alignment horizontal="center" vertical="bottom" textRotation="0" wrapText="false" indent="0" shrinkToFit="false"/>
      <protection locked="true" hidden="false"/>
    </xf>
    <xf numFmtId="164" fontId="40" fillId="13" borderId="1" xfId="0" applyFont="true" applyBorder="true" applyAlignment="true" applyProtection="false">
      <alignment horizontal="center" vertical="bottom" textRotation="0" wrapText="false" indent="0" shrinkToFit="false"/>
      <protection locked="true" hidden="false"/>
    </xf>
    <xf numFmtId="164" fontId="9" fillId="13" borderId="1" xfId="0" applyFont="true" applyBorder="true" applyAlignment="true" applyProtection="false">
      <alignment horizontal="right" vertical="bottom" textRotation="0" wrapText="true" indent="0" shrinkToFit="false"/>
      <protection locked="true" hidden="false"/>
    </xf>
    <xf numFmtId="164" fontId="98" fillId="13" borderId="1" xfId="0" applyFont="true" applyBorder="true" applyAlignment="true" applyProtection="false">
      <alignment horizontal="center" vertical="bottom" textRotation="0" wrapText="true" indent="0" shrinkToFit="false"/>
      <protection locked="true" hidden="false"/>
    </xf>
    <xf numFmtId="164" fontId="14" fillId="13" borderId="1" xfId="0" applyFont="true" applyBorder="true" applyAlignment="true" applyProtection="false">
      <alignment horizontal="center" vertical="bottom" textRotation="0" wrapText="true" indent="0" shrinkToFit="false"/>
      <protection locked="true" hidden="false"/>
    </xf>
    <xf numFmtId="164" fontId="9" fillId="13" borderId="8" xfId="0" applyFont="true" applyBorder="true" applyAlignment="true" applyProtection="false">
      <alignment horizontal="center" vertical="bottom" textRotation="0" wrapText="true" indent="0" shrinkToFit="false"/>
      <protection locked="true" hidden="false"/>
    </xf>
    <xf numFmtId="164" fontId="9" fillId="13" borderId="0" xfId="0" applyFont="true" applyBorder="false" applyAlignment="true" applyProtection="false">
      <alignment horizontal="center" vertical="bottom" textRotation="0" wrapText="true" indent="0" shrinkToFit="false"/>
      <protection locked="true" hidden="false"/>
    </xf>
    <xf numFmtId="164" fontId="9" fillId="13" borderId="12" xfId="0" applyFont="true" applyBorder="true" applyAlignment="true" applyProtection="false">
      <alignment horizontal="center" vertical="bottom" textRotation="0" wrapText="true" indent="0" shrinkToFit="false"/>
      <protection locked="true" hidden="false"/>
    </xf>
    <xf numFmtId="164" fontId="9" fillId="13" borderId="0" xfId="0" applyFont="true" applyBorder="false" applyAlignment="true" applyProtection="false">
      <alignment horizontal="general" vertical="bottom" textRotation="0" wrapText="true" indent="0" shrinkToFit="false"/>
      <protection locked="true" hidden="false"/>
    </xf>
    <xf numFmtId="164" fontId="9" fillId="13" borderId="4" xfId="0" applyFont="true" applyBorder="true" applyAlignment="true" applyProtection="false">
      <alignment horizontal="center" vertical="bottom" textRotation="0" wrapText="true" indent="0" shrinkToFit="false"/>
      <protection locked="true" hidden="false"/>
    </xf>
    <xf numFmtId="164" fontId="62" fillId="0" borderId="1" xfId="0" applyFont="true" applyBorder="true" applyAlignment="true" applyProtection="false">
      <alignment horizontal="left" vertical="bottom" textRotation="0" wrapText="false" indent="0" shrinkToFit="false"/>
      <protection locked="true" hidden="false"/>
    </xf>
    <xf numFmtId="164" fontId="62" fillId="0" borderId="1" xfId="0" applyFont="true" applyBorder="true" applyAlignment="true" applyProtection="false">
      <alignment horizontal="center" vertical="bottom" textRotation="0" wrapText="false" indent="0" shrinkToFit="false"/>
      <protection locked="true" hidden="false"/>
    </xf>
    <xf numFmtId="164" fontId="50" fillId="0" borderId="1" xfId="0" applyFont="true" applyBorder="true" applyAlignment="true" applyProtection="false">
      <alignment horizontal="center" vertical="bottom" textRotation="0" wrapText="true" indent="0" shrinkToFit="false"/>
      <protection locked="true" hidden="false"/>
    </xf>
    <xf numFmtId="164" fontId="58" fillId="0" borderId="1" xfId="0" applyFont="true" applyBorder="true" applyAlignment="true" applyProtection="false">
      <alignment horizontal="center" vertical="bottom" textRotation="0" wrapText="true" indent="0" shrinkToFit="false"/>
      <protection locked="true" hidden="false"/>
    </xf>
    <xf numFmtId="164" fontId="42" fillId="13" borderId="1" xfId="0" applyFont="true" applyBorder="true" applyAlignment="true" applyProtection="false">
      <alignment horizontal="center" vertical="bottom" textRotation="0" wrapText="true" indent="0" shrinkToFit="false"/>
      <protection locked="true" hidden="false"/>
    </xf>
    <xf numFmtId="164" fontId="42" fillId="16" borderId="1" xfId="0" applyFont="true" applyBorder="true" applyAlignment="true" applyProtection="false">
      <alignment horizontal="center" vertical="bottom" textRotation="0" wrapText="true" indent="0" shrinkToFit="false"/>
      <protection locked="true" hidden="false"/>
    </xf>
    <xf numFmtId="164" fontId="114" fillId="16" borderId="1" xfId="0" applyFont="true" applyBorder="true" applyAlignment="true" applyProtection="false">
      <alignment horizontal="center" vertical="bottom" textRotation="0" wrapText="true" indent="0" shrinkToFit="false"/>
      <protection locked="true" hidden="false"/>
    </xf>
    <xf numFmtId="164" fontId="42" fillId="15" borderId="1" xfId="0" applyFont="true" applyBorder="true" applyAlignment="true" applyProtection="false">
      <alignment horizontal="center" vertical="bottom" textRotation="0" wrapText="true" indent="0" shrinkToFit="false"/>
      <protection locked="true" hidden="false"/>
    </xf>
    <xf numFmtId="164" fontId="42" fillId="0" borderId="8" xfId="0" applyFont="true" applyBorder="true" applyAlignment="true" applyProtection="false">
      <alignment horizontal="center" vertical="bottom" textRotation="0" wrapText="true" indent="0" shrinkToFit="false"/>
      <protection locked="true" hidden="false"/>
    </xf>
    <xf numFmtId="164" fontId="42" fillId="0" borderId="0" xfId="0" applyFont="true" applyBorder="false" applyAlignment="true" applyProtection="false">
      <alignment horizontal="center" vertical="bottom" textRotation="0" wrapText="true" indent="0" shrinkToFit="false"/>
      <protection locked="true" hidden="false"/>
    </xf>
    <xf numFmtId="164" fontId="98" fillId="0" borderId="1" xfId="0" applyFont="true" applyBorder="true" applyAlignment="true" applyProtection="false">
      <alignment horizontal="center" vertical="bottom" textRotation="0" wrapText="false" indent="0" shrinkToFit="false"/>
      <protection locked="true" hidden="false"/>
    </xf>
    <xf numFmtId="164" fontId="50" fillId="10" borderId="1" xfId="0" applyFont="true" applyBorder="true" applyAlignment="true" applyProtection="false">
      <alignment horizontal="center" vertical="bottom" textRotation="0" wrapText="false" indent="0" shrinkToFit="false"/>
      <protection locked="true" hidden="false"/>
    </xf>
    <xf numFmtId="164" fontId="104" fillId="3" borderId="1" xfId="0" applyFont="true" applyBorder="true" applyAlignment="true" applyProtection="false">
      <alignment horizontal="left" vertical="bottom" textRotation="0" wrapText="true" indent="0" shrinkToFit="false"/>
      <protection locked="true" hidden="false"/>
    </xf>
    <xf numFmtId="164" fontId="50" fillId="16" borderId="1" xfId="0" applyFont="true" applyBorder="true" applyAlignment="true" applyProtection="false">
      <alignment horizontal="center" vertical="bottom" textRotation="0" wrapText="true" indent="0" shrinkToFit="false"/>
      <protection locked="true" hidden="false"/>
    </xf>
    <xf numFmtId="164" fontId="50" fillId="18" borderId="1" xfId="0" applyFont="true" applyBorder="true" applyAlignment="true" applyProtection="false">
      <alignment horizontal="center" vertical="bottom" textRotation="0" wrapText="true" indent="0" shrinkToFit="false"/>
      <protection locked="true" hidden="false"/>
    </xf>
    <xf numFmtId="167" fontId="50" fillId="3" borderId="1" xfId="0" applyFont="true" applyBorder="true" applyAlignment="true" applyProtection="false">
      <alignment horizontal="center" vertical="bottom" textRotation="0" wrapText="true" indent="0" shrinkToFit="false"/>
      <protection locked="true" hidden="false"/>
    </xf>
    <xf numFmtId="164" fontId="58" fillId="13" borderId="1" xfId="0" applyFont="true" applyBorder="true" applyAlignment="true" applyProtection="false">
      <alignment horizontal="center" vertical="bottom" textRotation="0" wrapText="true" indent="0" shrinkToFit="false"/>
      <protection locked="true" hidden="false"/>
    </xf>
    <xf numFmtId="164" fontId="50" fillId="15" borderId="1" xfId="0" applyFont="true" applyBorder="true" applyAlignment="true" applyProtection="false">
      <alignment horizontal="center" vertical="bottom" textRotation="0" wrapText="true" indent="0" shrinkToFit="false"/>
      <protection locked="true" hidden="false"/>
    </xf>
    <xf numFmtId="164" fontId="50" fillId="0" borderId="8" xfId="0" applyFont="true" applyBorder="true" applyAlignment="true" applyProtection="false">
      <alignment horizontal="center" vertical="bottom" textRotation="0" wrapText="true" indent="0" shrinkToFit="false"/>
      <protection locked="true" hidden="false"/>
    </xf>
    <xf numFmtId="164" fontId="50" fillId="0" borderId="0" xfId="0" applyFont="true" applyBorder="false" applyAlignment="true" applyProtection="false">
      <alignment horizontal="center" vertical="bottom" textRotation="0" wrapText="true" indent="0" shrinkToFit="false"/>
      <protection locked="true" hidden="false"/>
    </xf>
    <xf numFmtId="164" fontId="112" fillId="16" borderId="1" xfId="0" applyFont="true" applyBorder="true" applyAlignment="true" applyProtection="false">
      <alignment horizontal="center" vertical="bottom" textRotation="0" wrapText="true" indent="0" shrinkToFit="false"/>
      <protection locked="true" hidden="false"/>
    </xf>
    <xf numFmtId="164" fontId="9" fillId="0" borderId="13" xfId="0" applyFont="true" applyBorder="true" applyAlignment="true" applyProtection="false">
      <alignment horizontal="center" vertical="bottom" textRotation="0" wrapText="true" indent="0" shrinkToFit="false"/>
      <protection locked="true" hidden="false"/>
    </xf>
    <xf numFmtId="164" fontId="107" fillId="10" borderId="1" xfId="0" applyFont="true" applyBorder="true" applyAlignment="true" applyProtection="false">
      <alignment horizontal="center" vertical="bottom" textRotation="0" wrapText="true" indent="0" shrinkToFit="false"/>
      <protection locked="true" hidden="false"/>
    </xf>
    <xf numFmtId="164" fontId="9" fillId="0" borderId="3" xfId="0" applyFont="true" applyBorder="true" applyAlignment="true" applyProtection="false">
      <alignment horizontal="center" vertical="bottom" textRotation="0" wrapText="true" indent="0" shrinkToFit="false"/>
      <protection locked="true" hidden="false"/>
    </xf>
    <xf numFmtId="164" fontId="98" fillId="18" borderId="1" xfId="0" applyFont="true" applyBorder="true" applyAlignment="true" applyProtection="false">
      <alignment horizontal="center" vertical="bottom" textRotation="0" wrapText="false" indent="0" shrinkToFit="false"/>
      <protection locked="true" hidden="false"/>
    </xf>
    <xf numFmtId="164" fontId="18" fillId="5" borderId="1" xfId="0" applyFont="true" applyBorder="true" applyAlignment="true" applyProtection="false">
      <alignment horizontal="center" vertical="bottom" textRotation="0" wrapText="true" indent="0" shrinkToFit="false"/>
      <protection locked="true" hidden="false"/>
    </xf>
    <xf numFmtId="164" fontId="50" fillId="18" borderId="1" xfId="0" applyFont="true" applyBorder="true" applyAlignment="true" applyProtection="false">
      <alignment horizontal="center" vertical="bottom" textRotation="0" wrapText="false" indent="0" shrinkToFit="false"/>
      <protection locked="true" hidden="false"/>
    </xf>
    <xf numFmtId="164" fontId="58" fillId="16" borderId="1" xfId="0" applyFont="true" applyBorder="true" applyAlignment="true" applyProtection="false">
      <alignment horizontal="center" vertical="bottom" textRotation="0" wrapText="true" indent="0" shrinkToFit="false"/>
      <protection locked="true" hidden="false"/>
    </xf>
    <xf numFmtId="164" fontId="18" fillId="13" borderId="1" xfId="0" applyFont="true" applyBorder="true" applyAlignment="true" applyProtection="false">
      <alignment horizontal="center" vertical="bottom" textRotation="0" wrapText="true" indent="0" shrinkToFit="false"/>
      <protection locked="true" hidden="false"/>
    </xf>
    <xf numFmtId="164" fontId="107" fillId="18" borderId="1" xfId="0" applyFont="true" applyBorder="true" applyAlignment="true" applyProtection="false">
      <alignment horizontal="center" vertical="bottom" textRotation="0" wrapText="false" indent="0" shrinkToFit="false"/>
      <protection locked="true" hidden="false"/>
    </xf>
    <xf numFmtId="164" fontId="22" fillId="3" borderId="1" xfId="0" applyFont="true" applyBorder="true" applyAlignment="true" applyProtection="false">
      <alignment horizontal="left" vertical="bottom" textRotation="0" wrapText="true" indent="0" shrinkToFit="false"/>
      <protection locked="true" hidden="false"/>
    </xf>
    <xf numFmtId="164" fontId="22" fillId="3" borderId="1" xfId="0" applyFont="true" applyBorder="true" applyAlignment="true" applyProtection="false">
      <alignment horizontal="center" vertical="bottom" textRotation="0" wrapText="true" indent="0" shrinkToFit="false"/>
      <protection locked="true" hidden="false"/>
    </xf>
    <xf numFmtId="164" fontId="98" fillId="16" borderId="1" xfId="0" applyFont="true" applyBorder="true" applyAlignment="true" applyProtection="false">
      <alignment horizontal="center" vertical="bottom" textRotation="0" wrapText="false" indent="0" shrinkToFit="false"/>
      <protection locked="true" hidden="false"/>
    </xf>
    <xf numFmtId="164" fontId="70" fillId="3" borderId="1" xfId="0" applyFont="true" applyBorder="true" applyAlignment="true" applyProtection="false">
      <alignment horizontal="center" vertical="bottom" textRotation="0" wrapText="true" indent="0" shrinkToFit="false"/>
      <protection locked="true" hidden="false"/>
    </xf>
    <xf numFmtId="164" fontId="196" fillId="0" borderId="1" xfId="0" applyFont="true" applyBorder="true" applyAlignment="true" applyProtection="false">
      <alignment horizontal="center" vertical="bottom" textRotation="0" wrapText="true" indent="0" shrinkToFit="false"/>
      <protection locked="true" hidden="false"/>
    </xf>
    <xf numFmtId="169" fontId="9" fillId="0" borderId="1" xfId="0" applyFont="true" applyBorder="true" applyAlignment="true" applyProtection="false">
      <alignment horizontal="right" vertical="bottom" textRotation="0" wrapText="true" indent="0" shrinkToFit="false"/>
      <protection locked="true" hidden="false"/>
    </xf>
    <xf numFmtId="164" fontId="110" fillId="0" borderId="1" xfId="0" applyFont="true" applyBorder="true" applyAlignment="true" applyProtection="false">
      <alignment horizontal="center" vertical="bottom" textRotation="0" wrapText="false" indent="0" shrinkToFit="false"/>
      <protection locked="true" hidden="false"/>
    </xf>
    <xf numFmtId="164" fontId="69" fillId="0" borderId="1" xfId="0" applyFont="true" applyBorder="true" applyAlignment="true" applyProtection="false">
      <alignment horizontal="center" vertical="bottom" textRotation="0" wrapText="true" indent="0" shrinkToFit="false"/>
      <protection locked="true" hidden="false"/>
    </xf>
    <xf numFmtId="164" fontId="111" fillId="0" borderId="1" xfId="0" applyFont="true" applyBorder="true" applyAlignment="true" applyProtection="false">
      <alignment horizontal="center" vertical="bottom" textRotation="0" wrapText="true" indent="0" shrinkToFit="false"/>
      <protection locked="true" hidden="false"/>
    </xf>
    <xf numFmtId="164" fontId="111" fillId="3" borderId="1" xfId="0" applyFont="true" applyBorder="true" applyAlignment="true" applyProtection="false">
      <alignment horizontal="center" vertical="bottom" textRotation="0" wrapText="true" indent="0" shrinkToFit="false"/>
      <protection locked="true" hidden="false"/>
    </xf>
    <xf numFmtId="164" fontId="98" fillId="3" borderId="1" xfId="0" applyFont="true" applyBorder="true" applyAlignment="true" applyProtection="false">
      <alignment horizontal="center" vertical="bottom" textRotation="0" wrapText="false" indent="0" shrinkToFit="false"/>
      <protection locked="true" hidden="false"/>
    </xf>
    <xf numFmtId="164" fontId="41" fillId="0" borderId="1" xfId="0" applyFont="true" applyBorder="true" applyAlignment="true" applyProtection="false">
      <alignment horizontal="right" vertical="bottom" textRotation="0" wrapText="true" indent="0" shrinkToFit="false"/>
      <protection locked="true" hidden="false"/>
    </xf>
    <xf numFmtId="164" fontId="50" fillId="0" borderId="1" xfId="0" applyFont="true" applyBorder="true" applyAlignment="true" applyProtection="false">
      <alignment horizontal="center" vertical="bottom" textRotation="0" wrapText="false" indent="0" shrinkToFit="false"/>
      <protection locked="true" hidden="false"/>
    </xf>
    <xf numFmtId="164" fontId="114" fillId="0" borderId="1" xfId="0" applyFont="true" applyBorder="true" applyAlignment="true" applyProtection="false">
      <alignment horizontal="center" vertical="bottom" textRotation="0" wrapText="true" indent="0" shrinkToFit="false"/>
      <protection locked="true" hidden="false"/>
    </xf>
    <xf numFmtId="164" fontId="107" fillId="14" borderId="1" xfId="0" applyFont="true" applyBorder="true" applyAlignment="true" applyProtection="false">
      <alignment horizontal="center" vertical="bottom" textRotation="0" wrapText="true" indent="0" shrinkToFit="false"/>
      <protection locked="true" hidden="false"/>
    </xf>
    <xf numFmtId="164" fontId="40" fillId="18" borderId="1" xfId="0" applyFont="true" applyBorder="true" applyAlignment="true" applyProtection="false">
      <alignment horizontal="center" vertical="bottom" textRotation="0" wrapText="false" indent="0" shrinkToFit="false"/>
      <protection locked="true" hidden="false"/>
    </xf>
    <xf numFmtId="164" fontId="50" fillId="13" borderId="1" xfId="0" applyFont="true" applyBorder="true" applyAlignment="true" applyProtection="false">
      <alignment horizontal="center" vertical="bottom" textRotation="0" wrapText="true" indent="0" shrinkToFit="false"/>
      <protection locked="true" hidden="false"/>
    </xf>
    <xf numFmtId="164" fontId="98" fillId="0" borderId="1" xfId="0" applyFont="true" applyBorder="true" applyAlignment="true" applyProtection="false">
      <alignment horizontal="left" vertical="bottom" textRotation="0" wrapText="true" indent="0" shrinkToFit="false"/>
      <protection locked="true" hidden="false"/>
    </xf>
    <xf numFmtId="164" fontId="9" fillId="7" borderId="1" xfId="0" applyFont="true" applyBorder="true" applyAlignment="true" applyProtection="false">
      <alignment horizontal="right" vertical="bottom" textRotation="0" wrapText="true" indent="0" shrinkToFit="false"/>
      <protection locked="true" hidden="false"/>
    </xf>
    <xf numFmtId="164" fontId="65" fillId="16" borderId="1" xfId="0" applyFont="true" applyBorder="true" applyAlignment="true" applyProtection="false">
      <alignment horizontal="general" vertical="bottom" textRotation="0" wrapText="true" indent="0" shrinkToFit="false"/>
      <protection locked="true" hidden="false"/>
    </xf>
    <xf numFmtId="164" fontId="114" fillId="18" borderId="1" xfId="0" applyFont="true" applyBorder="true" applyAlignment="true" applyProtection="false">
      <alignment horizontal="center" vertical="bottom" textRotation="0" wrapText="true" indent="0" shrinkToFit="false"/>
      <protection locked="true" hidden="false"/>
    </xf>
    <xf numFmtId="164" fontId="58" fillId="18" borderId="1" xfId="0" applyFont="true" applyBorder="true" applyAlignment="true" applyProtection="false">
      <alignment horizontal="center" vertical="bottom" textRotation="0" wrapText="true" indent="0" shrinkToFit="false"/>
      <protection locked="true" hidden="false"/>
    </xf>
    <xf numFmtId="164" fontId="98" fillId="16" borderId="1" xfId="0" applyFont="true" applyBorder="true" applyAlignment="true" applyProtection="false">
      <alignment horizontal="left" vertical="bottom" textRotation="0" wrapText="false" indent="0" shrinkToFit="false"/>
      <protection locked="true" hidden="false"/>
    </xf>
    <xf numFmtId="164" fontId="9" fillId="15" borderId="2" xfId="0" applyFont="true" applyBorder="true" applyAlignment="true" applyProtection="false">
      <alignment horizontal="center"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true" indent="0" shrinkToFit="false"/>
      <protection locked="true" hidden="false"/>
    </xf>
    <xf numFmtId="164" fontId="14" fillId="18" borderId="1" xfId="0" applyFont="true" applyBorder="true" applyAlignment="true" applyProtection="false">
      <alignment horizontal="center" vertical="bottom" textRotation="0" wrapText="true" indent="0" shrinkToFit="false"/>
      <protection locked="true" hidden="false"/>
    </xf>
    <xf numFmtId="164" fontId="9" fillId="15" borderId="14" xfId="0" applyFont="true" applyBorder="true" applyAlignment="true" applyProtection="false">
      <alignment horizontal="center" vertical="bottom" textRotation="0" wrapText="true" indent="0" shrinkToFit="false"/>
      <protection locked="true" hidden="false"/>
    </xf>
    <xf numFmtId="164" fontId="9" fillId="0" borderId="14" xfId="0" applyFont="true" applyBorder="true" applyAlignment="true" applyProtection="false">
      <alignment horizontal="center" vertical="bottom" textRotation="0" wrapText="true" indent="0" shrinkToFit="false"/>
      <protection locked="true" hidden="false"/>
    </xf>
    <xf numFmtId="164" fontId="10" fillId="19" borderId="1" xfId="0" applyFont="true" applyBorder="true" applyAlignment="true" applyProtection="false">
      <alignment horizontal="right" vertical="bottom" textRotation="0" wrapText="true" indent="0" shrinkToFit="false"/>
      <protection locked="true" hidden="false"/>
    </xf>
    <xf numFmtId="164" fontId="42" fillId="18" borderId="1" xfId="0" applyFont="true" applyBorder="true" applyAlignment="true" applyProtection="false">
      <alignment horizontal="center" vertical="bottom" textRotation="0" wrapText="true" indent="0" shrinkToFit="false"/>
      <protection locked="true" hidden="false"/>
    </xf>
    <xf numFmtId="164" fontId="113" fillId="16" borderId="1" xfId="0" applyFont="true" applyBorder="true" applyAlignment="true" applyProtection="false">
      <alignment horizontal="center" vertical="bottom" textRotation="0" wrapText="true" indent="0" shrinkToFit="false"/>
      <protection locked="true" hidden="false"/>
    </xf>
    <xf numFmtId="164" fontId="8" fillId="18" borderId="1" xfId="0" applyFont="true" applyBorder="true" applyAlignment="true" applyProtection="false">
      <alignment horizontal="right" vertical="bottom" textRotation="0" wrapText="true" indent="0" shrinkToFit="false"/>
      <protection locked="true" hidden="false"/>
    </xf>
    <xf numFmtId="164" fontId="9" fillId="3" borderId="13" xfId="0" applyFont="true" applyBorder="true" applyAlignment="true" applyProtection="false">
      <alignment horizontal="center" vertical="bottom" textRotation="0" wrapText="true" indent="0" shrinkToFit="false"/>
      <protection locked="true" hidden="false"/>
    </xf>
    <xf numFmtId="164" fontId="40" fillId="0" borderId="1"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center" vertical="bottom" textRotation="0" wrapText="true" indent="0" shrinkToFit="false"/>
      <protection locked="true" hidden="false"/>
    </xf>
    <xf numFmtId="164" fontId="18" fillId="0" borderId="1" xfId="0" applyFont="true" applyBorder="true" applyAlignment="true" applyProtection="false">
      <alignment horizontal="left" vertical="bottom" textRotation="0" wrapText="true" indent="0" shrinkToFit="false"/>
      <protection locked="true" hidden="false"/>
    </xf>
    <xf numFmtId="164" fontId="18" fillId="3" borderId="1" xfId="0" applyFont="true" applyBorder="true" applyAlignment="true" applyProtection="false">
      <alignment horizontal="center" vertical="bottom" textRotation="0" wrapText="true" indent="0" shrinkToFit="false"/>
      <protection locked="true" hidden="false"/>
    </xf>
    <xf numFmtId="164" fontId="112" fillId="0" borderId="1" xfId="0" applyFont="true" applyBorder="true" applyAlignment="true" applyProtection="false">
      <alignment horizontal="center" vertical="bottom" textRotation="0" wrapText="true" indent="0" shrinkToFit="false"/>
      <protection locked="true" hidden="false"/>
    </xf>
    <xf numFmtId="164" fontId="114" fillId="3" borderId="1" xfId="0" applyFont="true" applyBorder="true" applyAlignment="true" applyProtection="false">
      <alignment horizontal="center" vertical="bottom" textRotation="0" wrapText="true" indent="0" shrinkToFit="false"/>
      <protection locked="true" hidden="false"/>
    </xf>
    <xf numFmtId="164" fontId="58" fillId="3" borderId="1" xfId="0" applyFont="true" applyBorder="true" applyAlignment="true" applyProtection="false">
      <alignment horizontal="center" vertical="bottom" textRotation="0" wrapText="true" indent="0" shrinkToFit="false"/>
      <protection locked="true" hidden="false"/>
    </xf>
    <xf numFmtId="164" fontId="50" fillId="3" borderId="13" xfId="0" applyFont="true" applyBorder="true" applyAlignment="true" applyProtection="false">
      <alignment horizontal="center" vertical="bottom" textRotation="0" wrapText="true" indent="0" shrinkToFit="false"/>
      <protection locked="true" hidden="false"/>
    </xf>
    <xf numFmtId="164" fontId="50" fillId="3" borderId="12" xfId="0" applyFont="true" applyBorder="true" applyAlignment="true" applyProtection="false">
      <alignment horizontal="center" vertical="bottom" textRotation="0" wrapText="true" indent="0" shrinkToFit="false"/>
      <protection locked="true" hidden="false"/>
    </xf>
    <xf numFmtId="164" fontId="10" fillId="6" borderId="1" xfId="0" applyFont="true" applyBorder="true" applyAlignment="true" applyProtection="false">
      <alignment horizontal="general" vertical="bottom" textRotation="0" wrapText="true" indent="0" shrinkToFit="false"/>
      <protection locked="true" hidden="false"/>
    </xf>
    <xf numFmtId="164" fontId="42" fillId="0" borderId="13" xfId="0" applyFont="true" applyBorder="true" applyAlignment="true" applyProtection="false">
      <alignment horizontal="center" vertical="bottom" textRotation="0" wrapText="true" indent="0" shrinkToFit="false"/>
      <protection locked="true" hidden="false"/>
    </xf>
    <xf numFmtId="164" fontId="42" fillId="0" borderId="12" xfId="0" applyFont="true" applyBorder="true" applyAlignment="true" applyProtection="false">
      <alignment horizontal="center" vertical="bottom" textRotation="0" wrapText="true" indent="0" shrinkToFit="false"/>
      <protection locked="true" hidden="false"/>
    </xf>
    <xf numFmtId="164" fontId="40" fillId="0" borderId="1" xfId="0" applyFont="true" applyBorder="true" applyAlignment="true" applyProtection="false">
      <alignment horizontal="left" vertical="bottom" textRotation="0" wrapText="true" indent="0" shrinkToFit="false"/>
      <protection locked="true" hidden="false"/>
    </xf>
    <xf numFmtId="164" fontId="10" fillId="10" borderId="4" xfId="0" applyFont="true" applyBorder="true" applyAlignment="true" applyProtection="false">
      <alignment horizontal="general" vertical="bottom" textRotation="0" wrapText="true" indent="0" shrinkToFit="false"/>
      <protection locked="true" hidden="false"/>
    </xf>
    <xf numFmtId="164" fontId="10" fillId="10" borderId="4" xfId="0" applyFont="true" applyBorder="true" applyAlignment="true" applyProtection="false">
      <alignment horizontal="right" vertical="bottom" textRotation="0" wrapText="true" indent="0" shrinkToFit="false"/>
      <protection locked="true" hidden="false"/>
    </xf>
    <xf numFmtId="164" fontId="98" fillId="10" borderId="4" xfId="0" applyFont="true" applyBorder="true" applyAlignment="true" applyProtection="false">
      <alignment horizontal="center" vertical="bottom" textRotation="0" wrapText="false" indent="0" shrinkToFit="false"/>
      <protection locked="true" hidden="false"/>
    </xf>
    <xf numFmtId="164" fontId="9" fillId="10" borderId="4" xfId="0" applyFont="true" applyBorder="true" applyAlignment="true" applyProtection="false">
      <alignment horizontal="center" vertical="bottom" textRotation="0" wrapText="true" indent="0" shrinkToFit="false"/>
      <protection locked="true" hidden="false"/>
    </xf>
    <xf numFmtId="164" fontId="9" fillId="10" borderId="6" xfId="0" applyFont="true" applyBorder="true" applyAlignment="true" applyProtection="false">
      <alignment horizontal="center" vertical="bottom" textRotation="0" wrapText="true" indent="0" shrinkToFit="false"/>
      <protection locked="true" hidden="false"/>
    </xf>
    <xf numFmtId="164" fontId="9" fillId="10" borderId="0" xfId="0" applyFont="true" applyBorder="false" applyAlignment="true" applyProtection="false">
      <alignment horizontal="center" vertical="bottom" textRotation="0" wrapText="true" indent="0" shrinkToFit="false"/>
      <protection locked="true" hidden="false"/>
    </xf>
    <xf numFmtId="164" fontId="108" fillId="1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9" fillId="10" borderId="3" xfId="0" applyFont="true" applyBorder="true" applyAlignment="true" applyProtection="false">
      <alignment horizontal="center" vertical="bottom" textRotation="0" wrapText="true" indent="0" shrinkToFit="false"/>
      <protection locked="true" hidden="false"/>
    </xf>
    <xf numFmtId="164" fontId="107" fillId="10" borderId="6" xfId="0" applyFont="true" applyBorder="true" applyAlignment="true" applyProtection="false">
      <alignment horizontal="center" vertical="bottom" textRotation="0" wrapText="true" indent="0" shrinkToFit="false"/>
      <protection locked="true" hidden="false"/>
    </xf>
    <xf numFmtId="164" fontId="9" fillId="15" borderId="0" xfId="0" applyFont="true" applyBorder="false" applyAlignment="true" applyProtection="false">
      <alignment horizontal="center" vertical="bottom" textRotation="0" wrapText="true" indent="0" shrinkToFit="false"/>
      <protection locked="true" hidden="false"/>
    </xf>
    <xf numFmtId="164" fontId="62" fillId="3" borderId="1" xfId="0" applyFont="true" applyBorder="true" applyAlignment="true" applyProtection="false">
      <alignment horizontal="general" vertical="bottom" textRotation="0" wrapText="false" indent="0" shrinkToFit="false"/>
      <protection locked="true" hidden="false"/>
    </xf>
    <xf numFmtId="164" fontId="50" fillId="3" borderId="1" xfId="0" applyFont="true" applyBorder="true" applyAlignment="true" applyProtection="false">
      <alignment horizontal="left" vertical="bottom" textRotation="0" wrapText="true" indent="0" shrinkToFit="false"/>
      <protection locked="true" hidden="false"/>
    </xf>
    <xf numFmtId="164" fontId="62" fillId="3" borderId="1" xfId="0" applyFont="true" applyBorder="true" applyAlignment="true" applyProtection="false">
      <alignment horizontal="left" vertical="bottom" textRotation="0" wrapText="false" indent="0" shrinkToFit="false"/>
      <protection locked="true" hidden="false"/>
    </xf>
    <xf numFmtId="164" fontId="42" fillId="3" borderId="14" xfId="0" applyFont="true" applyBorder="true" applyAlignment="true" applyProtection="false">
      <alignment horizontal="general" vertical="bottom" textRotation="0" wrapText="true" indent="0" shrinkToFit="false"/>
      <protection locked="true" hidden="false"/>
    </xf>
    <xf numFmtId="164" fontId="42" fillId="3" borderId="0" xfId="0" applyFont="true" applyBorder="false" applyAlignment="true" applyProtection="false">
      <alignment horizontal="center" vertical="bottom" textRotation="0" wrapText="true" indent="0" shrinkToFit="false"/>
      <protection locked="true" hidden="false"/>
    </xf>
    <xf numFmtId="164" fontId="62" fillId="18" borderId="1" xfId="0" applyFont="true" applyBorder="true" applyAlignment="true" applyProtection="false">
      <alignment horizontal="general" vertical="bottom" textRotation="0" wrapText="false" indent="0" shrinkToFit="false"/>
      <protection locked="true" hidden="false"/>
    </xf>
    <xf numFmtId="164" fontId="105" fillId="3" borderId="0" xfId="0" applyFont="true" applyBorder="false" applyAlignment="true" applyProtection="false">
      <alignment horizontal="right" vertical="bottom" textRotation="0" wrapText="true" indent="0" shrinkToFit="false"/>
      <protection locked="true" hidden="false"/>
    </xf>
    <xf numFmtId="164" fontId="113" fillId="9" borderId="1" xfId="0" applyFont="true" applyBorder="true" applyAlignment="true" applyProtection="false">
      <alignment horizontal="center" vertical="bottom" textRotation="0" wrapText="true" indent="0" shrinkToFit="false"/>
      <protection locked="true" hidden="false"/>
    </xf>
    <xf numFmtId="164" fontId="50" fillId="15" borderId="0" xfId="0" applyFont="true" applyBorder="false" applyAlignment="true" applyProtection="false">
      <alignment horizontal="general" vertical="bottom" textRotation="0" wrapText="true" indent="0" shrinkToFit="false"/>
      <protection locked="true" hidden="false"/>
    </xf>
    <xf numFmtId="164" fontId="50" fillId="3" borderId="1" xfId="0" applyFont="true" applyBorder="true" applyAlignment="true" applyProtection="false">
      <alignment horizontal="center"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true" indent="0" shrinkToFit="false"/>
      <protection locked="true" hidden="false"/>
    </xf>
    <xf numFmtId="164" fontId="42" fillId="13" borderId="1" xfId="0" applyFont="true" applyBorder="true" applyAlignment="true" applyProtection="false">
      <alignment horizontal="right" vertical="bottom" textRotation="0" wrapText="true" indent="0" shrinkToFit="false"/>
      <protection locked="true" hidden="false"/>
    </xf>
    <xf numFmtId="164" fontId="42" fillId="0" borderId="1" xfId="0" applyFont="true" applyBorder="true" applyAlignment="true" applyProtection="false">
      <alignment horizontal="left" vertical="bottom" textRotation="0" wrapText="true" indent="0" shrinkToFit="false"/>
      <protection locked="true" hidden="false"/>
    </xf>
    <xf numFmtId="164" fontId="98" fillId="3" borderId="1" xfId="0" applyFont="true" applyBorder="true" applyAlignment="true" applyProtection="false">
      <alignment horizontal="left" vertical="bottom" textRotation="0" wrapText="false" indent="0" shrinkToFit="false"/>
      <protection locked="true" hidden="false"/>
    </xf>
    <xf numFmtId="164" fontId="50" fillId="3" borderId="8" xfId="0" applyFont="true" applyBorder="true" applyAlignment="true" applyProtection="false">
      <alignment horizontal="center" vertical="bottom" textRotation="0" wrapText="true" indent="0" shrinkToFit="false"/>
      <protection locked="true" hidden="false"/>
    </xf>
    <xf numFmtId="164" fontId="50" fillId="3" borderId="0" xfId="0" applyFont="true" applyBorder="false" applyAlignment="true" applyProtection="false">
      <alignment horizontal="center" vertical="bottom" textRotation="0" wrapText="true" indent="0" shrinkToFit="false"/>
      <protection locked="true" hidden="false"/>
    </xf>
    <xf numFmtId="164" fontId="50" fillId="3" borderId="1" xfId="0" applyFont="true" applyBorder="true" applyAlignment="true" applyProtection="false">
      <alignment horizontal="right" vertical="bottom" textRotation="0" wrapText="false" indent="0" shrinkToFit="false"/>
      <protection locked="true" hidden="false"/>
    </xf>
    <xf numFmtId="164" fontId="50" fillId="3" borderId="1" xfId="0" applyFont="true" applyBorder="true" applyAlignment="true" applyProtection="false">
      <alignment horizontal="left" vertical="bottom" textRotation="0" wrapText="false" indent="0" shrinkToFit="false"/>
      <protection locked="true" hidden="false"/>
    </xf>
    <xf numFmtId="164" fontId="50" fillId="3" borderId="0" xfId="0" applyFont="true" applyBorder="false" applyAlignment="true" applyProtection="false">
      <alignment horizontal="right" vertical="bottom" textRotation="0" wrapText="true" indent="0" shrinkToFit="false"/>
      <protection locked="true" hidden="false"/>
    </xf>
    <xf numFmtId="164" fontId="62" fillId="3" borderId="1" xfId="0" applyFont="true" applyBorder="true" applyAlignment="true" applyProtection="false">
      <alignment horizontal="center" vertical="bottom" textRotation="0" wrapText="false" indent="0" shrinkToFit="false"/>
      <protection locked="true" hidden="false"/>
    </xf>
    <xf numFmtId="164" fontId="42" fillId="3" borderId="8" xfId="0" applyFont="true" applyBorder="true" applyAlignment="true" applyProtection="false">
      <alignment horizontal="center" vertical="bottom" textRotation="0" wrapText="true" indent="0" shrinkToFit="false"/>
      <protection locked="true" hidden="false"/>
    </xf>
    <xf numFmtId="164" fontId="42" fillId="3" borderId="13" xfId="0" applyFont="true" applyBorder="true" applyAlignment="true" applyProtection="false">
      <alignment horizontal="general" vertical="bottom" textRotation="0" wrapText="true" indent="0" shrinkToFit="false"/>
      <protection locked="true" hidden="false"/>
    </xf>
    <xf numFmtId="164" fontId="42" fillId="3" borderId="15" xfId="0" applyFont="true" applyBorder="true" applyAlignment="true" applyProtection="false">
      <alignment horizontal="general" vertical="bottom" textRotation="0" wrapText="true" indent="0" shrinkToFit="false"/>
      <protection locked="true" hidden="false"/>
    </xf>
    <xf numFmtId="164" fontId="42" fillId="15" borderId="0" xfId="0" applyFont="true" applyBorder="fals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right" vertical="bottom" textRotation="0" wrapText="true" indent="0" shrinkToFit="false"/>
      <protection locked="true" hidden="false"/>
    </xf>
    <xf numFmtId="164" fontId="115" fillId="3" borderId="1" xfId="0" applyFont="true" applyBorder="true" applyAlignment="true" applyProtection="false">
      <alignment horizontal="center" vertical="bottom" textRotation="0" wrapText="true" indent="0" shrinkToFit="false"/>
      <protection locked="true" hidden="false"/>
    </xf>
    <xf numFmtId="164" fontId="42" fillId="3" borderId="12" xfId="0" applyFont="true" applyBorder="true" applyAlignment="true" applyProtection="false">
      <alignment horizontal="center" vertical="bottom" textRotation="0" wrapText="true" indent="0" shrinkToFit="false"/>
      <protection locked="true" hidden="false"/>
    </xf>
    <xf numFmtId="164" fontId="42" fillId="3" borderId="10" xfId="0" applyFont="true" applyBorder="true" applyAlignment="true" applyProtection="false">
      <alignment horizontal="general" vertical="bottom" textRotation="0" wrapText="true" indent="0" shrinkToFit="false"/>
      <protection locked="true" hidden="false"/>
    </xf>
    <xf numFmtId="164" fontId="50" fillId="0" borderId="1" xfId="0" applyFont="true" applyBorder="true" applyAlignment="true" applyProtection="false">
      <alignment horizontal="left" vertical="bottom" textRotation="0" wrapText="true" indent="0" shrinkToFit="false"/>
      <protection locked="true" hidden="false"/>
    </xf>
    <xf numFmtId="164" fontId="58" fillId="15" borderId="1" xfId="0" applyFont="true" applyBorder="true" applyAlignment="true" applyProtection="false">
      <alignment horizontal="center" vertical="bottom" textRotation="0" wrapText="true" indent="0" shrinkToFit="false"/>
      <protection locked="true" hidden="false"/>
    </xf>
    <xf numFmtId="164" fontId="58" fillId="0" borderId="8" xfId="0" applyFont="true" applyBorder="true" applyAlignment="true" applyProtection="false">
      <alignment horizontal="center" vertical="bottom" textRotation="0" wrapText="true" indent="0" shrinkToFit="false"/>
      <protection locked="true" hidden="false"/>
    </xf>
    <xf numFmtId="164" fontId="58" fillId="0" borderId="0" xfId="0" applyFont="true" applyBorder="false" applyAlignment="true" applyProtection="false">
      <alignment horizontal="center" vertical="bottom" textRotation="0" wrapText="true" indent="0" shrinkToFit="false"/>
      <protection locked="true" hidden="false"/>
    </xf>
    <xf numFmtId="164" fontId="50" fillId="5" borderId="1" xfId="0" applyFont="true" applyBorder="true" applyAlignment="true" applyProtection="false">
      <alignment horizontal="center" vertical="bottom" textRotation="0" wrapText="true" indent="0" shrinkToFit="false"/>
      <protection locked="true" hidden="false"/>
    </xf>
    <xf numFmtId="164" fontId="50" fillId="24" borderId="1" xfId="0" applyFont="true" applyBorder="true" applyAlignment="true" applyProtection="false">
      <alignment horizontal="center" vertical="bottom" textRotation="0" wrapText="true" indent="0" shrinkToFit="false"/>
      <protection locked="true" hidden="false"/>
    </xf>
    <xf numFmtId="164" fontId="58" fillId="3" borderId="1" xfId="0" applyFont="true" applyBorder="true" applyAlignment="true" applyProtection="false">
      <alignment horizontal="center" vertical="bottom" textRotation="0" wrapText="false" indent="0" shrinkToFit="false"/>
      <protection locked="true" hidden="false"/>
    </xf>
    <xf numFmtId="164" fontId="50" fillId="3" borderId="4" xfId="0" applyFont="true" applyBorder="true" applyAlignment="true" applyProtection="false">
      <alignment horizontal="center" vertical="bottom" textRotation="0" wrapText="true" indent="0" shrinkToFit="false"/>
      <protection locked="true" hidden="false"/>
    </xf>
    <xf numFmtId="164" fontId="9" fillId="3" borderId="4" xfId="0" applyFont="true" applyBorder="true" applyAlignment="true" applyProtection="false">
      <alignment horizontal="center" vertical="bottom" textRotation="0" wrapText="true" indent="0" shrinkToFit="false"/>
      <protection locked="true" hidden="false"/>
    </xf>
    <xf numFmtId="164" fontId="41" fillId="7" borderId="1" xfId="0" applyFont="true" applyBorder="true" applyAlignment="true" applyProtection="false">
      <alignment horizontal="general" vertical="bottom" textRotation="0" wrapText="true" indent="0" shrinkToFit="false"/>
      <protection locked="true" hidden="false"/>
    </xf>
    <xf numFmtId="164" fontId="62" fillId="7" borderId="1" xfId="0" applyFont="true" applyBorder="true" applyAlignment="true" applyProtection="false">
      <alignment horizontal="general" vertical="bottom" textRotation="0" wrapText="false" indent="0" shrinkToFit="false"/>
      <protection locked="true" hidden="false"/>
    </xf>
    <xf numFmtId="164" fontId="50" fillId="7" borderId="1" xfId="0" applyFont="true" applyBorder="true" applyAlignment="true" applyProtection="false">
      <alignment horizontal="right" vertical="bottom" textRotation="0" wrapText="true" indent="0" shrinkToFit="false"/>
      <protection locked="true" hidden="false"/>
    </xf>
    <xf numFmtId="164" fontId="42" fillId="7" borderId="1" xfId="0" applyFont="true" applyBorder="true" applyAlignment="true" applyProtection="false">
      <alignment horizontal="right" vertical="bottom" textRotation="0" wrapText="true" indent="0" shrinkToFit="false"/>
      <protection locked="true" hidden="false"/>
    </xf>
    <xf numFmtId="164" fontId="50" fillId="7" borderId="1" xfId="0" applyFont="true" applyBorder="true" applyAlignment="true" applyProtection="false">
      <alignment horizontal="center" vertical="bottom" textRotation="0" wrapText="true" indent="0" shrinkToFit="false"/>
      <protection locked="true" hidden="false"/>
    </xf>
    <xf numFmtId="164" fontId="50" fillId="7" borderId="1" xfId="0" applyFont="true" applyBorder="true" applyAlignment="true" applyProtection="false">
      <alignment horizontal="general" vertical="bottom" textRotation="0" wrapText="true" indent="0" shrinkToFit="false"/>
      <protection locked="true" hidden="false"/>
    </xf>
    <xf numFmtId="164" fontId="42" fillId="7" borderId="0" xfId="0" applyFont="true" applyBorder="false" applyAlignment="true" applyProtection="false">
      <alignment horizontal="general" vertical="bottom" textRotation="0" wrapText="true" indent="0" shrinkToFit="false"/>
      <protection locked="true" hidden="false"/>
    </xf>
    <xf numFmtId="164" fontId="18" fillId="7" borderId="1" xfId="0" applyFont="true" applyBorder="true" applyAlignment="true" applyProtection="false">
      <alignment horizontal="center" vertical="bottom" textRotation="0" wrapText="true" indent="0" shrinkToFit="false"/>
      <protection locked="true" hidden="false"/>
    </xf>
    <xf numFmtId="164" fontId="58" fillId="7" borderId="1" xfId="0" applyFont="true" applyBorder="true" applyAlignment="true" applyProtection="false">
      <alignment horizontal="general" vertical="bottom" textRotation="0" wrapText="true" indent="0" shrinkToFit="false"/>
      <protection locked="true" hidden="false"/>
    </xf>
    <xf numFmtId="164" fontId="58" fillId="7" borderId="1" xfId="0" applyFont="true" applyBorder="true" applyAlignment="true" applyProtection="false">
      <alignment horizontal="center" vertical="center" textRotation="0" wrapText="true" indent="0" shrinkToFit="false"/>
      <protection locked="true" hidden="false"/>
    </xf>
    <xf numFmtId="164" fontId="42" fillId="7" borderId="1" xfId="0" applyFont="true" applyBorder="true" applyAlignment="true" applyProtection="false">
      <alignment horizontal="center" vertical="bottom" textRotation="0" wrapText="true" indent="0" shrinkToFit="false"/>
      <protection locked="true" hidden="false"/>
    </xf>
    <xf numFmtId="164" fontId="58" fillId="3" borderId="8" xfId="0" applyFont="true" applyBorder="true" applyAlignment="true" applyProtection="false">
      <alignment horizontal="general" vertical="bottom" textRotation="0" wrapText="true" indent="0" shrinkToFit="false"/>
      <protection locked="true" hidden="false"/>
    </xf>
    <xf numFmtId="164" fontId="58" fillId="3" borderId="0" xfId="0" applyFont="true" applyBorder="false" applyAlignment="true" applyProtection="false">
      <alignment horizontal="center" vertical="bottom" textRotation="0" wrapText="true" indent="0" shrinkToFit="false"/>
      <protection locked="true" hidden="false"/>
    </xf>
    <xf numFmtId="164" fontId="58" fillId="3" borderId="0" xfId="0" applyFont="true" applyBorder="false" applyAlignment="true" applyProtection="false">
      <alignment horizontal="general" vertical="bottom" textRotation="0" wrapText="true" indent="0" shrinkToFit="false"/>
      <protection locked="true" hidden="false"/>
    </xf>
    <xf numFmtId="164" fontId="41" fillId="18" borderId="1" xfId="0" applyFont="true" applyBorder="true" applyAlignment="true" applyProtection="false">
      <alignment horizontal="right" vertical="bottom" textRotation="0" wrapText="true" indent="0" shrinkToFit="false"/>
      <protection locked="true" hidden="false"/>
    </xf>
    <xf numFmtId="164" fontId="50" fillId="0" borderId="1" xfId="0" applyFont="true" applyBorder="true" applyAlignment="true" applyProtection="false">
      <alignment horizontal="right" vertical="bottom" textRotation="0" wrapText="false" indent="0" shrinkToFit="false"/>
      <protection locked="true" hidden="false"/>
    </xf>
    <xf numFmtId="164" fontId="58" fillId="14" borderId="1" xfId="0" applyFont="true" applyBorder="true" applyAlignment="true" applyProtection="false">
      <alignment horizontal="center" vertical="bottom" textRotation="0" wrapText="true" indent="0" shrinkToFit="false"/>
      <protection locked="true" hidden="false"/>
    </xf>
    <xf numFmtId="164" fontId="50" fillId="0" borderId="12" xfId="0" applyFont="true" applyBorder="true" applyAlignment="true" applyProtection="false">
      <alignment horizontal="center" vertical="bottom" textRotation="0" wrapText="true" indent="0" shrinkToFit="false"/>
      <protection locked="true" hidden="false"/>
    </xf>
    <xf numFmtId="164" fontId="50" fillId="0" borderId="12" xfId="0" applyFont="true" applyBorder="true" applyAlignment="true" applyProtection="false">
      <alignment horizontal="general" vertical="bottom" textRotation="0" wrapText="true" indent="0" shrinkToFit="false"/>
      <protection locked="true" hidden="false"/>
    </xf>
    <xf numFmtId="164" fontId="50" fillId="3" borderId="3" xfId="0" applyFont="true" applyBorder="true" applyAlignment="true" applyProtection="false">
      <alignment horizontal="center" vertical="bottom" textRotation="0" wrapText="true" indent="0" shrinkToFit="false"/>
      <protection locked="true" hidden="false"/>
    </xf>
    <xf numFmtId="164" fontId="98" fillId="0" borderId="1" xfId="0" applyFont="true" applyBorder="true" applyAlignment="true" applyProtection="false">
      <alignment horizontal="left" vertical="bottom" textRotation="0" wrapText="false" indent="0" shrinkToFit="false"/>
      <protection locked="true" hidden="false"/>
    </xf>
    <xf numFmtId="164" fontId="50" fillId="3" borderId="1" xfId="0" applyFont="true" applyBorder="true" applyAlignment="true" applyProtection="false">
      <alignment horizontal="center" vertical="bottom" textRotation="0" wrapText="false" indent="0" shrinkToFit="false"/>
      <protection locked="true" hidden="false"/>
    </xf>
    <xf numFmtId="164" fontId="40" fillId="3" borderId="1" xfId="0" applyFont="true" applyBorder="true" applyAlignment="true" applyProtection="false">
      <alignment horizontal="center" vertical="bottom" textRotation="0" wrapText="false" indent="0" shrinkToFit="false"/>
      <protection locked="true" hidden="false"/>
    </xf>
    <xf numFmtId="164" fontId="98" fillId="3" borderId="1" xfId="0" applyFont="true" applyBorder="true" applyAlignment="true" applyProtection="false">
      <alignment horizontal="left" vertical="bottom" textRotation="0" wrapText="false" indent="0" shrinkToFit="false"/>
      <protection locked="true" hidden="false"/>
    </xf>
    <xf numFmtId="164" fontId="50" fillId="3" borderId="1" xfId="0" applyFont="true" applyBorder="true" applyAlignment="true" applyProtection="false">
      <alignment horizontal="center" vertical="bottom" textRotation="0" wrapText="true" indent="0" shrinkToFit="false"/>
      <protection locked="true" hidden="false"/>
    </xf>
    <xf numFmtId="164" fontId="50" fillId="3" borderId="10" xfId="0" applyFont="true" applyBorder="true" applyAlignment="true" applyProtection="false">
      <alignment horizontal="center" vertical="bottom" textRotation="0" wrapText="true" indent="0" shrinkToFit="false"/>
      <protection locked="true" hidden="false"/>
    </xf>
    <xf numFmtId="164" fontId="50" fillId="3" borderId="5" xfId="0" applyFont="true" applyBorder="true" applyAlignment="true" applyProtection="false">
      <alignment horizontal="center" vertical="bottom" textRotation="0" wrapText="true" indent="0" shrinkToFit="false"/>
      <protection locked="true" hidden="false"/>
    </xf>
    <xf numFmtId="164" fontId="50" fillId="21" borderId="1" xfId="0" applyFont="true" applyBorder="true" applyAlignment="true" applyProtection="false">
      <alignment horizontal="right" vertical="bottom" textRotation="0" wrapText="true" indent="0" shrinkToFit="false"/>
      <protection locked="true" hidden="false"/>
    </xf>
    <xf numFmtId="164" fontId="50" fillId="23" borderId="1" xfId="0" applyFont="true" applyBorder="true" applyAlignment="true" applyProtection="false">
      <alignment horizontal="center" vertical="bottom" textRotation="0" wrapText="true" indent="0" shrinkToFit="false"/>
      <protection locked="true" hidden="false"/>
    </xf>
    <xf numFmtId="164" fontId="41" fillId="3" borderId="0" xfId="0" applyFont="true" applyBorder="false" applyAlignment="true" applyProtection="false">
      <alignment horizontal="general" vertical="bottom" textRotation="0" wrapText="true" indent="0" shrinkToFit="false"/>
      <protection locked="true" hidden="false"/>
    </xf>
    <xf numFmtId="164" fontId="41" fillId="3" borderId="0" xfId="0" applyFont="true" applyBorder="false" applyAlignment="true" applyProtection="false">
      <alignment horizontal="center" vertical="bottom" textRotation="0" wrapText="true" indent="0" shrinkToFit="false"/>
      <protection locked="true" hidden="false"/>
    </xf>
    <xf numFmtId="164" fontId="98" fillId="3" borderId="0" xfId="0" applyFont="true" applyBorder="false" applyAlignment="true" applyProtection="false">
      <alignment horizontal="center" vertical="bottom" textRotation="0" wrapText="true" indent="0" shrinkToFit="false"/>
      <protection locked="true" hidden="false"/>
    </xf>
    <xf numFmtId="164" fontId="50" fillId="3" borderId="0" xfId="0" applyFont="true" applyBorder="false" applyAlignment="true" applyProtection="false">
      <alignment horizontal="center" vertical="center" textRotation="0" wrapText="true" indent="0" shrinkToFit="false"/>
      <protection locked="true" hidden="false"/>
    </xf>
    <xf numFmtId="164" fontId="114" fillId="3" borderId="0" xfId="0" applyFont="true" applyBorder="false" applyAlignment="true" applyProtection="false">
      <alignment horizontal="center" vertical="bottom" textRotation="0" wrapText="true" indent="0" shrinkToFit="false"/>
      <protection locked="true" hidden="false"/>
    </xf>
    <xf numFmtId="164" fontId="113" fillId="3" borderId="0" xfId="0" applyFont="true" applyBorder="false" applyAlignment="true" applyProtection="false">
      <alignment horizontal="center" vertical="bottom" textRotation="0" wrapText="true" indent="0" shrinkToFit="false"/>
      <protection locked="true" hidden="false"/>
    </xf>
    <xf numFmtId="164" fontId="50" fillId="15" borderId="0" xfId="0" applyFont="true" applyBorder="false" applyAlignment="true" applyProtection="false">
      <alignment horizontal="center" vertical="bottom" textRotation="0" wrapText="true" indent="0" shrinkToFit="false"/>
      <protection locked="true" hidden="false"/>
    </xf>
    <xf numFmtId="164" fontId="41" fillId="0" borderId="0" xfId="0" applyFont="true" applyBorder="false" applyAlignment="true" applyProtection="false">
      <alignment horizontal="center" vertical="bottom" textRotation="0" wrapText="true" indent="0" shrinkToFit="false"/>
      <protection locked="true" hidden="false"/>
    </xf>
    <xf numFmtId="164" fontId="42" fillId="23" borderId="1" xfId="0" applyFont="true" applyBorder="true" applyAlignment="true" applyProtection="false">
      <alignment horizontal="center" vertical="bottom" textRotation="0" wrapText="true" indent="0" shrinkToFit="false"/>
      <protection locked="true" hidden="false"/>
    </xf>
    <xf numFmtId="164" fontId="115" fillId="0" borderId="1" xfId="0" applyFont="true" applyBorder="true" applyAlignment="true" applyProtection="false">
      <alignment horizontal="center" vertical="bottom" textRotation="0" wrapText="true" indent="0" shrinkToFit="false"/>
      <protection locked="true" hidden="false"/>
    </xf>
    <xf numFmtId="164" fontId="115" fillId="0" borderId="1" xfId="0" applyFont="true" applyBorder="true" applyAlignment="true" applyProtection="false">
      <alignment horizontal="center" vertical="center" textRotation="0" wrapText="true" indent="0" shrinkToFit="false"/>
      <protection locked="true" hidden="false"/>
    </xf>
    <xf numFmtId="164" fontId="42" fillId="0" borderId="4" xfId="0" applyFont="true" applyBorder="true" applyAlignment="true" applyProtection="false">
      <alignment horizontal="center" vertical="bottom" textRotation="0" wrapText="true" indent="0" shrinkToFit="false"/>
      <protection locked="true" hidden="false"/>
    </xf>
    <xf numFmtId="164" fontId="9" fillId="2" borderId="0" xfId="0" applyFont="true" applyBorder="false" applyAlignment="true" applyProtection="false">
      <alignment horizontal="center"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9" fillId="36" borderId="1" xfId="0" applyFont="true" applyBorder="true" applyAlignment="true" applyProtection="false">
      <alignment horizontal="general" vertical="bottom" textRotation="0" wrapText="true" indent="0" shrinkToFit="false"/>
      <protection locked="true" hidden="false"/>
    </xf>
    <xf numFmtId="164" fontId="9" fillId="19" borderId="0" xfId="0" applyFont="true" applyBorder="false" applyAlignment="true" applyProtection="false">
      <alignment horizontal="general" vertical="bottom" textRotation="0" wrapText="true" indent="0" shrinkToFit="false"/>
      <protection locked="true" hidden="false"/>
    </xf>
    <xf numFmtId="164" fontId="9" fillId="35" borderId="1" xfId="0" applyFont="true" applyBorder="true" applyAlignment="true" applyProtection="false">
      <alignment horizontal="general" vertical="bottom" textRotation="0" wrapText="true" indent="0" shrinkToFit="false"/>
      <protection locked="true" hidden="false"/>
    </xf>
    <xf numFmtId="164" fontId="9" fillId="30" borderId="0" xfId="0" applyFont="true" applyBorder="false" applyAlignment="true" applyProtection="false">
      <alignment horizontal="general" vertical="bottom" textRotation="0" wrapText="true" indent="0" shrinkToFit="false"/>
      <protection locked="true" hidden="false"/>
    </xf>
    <xf numFmtId="164" fontId="9" fillId="36"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D9EAD3"/>
        </patternFill>
      </fill>
      <border diagonalUp="false" diagonalDown="false">
        <left/>
        <right/>
        <top/>
        <bottom/>
        <diagonal/>
      </border>
    </dxf>
    <dxf>
      <fill>
        <patternFill>
          <bgColor rgb="FFFCE8B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FDE9D9"/>
      <rgbColor rgb="FF218212"/>
      <rgbColor rgb="FFF3F3F3"/>
      <rgbColor rgb="FFB45F06"/>
      <rgbColor rgb="FF9900FF"/>
      <rgbColor rgb="FF445772"/>
      <rgbColor rgb="FFBFBFBF"/>
      <rgbColor rgb="FF555555"/>
      <rgbColor rgb="FF6FA8DC"/>
      <rgbColor rgb="FF5F4766"/>
      <rgbColor rgb="FFFFF2CC"/>
      <rgbColor rgb="FFCFE2F3"/>
      <rgbColor rgb="FFE5E4E4"/>
      <rgbColor rgb="FFFF6CEA"/>
      <rgbColor rgb="FF1155CC"/>
      <rgbColor rgb="FFC9DAF8"/>
      <rgbColor rgb="FFF6F7F8"/>
      <rgbColor rgb="FFEAD1DC"/>
      <rgbColor rgb="FFFCE5CD"/>
      <rgbColor rgb="FFB7E1CD"/>
      <rgbColor rgb="FFD9D9D9"/>
      <rgbColor rgb="FFF1F0F0"/>
      <rgbColor rgb="FF4B4F56"/>
      <rgbColor rgb="FFF2F1F2"/>
      <rgbColor rgb="FFB6DDE8"/>
      <rgbColor rgb="FFEFEFEF"/>
      <rgbColor rgb="FFD9EAD3"/>
      <rgbColor rgb="FFFCE8B2"/>
      <rgbColor rgb="FF9FC5E8"/>
      <rgbColor rgb="FFD5A6BD"/>
      <rgbColor rgb="FFB4A7D6"/>
      <rgbColor rgb="FFF4CCCC"/>
      <rgbColor rgb="FF4A86E8"/>
      <rgbColor rgb="FFA4C2F4"/>
      <rgbColor rgb="FF93C47D"/>
      <rgbColor rgb="FFFFD966"/>
      <rgbColor rgb="FFFF9900"/>
      <rgbColor rgb="FFCCCCCC"/>
      <rgbColor rgb="FF666666"/>
      <rgbColor rgb="FFB7B7B7"/>
      <rgbColor rgb="FF404040"/>
      <rgbColor rgb="FFB6D7A8"/>
      <rgbColor rgb="FF141823"/>
      <rgbColor rgb="FF1E1F1E"/>
      <rgbColor rgb="FFCC4125"/>
      <rgbColor rgb="FF4C3E39"/>
      <rgbColor rgb="FF393E43"/>
      <rgbColor rgb="FF34343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1508;&#1512;&#1504;&#1511;&#1508;&#1493;&#1512;&#1496;-&#1504;&#1511;&#1504;&#1497;&#1511;&#1497;&#1493;&#1514;-944520182245244/" TargetMode="External"/><Relationship Id="rId3" Type="http://schemas.openxmlformats.org/officeDocument/2006/relationships/hyperlink" Target="https://www.facebook.com/Kanu.Spring.Rolls" TargetMode="External"/><Relationship Id="rId4" Type="http://schemas.openxmlformats.org/officeDocument/2006/relationships/hyperlink" Target="https://www.facebook.com/&#1510;&#1497;&#1510;&#1493;-&#1500;&#1495;&#1501;-&#1511;&#1510;&#1497;&#1510;&#1493;&#1514;-&#1512;&#1493;&#1496;&#1489;-1006018759411470/?hc_location=ufi" TargetMode="External"/><Relationship Id="rId5" Type="http://schemas.openxmlformats.org/officeDocument/2006/relationships/hyperlink" Target="https://www.facebook.com/kapina2bakery/" TargetMode="External"/><Relationship Id="rId6" Type="http://schemas.openxmlformats.org/officeDocument/2006/relationships/hyperlink" Target="https://www.facebook.com/Hadasskitchen/?hc_location=ufi" TargetMode="External"/><Relationship Id="rId7" Type="http://schemas.openxmlformats.org/officeDocument/2006/relationships/hyperlink" Target="https://www.facebook.com/changos0714/" TargetMode="External"/><Relationship Id="rId8" Type="http://schemas.openxmlformats.org/officeDocument/2006/relationships/hyperlink" Target="https://www.facebook.com/rozetaenyahav/" TargetMode="External"/><Relationship Id="rId9" Type="http://schemas.openxmlformats.org/officeDocument/2006/relationships/hyperlink" Target="https://www.facebook.com/pages/&#1513;&#1497;&#1497;&#1511;&#1500;&#1492;-&#1489;&#1512;-&#1495;&#1493;&#1502;&#1493;&#1505;-/226446440799889" TargetMode="External"/><Relationship Id="rId10" Type="http://schemas.openxmlformats.org/officeDocument/2006/relationships/hyperlink" Target="https://www.facebook.com/pages/&#1488;&#1512;&#1497;&#1499;&#1488;-&#1505;&#1489;&#1497;&#1495;-&#1513;&#1493;&#1511;-&#1502;&#1495;&#1504;&#1492;-&#1497;&#1492;&#1493;&#1491;&#1492;/778048288885885" TargetMode="External"/><Relationship Id="rId11" Type="http://schemas.openxmlformats.org/officeDocument/2006/relationships/hyperlink" Target="https://www.facebook.com/laotratlv/" TargetMode="External"/><Relationship Id="rId12" Type="http://schemas.openxmlformats.org/officeDocument/2006/relationships/hyperlink" Target="https://www.facebook.com/&#1489;&#1493;&#1511;&#1492;-1441301026100178/" TargetMode="External"/><Relationship Id="rId13" Type="http://schemas.openxmlformats.org/officeDocument/2006/relationships/hyperlink" Target="http://urbano.rest.co.il/" TargetMode="External"/><Relationship Id="rId14" Type="http://schemas.openxmlformats.org/officeDocument/2006/relationships/hyperlink" Target="https://www.facebook.com/UrbanoViejo/" TargetMode="External"/><Relationship Id="rId15" Type="http://schemas.openxmlformats.org/officeDocument/2006/relationships/hyperlink" Target="https://www.facebook.com/Pizzafrenkel/" TargetMode="External"/><Relationship Id="rId16" Type="http://schemas.openxmlformats.org/officeDocument/2006/relationships/hyperlink" Target="https://www.facebook.com/delbiwam/" TargetMode="External"/><Relationship Id="rId17" Type="http://schemas.openxmlformats.org/officeDocument/2006/relationships/hyperlink" Target="mailto:revivoyotam@gmail.com" TargetMode="External"/><Relationship Id="rId18" Type="http://schemas.openxmlformats.org/officeDocument/2006/relationships/hyperlink" Target="mailto:hadasshirsh@gmail.com" TargetMode="External"/><Relationship Id="rId19" Type="http://schemas.openxmlformats.org/officeDocument/2006/relationships/hyperlink" Target="mailto:idanosart@gmail.com" TargetMode="External"/><Relationship Id="rId20" Type="http://schemas.openxmlformats.org/officeDocument/2006/relationships/hyperlink" Target="mailto:almogsitbon68@gmail.com" TargetMode="External"/><Relationship Id="rId21" Type="http://schemas.openxmlformats.org/officeDocument/2006/relationships/hyperlink" Target="http://www.kibbutzlotan.com/" TargetMode="External"/><Relationship Id="rId22" Type="http://schemas.openxmlformats.org/officeDocument/2006/relationships/hyperlink" Target="https://www.facebook.com/DOSABAR/info/?tab=overview" TargetMode="External"/><Relationship Id="rId23" Type="http://schemas.openxmlformats.org/officeDocument/2006/relationships/hyperlink" Target="http://www.2eat.co.il/cafe%20yodfat/" TargetMode="External"/><Relationship Id="rId24" Type="http://schemas.openxmlformats.org/officeDocument/2006/relationships/hyperlink" Target="https://m.facebook.com/cafeyodfat/" TargetMode="External"/><Relationship Id="rId25" Type="http://schemas.openxmlformats.org/officeDocument/2006/relationships/hyperlink" Target="http://www.dovnov8.co.il/menu.aspx?pid=10344" TargetMode="External"/><Relationship Id="rId26" Type="http://schemas.openxmlformats.org/officeDocument/2006/relationships/hyperlink" Target="https://www.facebook.com/ArcaWeddingClub/photos/a.546721678691269.133999.216901791673261/1053316814698417/?type=1&amp;comment_id=1053389024691196&amp;notif_t=comment_mention" TargetMode="External"/><Relationship Id="rId27" Type="http://schemas.openxmlformats.org/officeDocument/2006/relationships/hyperlink" Target="http://bengi.esy.es/" TargetMode="External"/><Relationship Id="rId28" Type="http://schemas.openxmlformats.org/officeDocument/2006/relationships/hyperlink" Target="https://www.facebook.com/benjigurion" TargetMode="External"/><Relationship Id="rId29" Type="http://schemas.openxmlformats.org/officeDocument/2006/relationships/hyperlink" Target="http://www.tonys.co.il/" TargetMode="External"/><Relationship Id="rId30" Type="http://schemas.openxmlformats.org/officeDocument/2006/relationships/hyperlink" Target="mailto:oreltbf06@gmail.com" TargetMode="External"/><Relationship Id="rId31" Type="http://schemas.openxmlformats.org/officeDocument/2006/relationships/hyperlink" Target="https://www.facebook.com/noshdana/?pnref=about.overview" TargetMode="External"/><Relationship Id="rId32" Type="http://schemas.openxmlformats.org/officeDocument/2006/relationships/hyperlink" Target="mailto:ny.atza2@gmail.com" TargetMode="External"/><Relationship Id="rId33" Type="http://schemas.openxmlformats.org/officeDocument/2006/relationships/hyperlink" Target="http://www.caffe16.co.il/" TargetMode="External"/><Relationship Id="rId34" Type="http://schemas.openxmlformats.org/officeDocument/2006/relationships/hyperlink" Target="http://www.rol.co.il/sites/a-feya/recommended.html" TargetMode="External"/><Relationship Id="rId35" Type="http://schemas.openxmlformats.org/officeDocument/2006/relationships/hyperlink" Target="mailto:segevfe2@gmail.com" TargetMode="External"/><Relationship Id="rId36" Type="http://schemas.openxmlformats.org/officeDocument/2006/relationships/hyperlink" Target="https://www.facebook.com/ovedadama/timeline" TargetMode="External"/><Relationship Id="rId37" Type="http://schemas.openxmlformats.org/officeDocument/2006/relationships/hyperlink" Target="mailto:oradib@gmail.com" TargetMode="External"/><Relationship Id="rId38" Type="http://schemas.openxmlformats.org/officeDocument/2006/relationships/hyperlink" Target="http://www.rol.co.il/sites/thailandi-noodles-bar/" TargetMode="External"/><Relationship Id="rId39" Type="http://schemas.openxmlformats.org/officeDocument/2006/relationships/hyperlink" Target="https://www.facebook.com/lynnascuscus/?__mref=message_bubble" TargetMode="External"/><Relationship Id="rId40" Type="http://schemas.openxmlformats.org/officeDocument/2006/relationships/hyperlink" Target="mailto:Lynnchell@gmail.com" TargetMode="External"/><Relationship Id="rId41" Type="http://schemas.openxmlformats.org/officeDocument/2006/relationships/hyperlink" Target="mailto:tal63566@gmail.com" TargetMode="External"/><Relationship Id="rId42" Type="http://schemas.openxmlformats.org/officeDocument/2006/relationships/hyperlink" Target="https://www.facebook.com/barbarayaffo" TargetMode="External"/><Relationship Id="rId43" Type="http://schemas.openxmlformats.org/officeDocument/2006/relationships/hyperlink" Target="mailto:nofar_7@walla.com" TargetMode="External"/><Relationship Id="rId44" Type="http://schemas.openxmlformats.org/officeDocument/2006/relationships/hyperlink" Target="https://www.facebook.com/cafebario/" TargetMode="External"/><Relationship Id="rId45" Type="http://schemas.openxmlformats.org/officeDocument/2006/relationships/hyperlink" Target="mailto:yotam.adler@gmail.com" TargetMode="External"/><Relationship Id="rId46" Type="http://schemas.openxmlformats.org/officeDocument/2006/relationships/hyperlink" Target="http://www.biscookit.co.il/" TargetMode="External"/><Relationship Id="rId47" Type="http://schemas.openxmlformats.org/officeDocument/2006/relationships/hyperlink" Target="https://www.facebook.com/biscookit/?fref=ts" TargetMode="External"/><Relationship Id="rId48" Type="http://schemas.openxmlformats.org/officeDocument/2006/relationships/hyperlink" Target="mailto:maor.samana@gmail.com" TargetMode="External"/><Relationship Id="rId49" Type="http://schemas.openxmlformats.org/officeDocument/2006/relationships/hyperlink" Target="mailto:moreli_david@012.net.il" TargetMode="External"/><Relationship Id="rId50" Type="http://schemas.openxmlformats.org/officeDocument/2006/relationships/hyperlink" Target="http://www.ijoandbabet.com/he/about" TargetMode="External"/><Relationship Id="rId51" Type="http://schemas.openxmlformats.org/officeDocument/2006/relationships/hyperlink" Target="https://www.facebook.com/ijoandbabet/info/?tab=overview" TargetMode="External"/><Relationship Id="rId52" Type="http://schemas.openxmlformats.org/officeDocument/2006/relationships/hyperlink" Target="https://www.facebook.com/groups/658499347611673/" TargetMode="External"/><Relationship Id="rId53" Type="http://schemas.openxmlformats.org/officeDocument/2006/relationships/hyperlink" Target="mailto:myedenhotel@gmail.com" TargetMode="External"/><Relationship Id="rId54" Type="http://schemas.openxmlformats.org/officeDocument/2006/relationships/hyperlink" Target="https://www.facebook.com/&#1508;&#1497;&#1510;&#1492;-&#1489;&#1499;&#1497;&#1499;&#1512;-&#1495;&#1493;&#1500;&#1493;&#1503;-323942827625143/timeline" TargetMode="External"/><Relationship Id="rId55" Type="http://schemas.openxmlformats.org/officeDocument/2006/relationships/hyperlink" Target="https://www.bing.com/maps/default.aspx?v=2&amp;pc=FACEBK&amp;mid=8100&amp;rtp=%7Epos.32.0216103_34.7732506_&#1508;&#1497;&#1510;&#1492;+&#1489;&#1499;&#1497;&#1499;&#1512;+&#1495;&#1493;&#1500;&#1493;&#1503;&amp;cp=32.0216103%7E34.7732506&amp;lvl=16&amp;sty=r&amp;rtop=0%7E0%7E0%7E&amp;mode=D&amp;FORM=FBKPL1&amp;mkt=en-US" TargetMode="External"/><Relationship Id="rId56" Type="http://schemas.openxmlformats.org/officeDocument/2006/relationships/hyperlink" Target="mailto:djyassan@hotmail.com" TargetMode="External"/><Relationship Id="rId57" Type="http://schemas.openxmlformats.org/officeDocument/2006/relationships/hyperlink" Target="https://www.facebook.com/pages/&#1492;&#1511;&#1493;&#1511;&#1497;&#1492;-&#1511;&#1497;&#1489;&#1493;&#1509;-&#1491;&#1508;&#1504;&#1492;/136714579739187?fref=ts&amp;ref=br_tf" TargetMode="External"/><Relationship Id="rId58" Type="http://schemas.openxmlformats.org/officeDocument/2006/relationships/hyperlink" Target="http://gibberish.rest.co.il/&#1514;&#1508;&#1512;&#1497;&#1496;?menuId=745932" TargetMode="External"/><Relationship Id="rId59" Type="http://schemas.openxmlformats.org/officeDocument/2006/relationships/hyperlink" Target="https://www.facebook.com/vegansontop/photos/a.581621321933032.1073741830.165174500244385/758903770871452/?type=1&amp;theater" TargetMode="External"/><Relationship Id="rId60" Type="http://schemas.openxmlformats.org/officeDocument/2006/relationships/hyperlink" Target="http://www.bodyshop.co.il/" TargetMode="External"/><Relationship Id="rId61" Type="http://schemas.openxmlformats.org/officeDocument/2006/relationships/hyperlink" Target="http://www.sensiteva.com/" TargetMode="External"/><Relationship Id="rId62" Type="http://schemas.openxmlformats.org/officeDocument/2006/relationships/hyperlink" Target="https://www.facebook.com/pages/Sensi-Teva/632939850063078" TargetMode="External"/><Relationship Id="rId63" Type="http://schemas.openxmlformats.org/officeDocument/2006/relationships/hyperlink" Target="http://www.loire.co.il/" TargetMode="External"/><Relationship Id="rId64" Type="http://schemas.openxmlformats.org/officeDocument/2006/relationships/hyperlink" Target="https://www.facebook.com/loireIsrael" TargetMode="External"/><Relationship Id="rId65" Type="http://schemas.openxmlformats.org/officeDocument/2006/relationships/hyperlink" Target="http://www.gittabags.com/he/" TargetMode="External"/><Relationship Id="rId66" Type="http://schemas.openxmlformats.org/officeDocument/2006/relationships/hyperlink" Target="https://www.facebook.com/gittabags" TargetMode="External"/><Relationship Id="rId67" Type="http://schemas.openxmlformats.org/officeDocument/2006/relationships/hyperlink" Target="https://www.facebook.com/coffeemill1" TargetMode="External"/><Relationship Id="rId68" Type="http://schemas.openxmlformats.org/officeDocument/2006/relationships/hyperlink" Target="https://www.facebook.com/EtzCafeJerusalem" TargetMode="External"/><Relationship Id="rId69" Type="http://schemas.openxmlformats.org/officeDocument/2006/relationships/hyperlink" Target="https://www.facebook.com/TmolShilshomcafe" TargetMode="External"/><Relationship Id="rId70" Type="http://schemas.openxmlformats.org/officeDocument/2006/relationships/hyperlink" Target="https://www.facebook.com/hallitatea" TargetMode="External"/><Relationship Id="rId71" Type="http://schemas.openxmlformats.org/officeDocument/2006/relationships/hyperlink" Target="https://www.facebook.com/kesembayr" TargetMode="External"/><Relationship Id="rId72" Type="http://schemas.openxmlformats.org/officeDocument/2006/relationships/hyperlink" Target="http://www.basic-health.co.il/" TargetMode="External"/><Relationship Id="rId73" Type="http://schemas.openxmlformats.org/officeDocument/2006/relationships/hyperlink" Target="https://www.facebook.com/pages/&#1502;&#1505;&#1506;&#1491;&#1514;-&#1505;&#1502;&#1497;&#1512;-&#1489;&#1512;&#1502;&#1500;&#1492;-&#1495;&#1493;&#1502;&#1493;&#1505;-&#1489;&#1512;&#1502;&#1500;&#1492;-Samir-Restaurant/424312374277586?fref=ts" TargetMode="External"/><Relationship Id="rId74" Type="http://schemas.openxmlformats.org/officeDocument/2006/relationships/hyperlink" Target="http://www.rol.co.il/sites/uranus/" TargetMode="External"/><Relationship Id="rId75" Type="http://schemas.openxmlformats.org/officeDocument/2006/relationships/hyperlink" Target="https://www.facebook.com/profile.php?id=100001796016591" TargetMode="External"/><Relationship Id="rId76" Type="http://schemas.openxmlformats.org/officeDocument/2006/relationships/hyperlink" Target="http://www.2eat.co.il/restaurant.aspx?restid=21459" TargetMode="External"/><Relationship Id="rId77" Type="http://schemas.openxmlformats.org/officeDocument/2006/relationships/hyperlink" Target="https://www.facebook.com/gabrielaverut?fref=ts" TargetMode="External"/><Relationship Id="rId78" Type="http://schemas.openxmlformats.org/officeDocument/2006/relationships/hyperlink" Target="https://www.facebook.com/DshaotG" TargetMode="External"/><Relationship Id="rId79" Type="http://schemas.openxmlformats.org/officeDocument/2006/relationships/hyperlink" Target="http://www.facebook.com/pages/&#1513;&#1502;&#1493;&#1500;&#1497;&#1511;&#1497;&#1508;&#1493;&#1491;/409466305801166?fref=ts" TargetMode="External"/><Relationship Id="rId80" Type="http://schemas.openxmlformats.org/officeDocument/2006/relationships/hyperlink" Target="http://www.rest.co.il/sites/Default.asp?txtRestID=13559" TargetMode="External"/><Relationship Id="rId81" Type="http://schemas.openxmlformats.org/officeDocument/2006/relationships/hyperlink" Target="http://www.2eat.co.il/restaurant.aspx?restid=17469" TargetMode="External"/><Relationship Id="rId82" Type="http://schemas.openxmlformats.org/officeDocument/2006/relationships/hyperlink" Target="http://www.clil.org.il/card.asp?item_id=84" TargetMode="External"/><Relationship Id="rId83" Type="http://schemas.openxmlformats.org/officeDocument/2006/relationships/hyperlink" Target="http://www.natural-choice.co.il/" TargetMode="External"/><Relationship Id="rId84" Type="http://schemas.openxmlformats.org/officeDocument/2006/relationships/hyperlink" Target="http://www.rest.co.il/RecordPage.aspx?RestID=4638" TargetMode="External"/><Relationship Id="rId85" Type="http://schemas.openxmlformats.org/officeDocument/2006/relationships/hyperlink" Target="https://www.facebook.com/onion.rest" TargetMode="External"/><Relationship Id="rId86" Type="http://schemas.openxmlformats.org/officeDocument/2006/relationships/hyperlink" Target="http://www.rest.co.il/RecordPage.aspx?RestID=13900" TargetMode="External"/><Relationship Id="rId87" Type="http://schemas.openxmlformats.org/officeDocument/2006/relationships/hyperlink" Target="http://www.rol.co.il/sites/shibolim/" TargetMode="External"/><Relationship Id="rId88" Type="http://schemas.openxmlformats.org/officeDocument/2006/relationships/hyperlink" Target="https://www.facebook.com/CityCoffeeandBar/info/?tab=overview" TargetMode="External"/><Relationship Id="rId89" Type="http://schemas.openxmlformats.org/officeDocument/2006/relationships/hyperlink" Target="http://www.koocha.co.il/index.php?option=com_content&amp;view=article&amp;id=2&amp;Itemid=2" TargetMode="External"/><Relationship Id="rId90" Type="http://schemas.openxmlformats.org/officeDocument/2006/relationships/hyperlink" Target="https://www.facebook.com/scoopramla" TargetMode="External"/><Relationship Id="rId91" Type="http://schemas.openxmlformats.org/officeDocument/2006/relationships/hyperlink" Target="https://www.facebook.com/pages/Outsiders/601911516523845" TargetMode="External"/><Relationship Id="rId92" Type="http://schemas.openxmlformats.org/officeDocument/2006/relationships/hyperlink" Target="http://www.mibemall.co.il/StoreHomePage.aspx?MallID=137&amp;BranchID=5903" TargetMode="External"/><Relationship Id="rId93" Type="http://schemas.openxmlformats.org/officeDocument/2006/relationships/hyperlink" Target="http://heb.gadecosmetics.com/HTMLs/home.aspx" TargetMode="External"/><Relationship Id="rId94" Type="http://schemas.openxmlformats.org/officeDocument/2006/relationships/hyperlink" Target="https://www.facebook.com/gadeisrael" TargetMode="External"/><Relationship Id="rId95" Type="http://schemas.openxmlformats.org/officeDocument/2006/relationships/drawing" Target="../drawings/drawing1.xml"/><Relationship Id="rId96"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hyperlink" Target="https://www.facebook.com/pages/TLVEG-TOURS/1609920955960011?__mref=message_bubble" TargetMode="External"/><Relationship Id="rId2" Type="http://schemas.openxmlformats.org/officeDocument/2006/relationships/hyperlink" Target="http://vegan-friendly.co.il/business/242/TLVEG_Tours_&#1505;&#1497;&#1493;&#1512;_&#1496;&#1506;&#1497;&#1502;&#1493;&#1514;_&#1488;&#1493;&#1499;&#1500;_&#1496;&#1489;&#1506;&#1493;&#1504;&#1497;" TargetMode="External"/><Relationship Id="rId3" Type="http://schemas.openxmlformats.org/officeDocument/2006/relationships/hyperlink" Target="http://www.htvegan.co.il/" TargetMode="External"/><Relationship Id="rId4" Type="http://schemas.openxmlformats.org/officeDocument/2006/relationships/hyperlink" Target="https://www.facebook.com/&#1492;&#1495;&#1493;&#1493;&#1497;&#1492;-&#1492;&#1496;&#1489;&#1506;&#1493;&#1504;&#1497;&#1514;-159527021049068/" TargetMode="External"/><Relationship Id="rId5" Type="http://schemas.openxmlformats.org/officeDocument/2006/relationships/hyperlink" Target="http://vegan-friendly.co.il/business/239/&#1492;&#1495;&#1493;&#1493;&#1497;&#1492;_&#1492;&#1496;&#1489;&#1506;&#1493;&#1504;&#1497;&#1514;%20-%20&#1489;&#1497;&#1514;%20&#1505;&#1508;&#1512;%20&#1500;&#1489;&#1497;&#1513;&#1493;&#1500;%20&#1496;&#1489;&#1506;&#1493;&#1504;&#1497;" TargetMode="External"/><Relationship Id="rId6" Type="http://schemas.openxmlformats.org/officeDocument/2006/relationships/hyperlink" Target="http://www.d-eco.co.il/home.asp" TargetMode="External"/><Relationship Id="rId7" Type="http://schemas.openxmlformats.org/officeDocument/2006/relationships/hyperlink" Target="https://www.facebook.com/pages/eco-&#1502;&#1514;&#1495;&#1501;-&#1488;&#1497;&#1512;&#1493;&#1506;&#1497;&#1501;-&#1489;&#1513;&#1512;&#1493;&#1503;-&#1513;&#1502;&#1493;&#1512;&#1514;-&#1504;&#1495;&#1500;-&#1495;&#1491;&#1512;&#1492;/275219539245602?fref=ts" TargetMode="External"/><Relationship Id="rId8" Type="http://schemas.openxmlformats.org/officeDocument/2006/relationships/hyperlink" Target="http://vegan-friendly.co.il/businesses/view/229/&#1488;&#1511;&#1493;_&#1495;&#1514;&#1493;&#1504;&#1492;_&#1489;&#1496;&#1489;&#1506;" TargetMode="External"/><Relationship Id="rId9" Type="http://schemas.openxmlformats.org/officeDocument/2006/relationships/hyperlink" Target="http://www.hagan-shel-lee.co.il/" TargetMode="External"/><Relationship Id="rId10" Type="http://schemas.openxmlformats.org/officeDocument/2006/relationships/hyperlink" Target="https://www.facebook.com/pages/&#1492;&#1490;&#1503;-&#1513;&#1500;-&#1500;&#1497;-&#1490;&#1503;-&#1497;&#1489;&#1504;&#1492;/1427313110844428" TargetMode="External"/><Relationship Id="rId11" Type="http://schemas.openxmlformats.org/officeDocument/2006/relationships/hyperlink" Target="https://www.facebook.com/PeleGan/timeline" TargetMode="External"/><Relationship Id="rId12" Type="http://schemas.openxmlformats.org/officeDocument/2006/relationships/hyperlink" Target="http://www.vegan-friendly.co.il/business/&#1490;&#1503;-&#1508;&#1500;&#1488;/" TargetMode="External"/><Relationship Id="rId13" Type="http://schemas.openxmlformats.org/officeDocument/2006/relationships/hyperlink" Target="http://www.mishmishplayschool.com/" TargetMode="External"/><Relationship Id="rId14" Type="http://schemas.openxmlformats.org/officeDocument/2006/relationships/hyperlink" Target="https://www.facebook.com/mishmishplayschool/photos_stream" TargetMode="External"/><Relationship Id="rId15" Type="http://schemas.openxmlformats.org/officeDocument/2006/relationships/hyperlink" Target="http://www.vegan-friendly.co.il/business/&#1508;&#1506;&#1493;&#1496;&#1493;&#1503;-&#1502;&#1513;&#1502;&#1513;/" TargetMode="External"/><Relationship Id="rId16" Type="http://schemas.openxmlformats.org/officeDocument/2006/relationships/hyperlink" Target="http://www.livespirulina.com/" TargetMode="External"/><Relationship Id="rId17" Type="http://schemas.openxmlformats.org/officeDocument/2006/relationships/hyperlink" Target="https://www.facebook.com/livespirulina" TargetMode="External"/><Relationship Id="rId18" Type="http://schemas.openxmlformats.org/officeDocument/2006/relationships/hyperlink" Target="http://www.chochmat-haadama.co.il/site/index.asp?depart_id=74144" TargetMode="External"/><Relationship Id="rId19" Type="http://schemas.openxmlformats.org/officeDocument/2006/relationships/hyperlink" Target="https://www.facebook.com/chochmat.haadama.co.il" TargetMode="External"/><Relationship Id="rId20" Type="http://schemas.openxmlformats.org/officeDocument/2006/relationships/hyperlink" Target="http://www.vegan-friendly.co.il/business/&#1495;&#1493;&#1499;&#1502;&#1514;-&#1492;&#1488;&#1491;&#1502;&#1492;/" TargetMode="External"/><Relationship Id="rId21" Type="http://schemas.openxmlformats.org/officeDocument/2006/relationships/hyperlink" Target="http://www.meshanim.com/gan.htm" TargetMode="External"/><Relationship Id="rId22" Type="http://schemas.openxmlformats.org/officeDocument/2006/relationships/hyperlink" Target="http://www.vegan-friendly.co.il/business/&#1492;&#1490;&#1503;-&#1492;&#1495;&#1493;&#1508;&#1513;&#1497;/" TargetMode="External"/><Relationship Id="rId23" Type="http://schemas.openxmlformats.org/officeDocument/2006/relationships/hyperlink" Target="https://www.facebook.com/MashuLeMishu" TargetMode="External"/><Relationship Id="rId24" Type="http://schemas.openxmlformats.org/officeDocument/2006/relationships/hyperlink" Target="http://www.vegan-friendly.co.il/business/4113-2/" TargetMode="External"/><Relationship Id="rId25" Type="http://schemas.openxmlformats.org/officeDocument/2006/relationships/hyperlink" Target="http://www.vegpet.co.il/" TargetMode="External"/><Relationship Id="rId26" Type="http://schemas.openxmlformats.org/officeDocument/2006/relationships/hyperlink" Target="http://www.facebook.com/Amithenaturalchoice?fref=ts" TargetMode="External"/><Relationship Id="rId27" Type="http://schemas.openxmlformats.org/officeDocument/2006/relationships/hyperlink" Target="http://www.vegan-friendly.co.il/business/vegpet-&#1502;&#1494;&#1493;&#1503;-&#1510;&#1502;&#1495;&#1497;-&#1500;&#1499;&#1500;&#1489;&#1497;&#1501;-&#1493;&#1495;&#1514;&#1493;&#1500;&#1497;&#1501;-ami/" TargetMode="External"/><Relationship Id="rId28" Type="http://schemas.openxmlformats.org/officeDocument/2006/relationships/hyperlink" Target="https://www.facebook.com/AristoLivingSystems" TargetMode="External"/><Relationship Id="rId29" Type="http://schemas.openxmlformats.org/officeDocument/2006/relationships/hyperlink" Target="http://www.vegan-friendly.co.il/business/&#1488;&#1512;&#1497;&#1505;&#1496;&#1493;/" TargetMode="External"/><Relationship Id="rId30" Type="http://schemas.openxmlformats.org/officeDocument/2006/relationships/hyperlink" Target="http://www.glyde.co.il/" TargetMode="External"/><Relationship Id="rId31" Type="http://schemas.openxmlformats.org/officeDocument/2006/relationships/hyperlink" Target="https://www.facebook.com/GlydeIsrael" TargetMode="External"/><Relationship Id="rId32" Type="http://schemas.openxmlformats.org/officeDocument/2006/relationships/hyperlink" Target="http://www.vegan-friendly.co.il/business/1795-2/" TargetMode="External"/><Relationship Id="rId33" Type="http://schemas.openxmlformats.org/officeDocument/2006/relationships/hyperlink" Target="http://www.greenideas.co.il/" TargetMode="External"/><Relationship Id="rId34" Type="http://schemas.openxmlformats.org/officeDocument/2006/relationships/hyperlink" Target="https://www.facebook.com/pages/&#1512;&#1506;&#1497;&#1493;&#1504;&#1493;&#1514;-&#1497;&#1512;&#1493;&#1511;&#1497;&#1501;/332222118393" TargetMode="External"/><Relationship Id="rId35" Type="http://schemas.openxmlformats.org/officeDocument/2006/relationships/hyperlink" Target="http://www.vegan-friendly.co.il/business/&#1512;&#1506;&#1497;&#1493;&#1504;&#1493;&#1514;-&#1497;&#1512;&#1493;&#1511;&#1497;&#1501;/" TargetMode="External"/><Relationship Id="rId36" Type="http://schemas.openxmlformats.org/officeDocument/2006/relationships/hyperlink" Target="http://www.lila.org.il/" TargetMode="External"/><Relationship Id="rId37" Type="http://schemas.openxmlformats.org/officeDocument/2006/relationships/hyperlink" Target="https://www.facebook.com/effishir.HairTherapy/timeline" TargetMode="External"/><Relationship Id="rId38" Type="http://schemas.openxmlformats.org/officeDocument/2006/relationships/hyperlink" Target="http://vegan-friendly.co.il/business/241" TargetMode="External"/><Relationship Id="rId39" Type="http://schemas.openxmlformats.org/officeDocument/2006/relationships/hyperlink" Target="http://www.zoolu.co.il/" TargetMode="External"/><Relationship Id="rId40" Type="http://schemas.openxmlformats.org/officeDocument/2006/relationships/hyperlink" Target="https://www.facebook.com/ZOOLUPET" TargetMode="External"/><Relationship Id="rId41" Type="http://schemas.openxmlformats.org/officeDocument/2006/relationships/hyperlink" Target="http://www.vegan-friendly.co.il/business/&#1494;&#1493;&#1500;&#1493;/" TargetMode="External"/><Relationship Id="rId42" Type="http://schemas.openxmlformats.org/officeDocument/2006/relationships/hyperlink" Target="http://www.rest.co.il/sites/Default.asp?txtRestID=13088" TargetMode="External"/><Relationship Id="rId43" Type="http://schemas.openxmlformats.org/officeDocument/2006/relationships/hyperlink" Target="https://www.facebook.com/mataim.social.restaurant/timeline" TargetMode="External"/><Relationship Id="rId44" Type="http://schemas.openxmlformats.org/officeDocument/2006/relationships/hyperlink" Target="http://www.facebook.com/lovepastamia" TargetMode="External"/><Relationship Id="rId45" Type="http://schemas.openxmlformats.org/officeDocument/2006/relationships/hyperlink" Target="http://www.vegan-friendly.co.il/business/&#1488;&#1511;&#1493;&#1496;&#1507;/" TargetMode="External"/><Relationship Id="rId46" Type="http://schemas.openxmlformats.org/officeDocument/2006/relationships/hyperlink" Target="http://www.facebook.com/JasminesVeganGoodies?fref=ts" TargetMode="External"/><Relationship Id="rId47" Type="http://schemas.openxmlformats.org/officeDocument/2006/relationships/hyperlink" Target="http://www.vegan-friendly.co.il/business/jasmines-vegan-goodi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co-wine.co.il/" TargetMode="External"/><Relationship Id="rId2" Type="http://schemas.openxmlformats.org/officeDocument/2006/relationships/hyperlink" Target="https://www.facebook.com/harashimwinery" TargetMode="External"/><Relationship Id="rId3" Type="http://schemas.openxmlformats.org/officeDocument/2006/relationships/hyperlink" Target="http://www.vegan-friendly.co.il/&#1489;&#1497;&#1514;-&#1506;&#1505;&#1511;/209/&#1497;&#1511;&#1489;_&#1495;&#1512;&#1513;&#1497;&#1501;" TargetMode="External"/><Relationship Id="rId4" Type="http://schemas.openxmlformats.org/officeDocument/2006/relationships/hyperlink" Target="http://www.tavorwinecellar.com/" TargetMode="External"/><Relationship Id="rId5" Type="http://schemas.openxmlformats.org/officeDocument/2006/relationships/hyperlink" Target="https://www.facebook.com/&#1502;&#1512;&#1514;&#1507;-&#1497;&#1497;&#1504;&#1493;&#1514;-&#1492;&#1514;&#1489;&#1493;&#1512;-209772949113493/" TargetMode="External"/><Relationship Id="rId6" Type="http://schemas.openxmlformats.org/officeDocument/2006/relationships/hyperlink" Target="http://www.vegan-friendly.co.il/&#1489;&#1497;&#1514;-&#1506;&#1505;&#1511;/131/&#1497;&#1497;&#1504;&#1493;&#1514;_&#1492;&#1514;&#1489;&#1493;&#1512;" TargetMode="External"/><Relationship Id="rId7" Type="http://schemas.openxmlformats.org/officeDocument/2006/relationships/hyperlink" Target="http://www.vegan-friendly.co.il/&#1489;&#1497;&#1514;-&#1506;&#1505;&#1511;/107/&#1497;&#1511;&#1489;_&#1506;&#1491;&#1503;" TargetMode="External"/><Relationship Id="rId8" Type="http://schemas.openxmlformats.org/officeDocument/2006/relationships/hyperlink" Target="http://rimonwinery.com/" TargetMode="External"/><Relationship Id="rId9" Type="http://schemas.openxmlformats.org/officeDocument/2006/relationships/hyperlink" Target="https://www.facebook.com/RimonWinery" TargetMode="External"/><Relationship Id="rId10" Type="http://schemas.openxmlformats.org/officeDocument/2006/relationships/hyperlink" Target="http://www.vegan-friendly.co.il/&#1489;&#1497;&#1514;-&#1506;&#1505;&#1511;/64/&#1497;&#1511;&#1489;_&#1512;&#1497;&#1502;&#1493;&#1503;" TargetMode="External"/><Relationship Id="rId11" Type="http://schemas.openxmlformats.org/officeDocument/2006/relationships/hyperlink" Target="http://somek-winery.co.il/site2/the_page.asp?page_lang=he&amp;page_id=1" TargetMode="External"/><Relationship Id="rId12" Type="http://schemas.openxmlformats.org/officeDocument/2006/relationships/hyperlink" Target="https://www.facebook.com/somekwine" TargetMode="External"/><Relationship Id="rId13" Type="http://schemas.openxmlformats.org/officeDocument/2006/relationships/hyperlink" Target="http://vegan-friendly.co.il/&#1489;&#1497;&#1514;-&#1506;&#1505;&#1511;/59/&#1497;&#1511;&#1489;_&#1505;&#1493;&#1502;&#1511;" TargetMode="External"/><Relationship Id="rId14" Type="http://schemas.openxmlformats.org/officeDocument/2006/relationships/hyperlink" Target="http://www.seahorsewines.com/" TargetMode="External"/><Relationship Id="rId15" Type="http://schemas.openxmlformats.org/officeDocument/2006/relationships/hyperlink" Target="http://vegan-friendly.co.il/&#1489;&#1497;&#1514;-&#1506;&#1505;&#1511;/58/&#1497;&#1511;&#1489;_&#1505;&#1493;&#1505;&#1493;&#1503;_&#1497;&#1501;" TargetMode="External"/><Relationship Id="rId16" Type="http://schemas.openxmlformats.org/officeDocument/2006/relationships/hyperlink" Target="http://www.tishbi.com/" TargetMode="External"/><Relationship Id="rId17" Type="http://schemas.openxmlformats.org/officeDocument/2006/relationships/hyperlink" Target="http://vegan-friendly.co.il/&#1489;&#1497;&#1514;-&#1506;&#1505;&#1511;/49/&#1497;&#1511;&#1489;_&#1514;&#1513;&#1489;&#1497;" TargetMode="External"/><Relationship Id="rId18" Type="http://schemas.openxmlformats.org/officeDocument/2006/relationships/hyperlink" Target="http://www.navot-winery.co.il/" TargetMode="External"/><Relationship Id="rId19" Type="http://schemas.openxmlformats.org/officeDocument/2006/relationships/hyperlink" Target="http://vegan-friendly.co.il/&#1489;&#1497;&#1514;-&#1506;&#1505;&#1511;/31/&#1497;&#1511;&#1489;_&#1504;&#1489;&#1493;&#1514;" TargetMode="External"/><Relationship Id="rId20" Type="http://schemas.openxmlformats.org/officeDocument/2006/relationships/hyperlink" Target="http://www.chillagwinery.com/" TargetMode="External"/><Relationship Id="rId21" Type="http://schemas.openxmlformats.org/officeDocument/2006/relationships/hyperlink" Target="https://www.facebook.com/ChillagWinery" TargetMode="External"/><Relationship Id="rId22" Type="http://schemas.openxmlformats.org/officeDocument/2006/relationships/hyperlink" Target="http://vegan-friendly.co.il/&#1489;&#1497;&#1514;-&#1506;&#1505;&#1511;/12/&#1497;&#1511;&#1489;_&#1510;_&#1497;&#1500;&#1488;&#1490;"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amirim.com/" TargetMode="External"/><Relationship Id="rId2" Type="http://schemas.openxmlformats.org/officeDocument/2006/relationships/hyperlink" Target="http://vegan-friendly.co.il/business/256" TargetMode="External"/><Relationship Id="rId3" Type="http://schemas.openxmlformats.org/officeDocument/2006/relationships/hyperlink" Target="http://www.agadatdeshe.co.il/" TargetMode="External"/><Relationship Id="rId4" Type="http://schemas.openxmlformats.org/officeDocument/2006/relationships/hyperlink" Target="https://www.facebook.com/zimmeragadatdeshe/?fref=ts" TargetMode="External"/><Relationship Id="rId5" Type="http://schemas.openxmlformats.org/officeDocument/2006/relationships/hyperlink" Target="http://vegan-friendly.co.il/business/252" TargetMode="External"/><Relationship Id="rId6" Type="http://schemas.openxmlformats.org/officeDocument/2006/relationships/hyperlink" Target="http://www.tzlilhateva.co.il/" TargetMode="External"/><Relationship Id="rId7" Type="http://schemas.openxmlformats.org/officeDocument/2006/relationships/hyperlink" Target="https://www.facebook.com/&#1510;&#1500;&#1497;&#1500;-&#1492;&#1496;&#1489;&#1506;-The-Sound-of-Nature-990657824285827/?fref=nf" TargetMode="External"/><Relationship Id="rId8" Type="http://schemas.openxmlformats.org/officeDocument/2006/relationships/hyperlink" Target="http://vegan-friendly.co.il/business/243" TargetMode="External"/><Relationship Id="rId9" Type="http://schemas.openxmlformats.org/officeDocument/2006/relationships/hyperlink" Target="http://www.dalia-amirim.co.il/" TargetMode="External"/><Relationship Id="rId10" Type="http://schemas.openxmlformats.org/officeDocument/2006/relationships/hyperlink" Target="https://www.facebook.com/&#1504;&#1493;&#1507;-&#1489;&#1488;&#1502;&#1497;&#1512;&#1497;&#1501;-&#1505;&#1508;&#1488;-&#1491;&#1500;&#1497;&#1492;-301672299850255/timeline/" TargetMode="External"/><Relationship Id="rId11" Type="http://schemas.openxmlformats.org/officeDocument/2006/relationships/hyperlink" Target="http://vegan-friendly.co.il/business/233/&#1504;&#1493;&#1507;_&#1489;&#1488;&#1502;&#1497;&#1512;&#1497;&#1501;:%20&#1489;&#1511;&#1514;&#1493;&#1514;%20&#1488;&#1497;&#1512;&#1493;&#1495;%20&#1493;&#1505;&#1508;&#1488;%20&#1491;&#1500;&#1497;&#1492;" TargetMode="External"/><Relationship Id="rId12" Type="http://schemas.openxmlformats.org/officeDocument/2006/relationships/hyperlink" Target="http://www.mapa.co.il/&#1502;&#1508;&#1492;/&#1510;&#1497;&#1502;&#1512;&#1497;&#1501;+&#1493;&#1500;&#1497;&#1504;&#1492;/15004" TargetMode="External"/><Relationship Id="rId13" Type="http://schemas.openxmlformats.org/officeDocument/2006/relationships/hyperlink" Target="https://www.facebook.com/pages/&#1510;&#1497;&#1502;&#1512;-&#1502;&#1513;&#1511;-&#1500;&#1493;&#1497;&#1503;/222353281155363" TargetMode="External"/><Relationship Id="rId14" Type="http://schemas.openxmlformats.org/officeDocument/2006/relationships/hyperlink" Target="https://vegan-friendly.co.il/&#1489;&#1497;&#1514;-&#1506;&#1505;&#1511;/191/&#1492;&#1510;&#1497;&#1502;&#1512;&#1497;&#1501;_&#1513;&#1500;_&#1502;&#1513;&#1511;_&#1500;&#1493;&#1497;&#1503;" TargetMode="External"/><Relationship Id="rId15" Type="http://schemas.openxmlformats.org/officeDocument/2006/relationships/hyperlink" Target="http://www.inbar.co.il/he" TargetMode="External"/><Relationship Id="rId16" Type="http://schemas.openxmlformats.org/officeDocument/2006/relationships/hyperlink" Target="https://www.facebook.com/inbarinn/timeline" TargetMode="External"/><Relationship Id="rId17" Type="http://schemas.openxmlformats.org/officeDocument/2006/relationships/hyperlink" Target="http://www.vegan-friendly.co.il/business/&#1506;&#1504;&#1489;&#1512;-&#1488;&#1497;&#1512;&#1493;&#1495;-&#1499;&#1508;&#1512;&#1497;-&#1489;&#1500;&#1489;-&#1492;&#1490;&#1500;&#1497;&#1500;/" TargetMode="External"/><Relationship Id="rId18" Type="http://schemas.openxmlformats.org/officeDocument/2006/relationships/hyperlink" Target="http://www.invito.co.il/" TargetMode="External"/><Relationship Id="rId19" Type="http://schemas.openxmlformats.org/officeDocument/2006/relationships/hyperlink" Target="https://www.facebook.com/InvitoHadNes/timeline" TargetMode="External"/><Relationship Id="rId20" Type="http://schemas.openxmlformats.org/officeDocument/2006/relationships/hyperlink" Target="https://vegan-friendly.co.il/&#1489;&#1497;&#1514;-&#1506;&#1505;&#1511;/47/Invito_&#1488;&#1497;&#1512;&#1493;&#1495;_&#1511;&#1493;&#1500;&#1497;&#1504;&#1512;&#1497;" TargetMode="External"/><Relationship Id="rId21" Type="http://schemas.openxmlformats.org/officeDocument/2006/relationships/hyperlink" Target="http://www.zimmernorth.co.il/" TargetMode="External"/><Relationship Id="rId22" Type="http://schemas.openxmlformats.org/officeDocument/2006/relationships/hyperlink" Target="https://www.facebook.com/zimmernorth" TargetMode="External"/><Relationship Id="rId23" Type="http://schemas.openxmlformats.org/officeDocument/2006/relationships/hyperlink" Target="https://vegan-friendly.co.il/&#1489;&#1497;&#1514;-&#1506;&#1505;&#1511;/48/&#1488;&#1493;&#1512;_&#1489;&#1512;&#1488;&#1513;&#1497;&#1514;_&#1510;&#1497;&#1502;&#1512;&#1497;&#1501;_&#1493;&#1505;&#1493;&#1493;&#1497;&#1496;&#1493;&#1514;_&#1489;&#1488;&#1502;&#1497;&#1512;&#1497;&#1501;" TargetMode="External"/><Relationship Id="rId24" Type="http://schemas.openxmlformats.org/officeDocument/2006/relationships/hyperlink" Target="http://www.vitrag-zimmer.co.il/" TargetMode="External"/><Relationship Id="rId25" Type="http://schemas.openxmlformats.org/officeDocument/2006/relationships/hyperlink" Target="https://www.facebook.com/villa.vitrage" TargetMode="External"/><Relationship Id="rId26" Type="http://schemas.openxmlformats.org/officeDocument/2006/relationships/hyperlink" Target="http://www.vegan-friendly.co.il/business/&#1493;&#1497;&#1500;&#1492;-&#1493;&#1497;&#1496;&#1512;&#1488;&#1494;/" TargetMode="External"/><Relationship Id="rId27" Type="http://schemas.openxmlformats.org/officeDocument/2006/relationships/hyperlink" Target="http://www.zimrnano.co.il/" TargetMode="External"/><Relationship Id="rId28" Type="http://schemas.openxmlformats.org/officeDocument/2006/relationships/hyperlink" Target="https://www.facebook.com/pages/&#1488;&#1510;&#1500;-&#1504;&#1504;&#1493;-&#1492;&#1499;&#1508;&#1512;-&#1492;&#1497;&#1493;&#1493;&#1504;&#1497;-&#1502;&#1506;&#1497;&#1503;-&#1489;&#1512;&#1493;&#1498;/194556163968676" TargetMode="External"/><Relationship Id="rId29" Type="http://schemas.openxmlformats.org/officeDocument/2006/relationships/hyperlink" Target="http://www.vegan-friendly.co.il/business/&#1488;&#1510;&#1500;-&#1504;&#1504;&#1493;-&#1510;&#1497;&#1502;&#1512;&#1497;&#1501;-&#1496;&#1489;&#1506;&#1493;&#1504;&#1497;&#1497;&#1501;/" TargetMode="External"/><Relationship Id="rId30" Type="http://schemas.openxmlformats.org/officeDocument/2006/relationships/hyperlink" Target="http://www.bokerfarm.com/" TargetMode="External"/><Relationship Id="rId31" Type="http://schemas.openxmlformats.org/officeDocument/2006/relationships/hyperlink" Target="https://www.facebook.com/BokerValleyVineyardsFarm" TargetMode="External"/><Relationship Id="rId32" Type="http://schemas.openxmlformats.org/officeDocument/2006/relationships/hyperlink" Target="http://www.vegan-friendly.co.il/business/&#1495;&#1493;&#1493;&#1514;-&#1504;&#1495;&#1500;-&#1489;&#1493;&#1511;&#1512;/" TargetMode="External"/><Relationship Id="rId33" Type="http://schemas.openxmlformats.org/officeDocument/2006/relationships/hyperlink" Target="http://www.vegan-friendly.co.il/business/&#1489;&#1496;&#1489;&#1506;-&#1511;&#1491;&#1512;&#1497;&#1501;-&#1489;&#1511;&#1514;&#1493;&#1514;-&#1490;&#1500;&#1497;&#1500;&#1497;&#1493;&#1514;/" TargetMode="External"/><Relationship Id="rId34" Type="http://schemas.openxmlformats.org/officeDocument/2006/relationships/hyperlink" Target="http://www.vegan-friendly.co.il/business/&#1510;&#1497;&#1502;&#1512;-&#1495;&#1503;/" TargetMode="External"/><Relationship Id="rId35" Type="http://schemas.openxmlformats.org/officeDocument/2006/relationships/hyperlink" Target="http://www.genesisland.co.il/home" TargetMode="External"/><Relationship Id="rId36" Type="http://schemas.openxmlformats.org/officeDocument/2006/relationships/hyperlink" Target="https://www.facebook.com/quietdesert" TargetMode="External"/><Relationship Id="rId37" Type="http://schemas.openxmlformats.org/officeDocument/2006/relationships/hyperlink" Target="http://www.alummot.co.il/" TargetMode="External"/><Relationship Id="rId38" Type="http://schemas.openxmlformats.org/officeDocument/2006/relationships/hyperlink" Target="http://www.facebook.com/mizpe.Alummot" TargetMode="External"/><Relationship Id="rId39" Type="http://schemas.openxmlformats.org/officeDocument/2006/relationships/hyperlink" Target="https://vegan-friendly.co.il/&#1489;&#1497;&#1514;-&#1506;&#1505;&#1511;/154/&#1502;&#1510;&#1508;&#1492;_&#1488;&#1500;&#1493;&#1502;&#1493;&#1514;" TargetMode="External"/><Relationship Id="rId40" Type="http://schemas.openxmlformats.org/officeDocument/2006/relationships/hyperlink" Target="http://www.stayhere.co.il/" TargetMode="External"/><Relationship Id="rId41" Type="http://schemas.openxmlformats.org/officeDocument/2006/relationships/hyperlink" Target="https://www.facebook.com/stayhere.co.il" TargetMode="External"/><Relationship Id="rId42" Type="http://schemas.openxmlformats.org/officeDocument/2006/relationships/hyperlink" Target="http://www.vegan-friendly.co.il/business/&#1513;&#1511;&#1496;-&#1489;&#1494;&#1499;&#1512;&#1493;&#1503;/" TargetMode="External"/><Relationship Id="rId43" Type="http://schemas.openxmlformats.org/officeDocument/2006/relationships/hyperlink" Target="http://www.icvilla.co.il/" TargetMode="External"/><Relationship Id="rId44" Type="http://schemas.openxmlformats.org/officeDocument/2006/relationships/hyperlink" Target="https://www.facebook.com/icircleil?fref=ts" TargetMode="External"/><Relationship Id="rId45" Type="http://schemas.openxmlformats.org/officeDocument/2006/relationships/hyperlink" Target="http://www.vegan-friendly.co.il/business/&#1492;&#1506;&#1497;&#1490;&#1493;&#1500;-&#1492;&#1508;&#1504;&#1497;&#1502;&#1497;/" TargetMode="External"/><Relationship Id="rId46" Type="http://schemas.openxmlformats.org/officeDocument/2006/relationships/hyperlink" Target="http://www.midbary.com/" TargetMode="External"/><Relationship Id="rId47" Type="http://schemas.openxmlformats.org/officeDocument/2006/relationships/hyperlink" Target="http://www.facebook.com/" TargetMode="External"/><Relationship Id="rId48" Type="http://schemas.openxmlformats.org/officeDocument/2006/relationships/hyperlink" Target="http://www.adom-lavan.com/" TargetMode="External"/><Relationship Id="rId49" Type="http://schemas.openxmlformats.org/officeDocument/2006/relationships/hyperlink" Target="http://www.zman-halom.co.il/" TargetMode="External"/><Relationship Id="rId50" Type="http://schemas.openxmlformats.org/officeDocument/2006/relationships/hyperlink" Target="https://www.facebook.com/zmanhalom" TargetMode="External"/><Relationship Id="rId51" Type="http://schemas.openxmlformats.org/officeDocument/2006/relationships/hyperlink" Target="http://vegan-friendly.co.il/businesses/view/56/&#1494;&#1502;&#1503;_&#1495;&#1500;&#1493;&#1501;_&#1510;&#1497;&#1502;&#1512;&#1497;&#1501;_&#1506;&#1501;_&#1505;&#1508;&#1488;_&#1489;&#1488;&#1502;&#1497;&#1512;&#1497;&#1501;" TargetMode="External"/><Relationship Id="rId52" Type="http://schemas.openxmlformats.org/officeDocument/2006/relationships/hyperlink" Target="https://www.facebook.com/ZimerGanVradim?fref=ts" TargetMode="External"/><Relationship Id="rId53" Type="http://schemas.openxmlformats.org/officeDocument/2006/relationships/hyperlink" Target="http://vegan-friendly.co.il/business/240" TargetMode="External"/><Relationship Id="rId54" Type="http://schemas.openxmlformats.org/officeDocument/2006/relationships/hyperlink" Target="http://www.zimmer.co.il/premium.asp?site_id=4900" TargetMode="External"/><Relationship Id="rId55" Type="http://schemas.openxmlformats.org/officeDocument/2006/relationships/hyperlink" Target="https://www.facebook.com/BNB.Kadarim?ref=br_tf" TargetMode="External"/><Relationship Id="rId56" Type="http://schemas.openxmlformats.org/officeDocument/2006/relationships/hyperlink" Target="http://www.bait77.com/" TargetMode="External"/><Relationship Id="rId57" Type="http://schemas.openxmlformats.org/officeDocument/2006/relationships/hyperlink" Target="https://www.facebook.com/bait77" TargetMode="External"/><Relationship Id="rId58" Type="http://schemas.openxmlformats.org/officeDocument/2006/relationships/hyperlink" Target="http://www.vegan-friendly.co.il/business/&#1489;&#1497;&#1514;-77/"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facebook.com/Beautyfriendlynew" TargetMode="External"/><Relationship Id="rId2" Type="http://schemas.openxmlformats.org/officeDocument/2006/relationships/hyperlink" Target="http://vegan-friendly.co.il/&#1489;&#1497;&#1514;-&#1506;&#1505;&#1511;/258/&#1489;&#1497;&#1493;&#1496;&#1497;_&#1508;&#1512;&#1504;&#1491;&#1500;&#1497;" TargetMode="External"/><Relationship Id="rId3" Type="http://schemas.openxmlformats.org/officeDocument/2006/relationships/hyperlink" Target="http://www.lila.org.il/" TargetMode="External"/><Relationship Id="rId4" Type="http://schemas.openxmlformats.org/officeDocument/2006/relationships/hyperlink" Target="https://www.facebook.com/effishir.HairTherapy/timeline" TargetMode="External"/><Relationship Id="rId5" Type="http://schemas.openxmlformats.org/officeDocument/2006/relationships/hyperlink" Target="http://vegan-friendly.co.il/&#1489;&#1497;&#1514;-&#1506;&#1505;&#1511;/241/Lila" TargetMode="External"/><Relationship Id="rId6" Type="http://schemas.openxmlformats.org/officeDocument/2006/relationships/hyperlink" Target="http://www.ahava.co.il/" TargetMode="External"/><Relationship Id="rId7" Type="http://schemas.openxmlformats.org/officeDocument/2006/relationships/hyperlink" Target="https://www.facebook.com/AHAVA.il/timeline" TargetMode="External"/><Relationship Id="rId8" Type="http://schemas.openxmlformats.org/officeDocument/2006/relationships/hyperlink" Target="http://vegan-friendly.co.il/&#1489;&#1497;&#1514;-&#1506;&#1505;&#1511;/238/&#1488;&#1492;&#1489;&#1492;_&#1502;&#1506;&#1489;&#1491;&#1493;&#1514;_&#1497;&#1501;_&#1492;&#1502;&#1500;&#1495;" TargetMode="External"/><Relationship Id="rId9" Type="http://schemas.openxmlformats.org/officeDocument/2006/relationships/hyperlink" Target="http://www.lavido.co.il/" TargetMode="External"/><Relationship Id="rId10" Type="http://schemas.openxmlformats.org/officeDocument/2006/relationships/hyperlink" Target="https://www.facebook.com/Lavido.il?fref=ts" TargetMode="External"/><Relationship Id="rId11" Type="http://schemas.openxmlformats.org/officeDocument/2006/relationships/hyperlink" Target="http://vegan-friendly.co.il/&#1489;&#1497;&#1514;-&#1506;&#1505;&#1511;/221/Lavido_Inspired_by_Nature" TargetMode="External"/><Relationship Id="rId12" Type="http://schemas.openxmlformats.org/officeDocument/2006/relationships/hyperlink" Target="http://www.habosem.com/" TargetMode="External"/><Relationship Id="rId13" Type="http://schemas.openxmlformats.org/officeDocument/2006/relationships/hyperlink" Target="https://www.facebook.com/habosem/timeline" TargetMode="External"/><Relationship Id="rId14" Type="http://schemas.openxmlformats.org/officeDocument/2006/relationships/hyperlink" Target="http://vegan-friendly.co.il/&#1489;&#1497;&#1514;-&#1506;&#1505;&#1511;/201/&#1506;&#1512;&#1493;&#1490;&#1493;&#1514;_&#1492;&#1489;&#1493;&#1513;&#1501;_&#1496;&#1497;&#1508;&#1493;&#1495;_&#1488;&#1493;&#1512;&#1490;&#1504;&#1497;_&#1496;&#1492;&#1493;&#1512;" TargetMode="External"/><Relationship Id="rId15" Type="http://schemas.openxmlformats.org/officeDocument/2006/relationships/hyperlink" Target="http://www.galilee-products.com/" TargetMode="External"/><Relationship Id="rId16" Type="http://schemas.openxmlformats.org/officeDocument/2006/relationships/hyperlink" Target="https://www.facebook.com/Galilee-Health-Products-&#1490;&#1500;&#1497;&#1500;-&#1502;&#1493;&#1510;&#1512;&#1497;-&#1489;&#1512;&#1497;&#1488;&#1493;&#1514;-1477196475846093/" TargetMode="External"/><Relationship Id="rId17" Type="http://schemas.openxmlformats.org/officeDocument/2006/relationships/hyperlink" Target="http://vegan-friendly.co.il/&#1489;&#1497;&#1514;-&#1506;&#1505;&#1511;/197/&#1490;&#1500;&#1497;&#1500;_&#1502;&#1493;&#1510;&#1512;&#1497;_&#1489;&#1512;&#1497;&#1488;&#1493;&#1514;" TargetMode="External"/><Relationship Id="rId18" Type="http://schemas.openxmlformats.org/officeDocument/2006/relationships/hyperlink" Target="http://www.weleda.co.il/" TargetMode="External"/><Relationship Id="rId19" Type="http://schemas.openxmlformats.org/officeDocument/2006/relationships/hyperlink" Target="https://www.facebook.com/WeledaIsrael?ref=hl" TargetMode="External"/><Relationship Id="rId20" Type="http://schemas.openxmlformats.org/officeDocument/2006/relationships/hyperlink" Target="http://vegan-friendly.co.il/&#1489;&#1497;&#1514;-&#1506;&#1505;&#1511;/196/WELEDA" TargetMode="External"/><Relationship Id="rId21" Type="http://schemas.openxmlformats.org/officeDocument/2006/relationships/hyperlink" Target="http://www.greenbaby.net/" TargetMode="External"/><Relationship Id="rId22" Type="http://schemas.openxmlformats.org/officeDocument/2006/relationships/hyperlink" Target="https://www.facebook.com/greenbaby.net/timeline" TargetMode="External"/><Relationship Id="rId23" Type="http://schemas.openxmlformats.org/officeDocument/2006/relationships/hyperlink" Target="http://vegan-friendly.co.il/&#1489;&#1497;&#1514;-&#1506;&#1505;&#1511;/188/&#1490;&#1512;&#1497;&#1503;_&#1489;&#1497;&#1497;&#1489;&#1497;_&#1495;&#1504;&#1493;&#1514;_&#1488;&#1497;&#1504;&#1496;&#1512;&#1504;&#1496;_&#1497;&#1512;&#1493;&#1511;&#1492;_&#1500;&#1499;&#1500;_&#1492;&#1502;&#1513;&#1508;&#1495;&#1492;" TargetMode="External"/><Relationship Id="rId24" Type="http://schemas.openxmlformats.org/officeDocument/2006/relationships/hyperlink" Target="http://liatrivlin5.wix.com/costmetics" TargetMode="External"/><Relationship Id="rId25" Type="http://schemas.openxmlformats.org/officeDocument/2006/relationships/hyperlink" Target="https://www.facebook.com/TOVA-&#1489;&#1493;&#1496;&#1497;&#1511;-&#1497;&#1493;&#1508;&#1497;-396049523751671/" TargetMode="External"/><Relationship Id="rId26" Type="http://schemas.openxmlformats.org/officeDocument/2006/relationships/hyperlink" Target="http://vegan-friendly.co.il/&#1489;&#1497;&#1514;-&#1506;&#1505;&#1511;/180/&#1496;&#1493;&#1489;&#1492;_&#1489;&#1493;&#1496;&#1497;&#1511;_&#1497;&#1493;&#1508;&#1497;" TargetMode="External"/><Relationship Id="rId27" Type="http://schemas.openxmlformats.org/officeDocument/2006/relationships/hyperlink" Target="http://www.jason-personalcare.com/select-country" TargetMode="External"/><Relationship Id="rId28" Type="http://schemas.openxmlformats.org/officeDocument/2006/relationships/hyperlink" Target="https://www.facebook.com/&#1490;&#1497;&#1497;&#1505;&#1493;&#1503;-&#1502;&#1493;&#1510;&#1512;&#1497;-&#1496;&#1497;&#1508;&#1493;&#1495;-&#1496;&#1489;&#1506;&#1497;&#1497;&#1501;-227151534076514/" TargetMode="External"/><Relationship Id="rId29" Type="http://schemas.openxmlformats.org/officeDocument/2006/relationships/hyperlink" Target="http://vegan-friendly.co.il/&#1489;&#1497;&#1514;-&#1506;&#1505;&#1511;/163/Jason_&#1490;_&#1497;&#1497;&#1505;&#1493;&#1503;_&#1502;&#1493;&#1510;&#1512;&#1497;_&#1496;&#1497;&#1508;&#1493;&#1495;_&#1496;&#1489;&#1506;&#1497;&#1497;&#1501;" TargetMode="External"/><Relationship Id="rId30" Type="http://schemas.openxmlformats.org/officeDocument/2006/relationships/hyperlink" Target="http://www.avalonorganics.co.il/" TargetMode="External"/><Relationship Id="rId31" Type="http://schemas.openxmlformats.org/officeDocument/2006/relationships/hyperlink" Target="https://www.facebook.com/ISRAEAvalonOrganics" TargetMode="External"/><Relationship Id="rId32" Type="http://schemas.openxmlformats.org/officeDocument/2006/relationships/hyperlink" Target="http://vegan-friendly.co.il/&#1489;&#1497;&#1514;-&#1506;&#1505;&#1511;/162/Avalon_Organics" TargetMode="External"/><Relationship Id="rId33" Type="http://schemas.openxmlformats.org/officeDocument/2006/relationships/hyperlink" Target="http://www.inbalnatan.co.il/" TargetMode="External"/><Relationship Id="rId34" Type="http://schemas.openxmlformats.org/officeDocument/2006/relationships/hyperlink" Target="https://www.facebook.com/naturopathicmedicin/photos_stream" TargetMode="External"/><Relationship Id="rId35" Type="http://schemas.openxmlformats.org/officeDocument/2006/relationships/hyperlink" Target="http://vegan-friendly.co.il/&#1489;&#1497;&#1514;-&#1506;&#1505;&#1511;/153/Bell_&#1489;&#1500;_&#1502;&#1493;&#1510;&#1512;&#1497;_&#1496;&#1497;&#1508;&#1493;&#1495;_&#1496;&#1489;&#1506;&#1497;&#1497;&#1501;" TargetMode="External"/><Relationship Id="rId36" Type="http://schemas.openxmlformats.org/officeDocument/2006/relationships/hyperlink" Target="http://jasmin-nc.com/" TargetMode="External"/><Relationship Id="rId37" Type="http://schemas.openxmlformats.org/officeDocument/2006/relationships/hyperlink" Target="http://vegan-friendly.co.il/&#1489;&#1497;&#1514;-&#1506;&#1505;&#1511;/152/&#1490;_&#1505;&#1502;&#1497;&#1503;" TargetMode="External"/><Relationship Id="rId38" Type="http://schemas.openxmlformats.org/officeDocument/2006/relationships/hyperlink" Target="http://www.lavendona.co.il/" TargetMode="External"/><Relationship Id="rId39" Type="http://schemas.openxmlformats.org/officeDocument/2006/relationships/hyperlink" Target="https://www.facebook.com/Lavendona-hand-made-natural-products-160908013996619/" TargetMode="External"/><Relationship Id="rId40" Type="http://schemas.openxmlformats.org/officeDocument/2006/relationships/hyperlink" Target="http://vegan-friendly.co.il/&#1489;&#1497;&#1514;-&#1506;&#1505;&#1511;/151/Lavendona_&#1500;&#1489;&#1504;&#1491;&#1493;&#1504;&#1492;_&#1511;&#1493;&#1505;&#1502;&#1496;&#1497;&#1511;&#1492;_&#1496;&#1489;&#1506;&#1497;&#1514;_&#1493;&#1488;&#1512;&#1493;&#1502;&#1514;&#1512;&#1508;&#1497;&#1492;" TargetMode="External"/><Relationship Id="rId41" Type="http://schemas.openxmlformats.org/officeDocument/2006/relationships/hyperlink" Target="http://www.antonymcosmetics.co.il/" TargetMode="External"/><Relationship Id="rId42" Type="http://schemas.openxmlformats.org/officeDocument/2006/relationships/hyperlink" Target="https://www.facebook.com/AntonymCosmeticsIsrael" TargetMode="External"/><Relationship Id="rId43" Type="http://schemas.openxmlformats.org/officeDocument/2006/relationships/hyperlink" Target="http://vegan-friendly.co.il/&#1489;&#1497;&#1514;-&#1506;&#1505;&#1511;/150/Antonym_&#1488;&#1504;&#1496;&#1493;&#1504;&#1497;&#1501;_&#1497;&#1513;&#1512;&#1488;&#1500;" TargetMode="External"/><Relationship Id="rId44" Type="http://schemas.openxmlformats.org/officeDocument/2006/relationships/hyperlink" Target="http://www.greenpink.co.il/" TargetMode="External"/><Relationship Id="rId45" Type="http://schemas.openxmlformats.org/officeDocument/2006/relationships/hyperlink" Target="https://www.facebook.com/Green.Pink.Pure.Natural" TargetMode="External"/><Relationship Id="rId46" Type="http://schemas.openxmlformats.org/officeDocument/2006/relationships/hyperlink" Target="http://vegan-friendly.co.il/&#1489;&#1497;&#1514;-&#1506;&#1505;&#1511;/149/&#1490;&#1512;&#1497;&#1503;_&#1508;&#1497;&#1504;&#1511;_&#1496;&#1497;&#1508;&#1493;&#1495;_&#1488;&#1493;&#1512;&#1490;&#1504;&#1497;" TargetMode="External"/><Relationship Id="rId47" Type="http://schemas.openxmlformats.org/officeDocument/2006/relationships/hyperlink" Target="http://www.hachitivi.com/" TargetMode="External"/><Relationship Id="rId48" Type="http://schemas.openxmlformats.org/officeDocument/2006/relationships/hyperlink" Target="https://www.facebook.com/&#1492;&#1499;&#1497;-&#1496;&#1489;&#1506;&#1497;-256924917770638/" TargetMode="External"/><Relationship Id="rId49" Type="http://schemas.openxmlformats.org/officeDocument/2006/relationships/hyperlink" Target="http://vegan-friendly.co.il/&#1489;&#1497;&#1514;-&#1506;&#1505;&#1511;/148/&#1492;&#1499;&#1497;_&#1496;&#1489;&#1506;&#1497;" TargetMode="External"/><Relationship Id="rId50" Type="http://schemas.openxmlformats.org/officeDocument/2006/relationships/hyperlink" Target="http://www.anatdalal.co.il/" TargetMode="External"/><Relationship Id="rId51" Type="http://schemas.openxmlformats.org/officeDocument/2006/relationships/hyperlink" Target="https://www.facebook.com/anat.nutrition" TargetMode="External"/><Relationship Id="rId52" Type="http://schemas.openxmlformats.org/officeDocument/2006/relationships/hyperlink" Target="http://vegan-friendly.co.il/&#1489;&#1497;&#1514;-&#1506;&#1505;&#1511;/147/&#1492;&#1497;&#1493;&#1508;&#1497;_&#1502;&#1514;&#1495;&#1497;&#1500;_&#1489;&#1489;&#1512;&#1497;&#1488;&#1493;&#1514;" TargetMode="External"/><Relationship Id="rId53" Type="http://schemas.openxmlformats.org/officeDocument/2006/relationships/hyperlink" Target="http://www.shavit2000.co.il/" TargetMode="External"/><Relationship Id="rId54" Type="http://schemas.openxmlformats.org/officeDocument/2006/relationships/hyperlink" Target="https://www.facebook.com/&#1513;&#1489;&#1497;&#1496;-&#1511;&#1493;&#1505;&#1502;&#1496;&#1497;&#1511;&#1492;-&#1496;&#1489;&#1506;&#1497;&#1514;-&#1488;&#1493;&#1512;&#1490;&#1504;&#1497;&#1514;-198942560224974/" TargetMode="External"/><Relationship Id="rId55" Type="http://schemas.openxmlformats.org/officeDocument/2006/relationships/hyperlink" Target="http://vegan-friendly.co.il/&#1489;&#1497;&#1514;-&#1506;&#1505;&#1511;/105/&#1513;&#1489;&#1497;&#1496;_&#1511;&#1493;&#1505;&#1502;&#1496;&#1497;&#1511;&#1492;_&#1496;&#1489;&#1506;&#1497;&#1514;_&#1488;&#1493;&#1512;&#1490;&#1504;&#1497;&#1514;" TargetMode="External"/><Relationship Id="rId56" Type="http://schemas.openxmlformats.org/officeDocument/2006/relationships/hyperlink" Target="http://www.adi-vegan.co.il/" TargetMode="External"/><Relationship Id="rId57" Type="http://schemas.openxmlformats.org/officeDocument/2006/relationships/hyperlink" Target="https://www.facebook.com/vegancarecosmetic/" TargetMode="External"/><Relationship Id="rId58" Type="http://schemas.openxmlformats.org/officeDocument/2006/relationships/hyperlink" Target="http://vegan-friendly.co.il/&#1489;&#1497;&#1514;-&#1506;&#1505;&#1511;/95/&#1506;&#1491;&#1497;_&#1496;&#1489;&#1506;&#1497;" TargetMode="External"/><Relationship Id="rId59" Type="http://schemas.openxmlformats.org/officeDocument/2006/relationships/hyperlink" Target="http://www.organiczone.co.il/" TargetMode="External"/><Relationship Id="rId60" Type="http://schemas.openxmlformats.org/officeDocument/2006/relationships/hyperlink" Target="https://www.facebook.com/OrganicZoneIsrael/timeline" TargetMode="External"/><Relationship Id="rId61" Type="http://schemas.openxmlformats.org/officeDocument/2006/relationships/hyperlink" Target="http://vegan-friendly.co.il/&#1489;&#1497;&#1514;-&#1506;&#1505;&#1511;/93/Organic_Zone_&#1488;&#1493;&#1512;&#1490;&#1504;&#1497;&#1511;_&#1494;&#1493;&#1503;" TargetMode="External"/><Relationship Id="rId62" Type="http://schemas.openxmlformats.org/officeDocument/2006/relationships/hyperlink" Target="https://ayanatural.com/" TargetMode="External"/><Relationship Id="rId63" Type="http://schemas.openxmlformats.org/officeDocument/2006/relationships/hyperlink" Target="http://vegan-friendly.co.il/&#1489;&#1497;&#1514;-&#1506;&#1505;&#1511;/63/&#1488;&#1497;&#1492;_&#1504;&#1496;&#1493;&#1512;&#1500;_&#1511;&#1493;&#1505;&#1502;&#1496;&#1497;&#1511;&#1492;_&#1496;&#1489;&#1506;&#1497;&#1514;" TargetMode="External"/><Relationship Id="rId64" Type="http://schemas.openxmlformats.org/officeDocument/2006/relationships/hyperlink" Target="http://www.omer-hagalil.co.il/&#1491;&#1507;-&#1492;&#1489;&#1497;&#1514;.aspx" TargetMode="External"/><Relationship Id="rId65" Type="http://schemas.openxmlformats.org/officeDocument/2006/relationships/hyperlink" Target="http://vegan-friendly.co.il/&#1489;&#1497;&#1514;-&#1506;&#1505;&#1511;/62/&#1506;&#1493;&#1502;&#1512;_&#1492;&#1490;&#1500;&#1497;&#1500;" TargetMode="External"/><Relationship Id="rId66" Type="http://schemas.openxmlformats.org/officeDocument/2006/relationships/hyperlink" Target="http://www.laorcare.com/" TargetMode="External"/><Relationship Id="rId67" Type="http://schemas.openxmlformats.org/officeDocument/2006/relationships/hyperlink" Target="http://vegan-friendly.co.il/&#1489;&#1497;&#1514;-&#1506;&#1505;&#1511;/61/LAOR" TargetMode="External"/><Relationship Id="rId68" Type="http://schemas.openxmlformats.org/officeDocument/2006/relationships/hyperlink" Target="http://yolway.co.il/" TargetMode="External"/><Relationship Id="rId69" Type="http://schemas.openxmlformats.org/officeDocument/2006/relationships/hyperlink" Target="https://www.facebook.com/YolwayHolisticHealingTherapy" TargetMode="External"/><Relationship Id="rId70" Type="http://schemas.openxmlformats.org/officeDocument/2006/relationships/hyperlink" Target="http://vegan-friendly.co.il/&#1489;&#1497;&#1514;-&#1506;&#1505;&#1511;/60/&#1497;&#1493;&#1500;_&#1502;&#1500;&#1488;&#1499;&#1514;_&#1512;&#1497;&#1508;&#1493;&#1497;" TargetMode="External"/><Relationship Id="rId71" Type="http://schemas.openxmlformats.org/officeDocument/2006/relationships/hyperlink" Target="http://bettyviyut.wix.com/bettyviyut" TargetMode="External"/><Relationship Id="rId72" Type="http://schemas.openxmlformats.org/officeDocument/2006/relationships/hyperlink" Target="https://www.facebook.com/bettyviyut" TargetMode="External"/><Relationship Id="rId73" Type="http://schemas.openxmlformats.org/officeDocument/2006/relationships/hyperlink" Target="http://vegan-friendly.co.il/&#1489;&#1497;&#1514;-&#1506;&#1505;&#1511;/43/&#1489;&#1496;&#1489;&#1506;&#1497;&#1493;&#1514;" TargetMode="External"/><Relationship Id="rId74" Type="http://schemas.openxmlformats.org/officeDocument/2006/relationships/hyperlink" Target="http://www.philipmartins.co.il/" TargetMode="External"/><Relationship Id="rId75" Type="http://schemas.openxmlformats.org/officeDocument/2006/relationships/hyperlink" Target="https://www.facebook.com/PhilipMartinsTelAviv" TargetMode="External"/><Relationship Id="rId76" Type="http://schemas.openxmlformats.org/officeDocument/2006/relationships/hyperlink" Target="http://vegan-friendly.co.il/&#1489;&#1497;&#1514;-&#1506;&#1505;&#1511;/37/Philip_Martin_s_&#1508;&#1497;&#1500;&#1497;&#1508;_&#1502;&#1512;&#1496;&#1497;&#1504;&#1505;_&#1502;&#1505;&#1508;&#1512;&#1514;_&#1492;&#1511;&#1493;&#1504;&#1505;&#1508;&#1496;_&#1493;&#1492;&#1505;&#1508;&#1488;" TargetMode="External"/><Relationship Id="rId77" Type="http://schemas.openxmlformats.org/officeDocument/2006/relationships/hyperlink" Target="http://www.tanya-teva.co.il/" TargetMode="External"/><Relationship Id="rId78" Type="http://schemas.openxmlformats.org/officeDocument/2006/relationships/hyperlink" Target="https://www.facebook.com/tanyateva" TargetMode="External"/><Relationship Id="rId79" Type="http://schemas.openxmlformats.org/officeDocument/2006/relationships/hyperlink" Target="http://www.laboutique.co.il/" TargetMode="External"/><Relationship Id="rId80" Type="http://schemas.openxmlformats.org/officeDocument/2006/relationships/hyperlink" Target="https://www.facebook.com/La-Boutique-&#1500;&#1492;-&#1489;&#1493;&#1496;&#1497;&#1511;-169501569769982/" TargetMode="External"/><Relationship Id="rId81" Type="http://schemas.openxmlformats.org/officeDocument/2006/relationships/hyperlink" Target="http://vegan-friendly.co.il/&#1489;&#1497;&#1514;-&#1506;&#1505;&#1511;/29/&#1500;&#1492;_&#1489;&#1493;&#1496;&#1497;&#1511;" TargetMode="External"/><Relationship Id="rId82" Type="http://schemas.openxmlformats.org/officeDocument/2006/relationships/hyperlink" Target="http://www.terrateva.co.il/" TargetMode="External"/><Relationship Id="rId83" Type="http://schemas.openxmlformats.org/officeDocument/2006/relationships/hyperlink" Target="https://www.facebook.com/superfoodcosmetics.co.il/timeline" TargetMode="External"/><Relationship Id="rId84" Type="http://schemas.openxmlformats.org/officeDocument/2006/relationships/hyperlink" Target="http://vegan-friendly.co.il/&#1489;&#1497;&#1514;-&#1506;&#1505;&#1511;/28/Terra_Teva_Superfood_Cosmetics" TargetMode="External"/><Relationship Id="rId85" Type="http://schemas.openxmlformats.org/officeDocument/2006/relationships/hyperlink" Target="https://www.facebook.com/Natali.Kapuri" TargetMode="External"/><Relationship Id="rId86" Type="http://schemas.openxmlformats.org/officeDocument/2006/relationships/hyperlink" Target="http://vegan-friendly.co.il/&#1489;&#1497;&#1514;-&#1506;&#1505;&#1511;/27/Youji_Clinic_&#1511;&#1493;&#1505;&#1502;&#1496;&#1497;&#1511;&#1492;_&#1496;&#1489;&#1506;&#1497;&#1514;_&#1493;&#1496;&#1497;&#1508;&#1493;&#1500;&#1497;&#1501;_&#1492;&#1493;&#1500;&#1497;&#1505;&#1496;&#1497;&#1497;&#1501;" TargetMode="External"/><Relationship Id="rId87" Type="http://schemas.openxmlformats.org/officeDocument/2006/relationships/hyperlink" Target="http://www.spirulina.co.il/" TargetMode="External"/><Relationship Id="rId88" Type="http://schemas.openxmlformats.org/officeDocument/2006/relationships/hyperlink" Target="https://www.facebook.com/spirulina.fullife" TargetMode="External"/><Relationship Id="rId89" Type="http://schemas.openxmlformats.org/officeDocument/2006/relationships/hyperlink" Target="http://vegan-friendly.co.il/&#1489;&#1497;&#1514;-&#1506;&#1505;&#1511;/19/&#1505;&#1508;&#1497;&#1512;&#1493;&#1500;&#1497;&#1504;&#1492;_&#1502;&#1494;&#1493;&#1503;_&#1506;&#1500;" TargetMode="External"/><Relationship Id="rId90" Type="http://schemas.openxmlformats.org/officeDocument/2006/relationships/hyperlink" Target="https://www.facebook.com/&#1502;&#1505;&#1508;&#1512;&#1492;-&#1488;&#1493;&#1512;&#1490;&#1504;&#1497;&#1514;-Biorganic-265119066843366/?ref=hl" TargetMode="External"/><Relationship Id="rId91" Type="http://schemas.openxmlformats.org/officeDocument/2006/relationships/hyperlink" Target="http://vegan-friendly.co.il/&#1489;&#1497;&#1514;-&#1506;&#1505;&#1511;/17/Biorganic_&#1489;&#1497;&#1493;&#1488;&#1493;&#1512;&#1490;&#1504;&#1497;&#1511;_&#1502;&#1505;&#1508;&#1512;&#1492;_&#1488;&#1493;&#1512;&#1490;&#1504;&#1497;&#1514;" TargetMode="External"/><Relationship Id="rId92" Type="http://schemas.openxmlformats.org/officeDocument/2006/relationships/hyperlink" Target="http://www.shaked-natural.com/" TargetMode="External"/><Relationship Id="rId93" Type="http://schemas.openxmlformats.org/officeDocument/2006/relationships/hyperlink" Target="http://vegan-friendly.co.il/&#1489;&#1497;&#1514;-&#1506;&#1505;&#1511;/16/&#1513;&#1511;&#1491;_&#1511;&#1493;&#1505;&#1502;&#1496;&#1497;&#1511;&#1492;_&#1496;&#1489;&#1506;&#1497;&#1514;" TargetMode="External"/><Relationship Id="rId94" Type="http://schemas.openxmlformats.org/officeDocument/2006/relationships/hyperlink" Target="http://vegan-friendly.co.il/&#1489;&#1497;&#1514;-&#1506;&#1505;&#1511;/15/MommyCare_&#1502;&#1488;&#1502;&#1497;&#1511;&#1512;"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facebook.com/we.braveagain/" TargetMode="External"/><Relationship Id="rId2" Type="http://schemas.openxmlformats.org/officeDocument/2006/relationships/hyperlink" Target="https://vegan-friendly.co.il/&#1489;&#1497;&#1514;-&#1506;&#1505;&#1511;/274/&#1489;&#1513;&#1489;&#1497;&#1500;_&#1492;&#1513;&#1502;&#1495;&#1492;" TargetMode="External"/><Relationship Id="rId3" Type="http://schemas.openxmlformats.org/officeDocument/2006/relationships/hyperlink" Target="http://www.nashiuti.co.il/" TargetMode="External"/><Relationship Id="rId4" Type="http://schemas.openxmlformats.org/officeDocument/2006/relationships/hyperlink" Target="http://www.facebook.com/ifeminine" TargetMode="External"/><Relationship Id="rId5" Type="http://schemas.openxmlformats.org/officeDocument/2006/relationships/hyperlink" Target="https://www.vegan-friendly.co.il/&#1489;&#1497;&#1514;-&#1506;&#1505;&#1511;/272/&#1504;&#1513;&#1497;&#1493;&#1514;&#1497;" TargetMode="External"/><Relationship Id="rId6" Type="http://schemas.openxmlformats.org/officeDocument/2006/relationships/hyperlink" Target="https://www.facebook.com/hila.halo" TargetMode="External"/><Relationship Id="rId7" Type="http://schemas.openxmlformats.org/officeDocument/2006/relationships/hyperlink" Target="http://www.tinuki.co.il/store/he/" TargetMode="External"/><Relationship Id="rId8" Type="http://schemas.openxmlformats.org/officeDocument/2006/relationships/hyperlink" Target="https://www.facebook.com/tinuki.co.il" TargetMode="External"/><Relationship Id="rId9" Type="http://schemas.openxmlformats.org/officeDocument/2006/relationships/hyperlink" Target="https://www.facebook.com/pages/TOVA-&#1489;&#1493;&#1496;&#1497;&#1511;-&#1497;&#1493;&#1508;&#1497;/396049523751671?hc_location=timeline" TargetMode="External"/><Relationship Id="rId10" Type="http://schemas.openxmlformats.org/officeDocument/2006/relationships/hyperlink" Target="https://www.facebook.com/Natali.Kapuri" TargetMode="External"/><Relationship Id="rId11" Type="http://schemas.openxmlformats.org/officeDocument/2006/relationships/hyperlink" Target="http://www.vegan-friendly.co.il/business/youji-clinic-&#1511;&#1493;&#1505;&#1502;&#1496;&#1497;&#1511;&#1492;-&#1496;&#1489;&#1506;&#1497;&#1514;-&#1493;&#1496;&#1497;&#1508;&#1493;&#1500;&#1497;&#1501;-&#1492;&#1493;&#1500;&#1497;&#1505;&#1496;&#1497;&#1497;&#1501;/" TargetMode="External"/><Relationship Id="rId12" Type="http://schemas.openxmlformats.org/officeDocument/2006/relationships/hyperlink" Target="http://www.superfoodcosmetics.com/" TargetMode="External"/><Relationship Id="rId13" Type="http://schemas.openxmlformats.org/officeDocument/2006/relationships/hyperlink" Target="https://www.facebook.com/superfoodcosmetics.co.il/timeline" TargetMode="External"/><Relationship Id="rId14" Type="http://schemas.openxmlformats.org/officeDocument/2006/relationships/hyperlink" Target="http://www.vegan-friendly.co.il/business/terra-organic-&#1496;&#1512;&#1492;-&#1488;&#1493;&#1512;&#1490;&#1504;&#1497;&#1511;/" TargetMode="External"/><Relationship Id="rId15" Type="http://schemas.openxmlformats.org/officeDocument/2006/relationships/hyperlink" Target="http://bettyviyut.wix.com/bettyviyut" TargetMode="External"/><Relationship Id="rId16" Type="http://schemas.openxmlformats.org/officeDocument/2006/relationships/hyperlink" Target="https://www.facebook.com/bettyviyut" TargetMode="External"/><Relationship Id="rId17" Type="http://schemas.openxmlformats.org/officeDocument/2006/relationships/hyperlink" Target="http://www.vegan-friendly.co.il/business/&#1489;&#1496;&#1489;&#1506;&#1497;&#1493;&#1514;/" TargetMode="External"/><Relationship Id="rId18" Type="http://schemas.openxmlformats.org/officeDocument/2006/relationships/hyperlink" Target="https://www.facebook.com/TipataTali" TargetMode="External"/><Relationship Id="rId19" Type="http://schemas.openxmlformats.org/officeDocument/2006/relationships/hyperlink" Target="http://www.vegan-friendly.co.il/business/&#1496;&#1497;&#1508;&#1514;&#1488;-&#1496;&#1497;&#1508;&#1493;&#1495;-&#1488;&#1493;&#1512;&#1490;&#1504;&#1497;-&#1489;&#1497;&#1514;-&#1500;&#1512;&#1493;&#1511;&#1495;&#1493;&#1514;-&#1496;&#1489;&#1506;&#1497;&#1514;/" TargetMode="External"/><Relationship Id="rId20" Type="http://schemas.openxmlformats.org/officeDocument/2006/relationships/hyperlink" Target="http://anatdalal.co.il/" TargetMode="External"/><Relationship Id="rId21" Type="http://schemas.openxmlformats.org/officeDocument/2006/relationships/hyperlink" Target="https://www.facebook.com/anat.nutrition" TargetMode="External"/><Relationship Id="rId22" Type="http://schemas.openxmlformats.org/officeDocument/2006/relationships/hyperlink" Target="https://vegan-friendly.co.il/&#1489;&#1497;&#1514;-&#1506;&#1505;&#1511;/147/&#1492;&#1497;&#1493;&#1508;&#1497;_&#1502;&#1514;&#1495;&#1497;&#1500;_&#1489;&#1489;&#1512;&#1497;&#1488;&#1493;&#1514;" TargetMode="External"/><Relationship Id="rId23" Type="http://schemas.openxmlformats.org/officeDocument/2006/relationships/hyperlink" Target="http://www.hachitivi.com/" TargetMode="External"/><Relationship Id="rId24" Type="http://schemas.openxmlformats.org/officeDocument/2006/relationships/hyperlink" Target="https://www.facebook.com/pages/&#1492;&#1499;&#1497;-&#1496;&#1489;&#1506;&#1497;/256924917770638" TargetMode="External"/><Relationship Id="rId25" Type="http://schemas.openxmlformats.org/officeDocument/2006/relationships/hyperlink" Target="http://www.vegan-friendly.co.il/business/&#1492;&#1499;&#1497;-&#1496;&#1489;&#1506;&#1497;/" TargetMode="External"/><Relationship Id="rId26" Type="http://schemas.openxmlformats.org/officeDocument/2006/relationships/hyperlink" Target="http://www.laboutique.co.il/" TargetMode="External"/><Relationship Id="rId27" Type="http://schemas.openxmlformats.org/officeDocument/2006/relationships/hyperlink" Target="https://www.facebook.com/pages/La-boutique-&#1489;&#1493;&#1513;&#1501;-&#1513;&#1502;&#1503;/169501569769982" TargetMode="External"/><Relationship Id="rId28" Type="http://schemas.openxmlformats.org/officeDocument/2006/relationships/hyperlink" Target="http://www.vegan-friendly.co.il/business/&#1500;&#1492;-&#1489;&#1493;&#1496;&#1497;&#1511;/" TargetMode="External"/><Relationship Id="rId29" Type="http://schemas.openxmlformats.org/officeDocument/2006/relationships/hyperlink" Target="http://www.lavendona.co.il/" TargetMode="External"/><Relationship Id="rId30" Type="http://schemas.openxmlformats.org/officeDocument/2006/relationships/hyperlink" Target="http://www.facebook.com/pages/Lavendona/160908013996619" TargetMode="External"/><Relationship Id="rId31" Type="http://schemas.openxmlformats.org/officeDocument/2006/relationships/hyperlink" Target="http://www.vegan-friendly.co.il/business/lavendona-&#1511;&#1493;&#1505;&#1502;&#1496;&#1497;&#1511;&#1492;-&#1496;&#1489;&#1506;&#1497;&#1514;-&#1493;&#1488;&#1512;&#1493;&#1502;&#1514;&#1512;&#1508;&#1497;&#1492;-&#1500;&#1489;&#1504;&#1491;&#1493;&#1504;&#1492;/" TargetMode="External"/><Relationship Id="rId32" Type="http://schemas.openxmlformats.org/officeDocument/2006/relationships/hyperlink" Target="http://www.shaked-natural.com/index.php?tPath=3_62" TargetMode="External"/><Relationship Id="rId33" Type="http://schemas.openxmlformats.org/officeDocument/2006/relationships/hyperlink" Target="http://www.vegan-friendly.co.il/business/&#1513;&#1511;&#1491;-&#1511;&#1493;&#1505;&#1502;&#1496;&#1497;&#1511;&#1492;-&#1496;&#1489;&#1506;&#1497;&#1514;/" TargetMode="External"/><Relationship Id="rId34" Type="http://schemas.openxmlformats.org/officeDocument/2006/relationships/hyperlink" Target="http://www.metaplim.co.il/a.asp?p=26142" TargetMode="External"/><Relationship Id="rId35" Type="http://schemas.openxmlformats.org/officeDocument/2006/relationships/hyperlink" Target="http://www.metaplim.co.il/a.asp?p=26142" TargetMode="External"/><Relationship Id="rId36" Type="http://schemas.openxmlformats.org/officeDocument/2006/relationships/hyperlink" Target="http://80.244.168.157/businesses/view/60/&#1497;&#1493;&#1500;-&#1502;&#1500;&#1488;&#1499;&#1514;%20&#1512;&#1497;&#1508;&#1493;&#1497;" TargetMode="External"/><Relationship Id="rId37" Type="http://schemas.openxmlformats.org/officeDocument/2006/relationships/hyperlink" Target="http://www.facebook.com/YolwayHolisticHealingTherapy?fref=ts" TargetMode="External"/><Relationship Id="rId38" Type="http://schemas.openxmlformats.org/officeDocument/2006/relationships/hyperlink" Target="http://www.tanya-teva.co.il/" TargetMode="External"/><Relationship Id="rId39" Type="http://schemas.openxmlformats.org/officeDocument/2006/relationships/hyperlink" Target="http://www.facebook.com/arava.paz" TargetMode="External"/><Relationship Id="rId40" Type="http://schemas.openxmlformats.org/officeDocument/2006/relationships/hyperlink" Target="http://www.vegan-friendly.co.il/business/&#1496;&#1504;&#1497;&#1492;-&#1496;&#1489;&#1506;-&#1493;&#1497;&#1493;&#1508;&#1497;-2/" TargetMode="External"/><Relationship Id="rId41" Type="http://schemas.openxmlformats.org/officeDocument/2006/relationships/hyperlink" Target="http://www.antonymcosmetics.co.il/" TargetMode="External"/><Relationship Id="rId42" Type="http://schemas.openxmlformats.org/officeDocument/2006/relationships/hyperlink" Target="http://www.facebook.com/AntonymCosmeticsIsrael" TargetMode="External"/><Relationship Id="rId43" Type="http://schemas.openxmlformats.org/officeDocument/2006/relationships/hyperlink" Target="http://www.vegan-friendly.co.il/business/antonym-&#1488;&#1504;&#1496;&#1493;&#1504;&#1497;&#1501;-&#1497;&#1513;&#1512;&#1488;&#1500;/"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www.kc-keepchanging.com/?utm_campaign=vf&amp;utm_content=vf&amp;utm_medium=vf&amp;utm_source=vf&amp;utm_term=vf" TargetMode="External"/><Relationship Id="rId2" Type="http://schemas.openxmlformats.org/officeDocument/2006/relationships/hyperlink" Target="https://www.facebook.com/1407797386196833/photos/a.1445634005746504.1073741837.1407797386196833/1538509653125605/?type=3&amp;theater" TargetMode="External"/><Relationship Id="rId3" Type="http://schemas.openxmlformats.org/officeDocument/2006/relationships/hyperlink" Target="https://vegan-friendly.co.il/vegan-business/277" TargetMode="External"/><Relationship Id="rId4" Type="http://schemas.openxmlformats.org/officeDocument/2006/relationships/hyperlink" Target="http://www.elenacarew.com/" TargetMode="External"/><Relationship Id="rId5" Type="http://schemas.openxmlformats.org/officeDocument/2006/relationships/hyperlink" Target="https://www.facebook.com/Elenacarew/" TargetMode="External"/><Relationship Id="rId6" Type="http://schemas.openxmlformats.org/officeDocument/2006/relationships/hyperlink" Target="https://vegan-friendly.co.il/vegan-business/270" TargetMode="External"/><Relationship Id="rId7" Type="http://schemas.openxmlformats.org/officeDocument/2006/relationships/hyperlink" Target="https://market.marmelada.co.il/anatshahar" TargetMode="External"/><Relationship Id="rId8" Type="http://schemas.openxmlformats.org/officeDocument/2006/relationships/hyperlink" Target="https://www.facebook.com/AnatShaharBags/?ref=bookmarks" TargetMode="External"/><Relationship Id="rId9" Type="http://schemas.openxmlformats.org/officeDocument/2006/relationships/hyperlink" Target="https://www.vegan-friendly.co.il/vegan-business/265" TargetMode="External"/><Relationship Id="rId10" Type="http://schemas.openxmlformats.org/officeDocument/2006/relationships/hyperlink" Target="https://www.facebook.com/MOYA.BAGS" TargetMode="External"/><Relationship Id="rId11" Type="http://schemas.openxmlformats.org/officeDocument/2006/relationships/hyperlink" Target="http://vegan-friendly.co.il/&#1489;&#1497;&#1514;-&#1506;&#1505;&#1511;/254/Moya_&#1502;&#1493;&#1497;&#1492;" TargetMode="External"/><Relationship Id="rId12" Type="http://schemas.openxmlformats.org/officeDocument/2006/relationships/hyperlink" Target="http://www.me-dusa.com/" TargetMode="External"/><Relationship Id="rId13" Type="http://schemas.openxmlformats.org/officeDocument/2006/relationships/hyperlink" Target="http://www.facebook.com/medusa.is.us" TargetMode="External"/><Relationship Id="rId14" Type="http://schemas.openxmlformats.org/officeDocument/2006/relationships/hyperlink" Target="http://www.emmafashion.com/" TargetMode="External"/><Relationship Id="rId15" Type="http://schemas.openxmlformats.org/officeDocument/2006/relationships/hyperlink" Target="https://www.facebook.com/EmmaFashion" TargetMode="External"/><Relationship Id="rId16" Type="http://schemas.openxmlformats.org/officeDocument/2006/relationships/hyperlink" Target="https://www.etsy.com/shop/BagaBagaBags?ref=hdr_shop_menu" TargetMode="External"/><Relationship Id="rId17" Type="http://schemas.openxmlformats.org/officeDocument/2006/relationships/hyperlink" Target="https://www.facebook.com/pages/Bagabaga/129429697149354?ref=hl" TargetMode="External"/><Relationship Id="rId18" Type="http://schemas.openxmlformats.org/officeDocument/2006/relationships/hyperlink" Target="http://www.badimyon.com/" TargetMode="External"/><Relationship Id="rId19" Type="http://schemas.openxmlformats.org/officeDocument/2006/relationships/hyperlink" Target="http://www.vegan-friendly.co.il/business/&#1489;&#1491;&#1502;&#1497;&#1493;&#1503;-&#1514;&#1497;&#1511;&#1497;&#1501;-&#1489;&#1506;&#1489;&#1493;&#1491;&#1514;-&#1497;&#1491;/" TargetMode="External"/><Relationship Id="rId20" Type="http://schemas.openxmlformats.org/officeDocument/2006/relationships/hyperlink" Target="http://market.marmelada.co.il/fugu/" TargetMode="External"/><Relationship Id="rId21" Type="http://schemas.openxmlformats.org/officeDocument/2006/relationships/hyperlink" Target="https://www.facebook.com/fugushoes" TargetMode="External"/><Relationship Id="rId22" Type="http://schemas.openxmlformats.org/officeDocument/2006/relationships/hyperlink" Target="http://80.244.168.157/businesses/view/5/&#1504;&#1506;&#1500;&#1497;%20Fugu" TargetMode="External"/><Relationship Id="rId23" Type="http://schemas.openxmlformats.org/officeDocument/2006/relationships/hyperlink" Target="http://www.budulina.co.il/" TargetMode="External"/><Relationship Id="rId24" Type="http://schemas.openxmlformats.org/officeDocument/2006/relationships/hyperlink" Target="http://www.facebook.com/budulina" TargetMode="External"/><Relationship Id="rId25" Type="http://schemas.openxmlformats.org/officeDocument/2006/relationships/hyperlink" Target="http://www.vegan-friendly.co.il/business/&#1489;&#1491;&#1493;&#1500;&#1497;&#1504;&#1492;-&#1489;&#1493;&#1496;&#1497;&#1511;-&#1500;&#1495;&#1497;&#1491;&#1493;&#1513;-&#1499;&#1493;&#1512;&#1505;&#1488;&#1493;&#1514;-&#1493;&#1502;&#1499;&#1497;&#1512;&#1514;-&#1499;/" TargetMode="External"/><Relationship Id="rId26" Type="http://schemas.openxmlformats.org/officeDocument/2006/relationships/hyperlink" Target="http://ronikantor.co.il/" TargetMode="External"/><Relationship Id="rId27" Type="http://schemas.openxmlformats.org/officeDocument/2006/relationships/hyperlink" Target="http://www.facebook.com/" TargetMode="External"/><Relationship Id="rId28" Type="http://schemas.openxmlformats.org/officeDocument/2006/relationships/hyperlink" Target="http://www.vegan-friendly.co.il/business/&#1512;&#1493;&#1504;&#1497;-&#1511;&#1504;&#1496;&#1493;&#1512;/" TargetMode="External"/><Relationship Id="rId29" Type="http://schemas.openxmlformats.org/officeDocument/2006/relationships/hyperlink" Target="http://market.marmelada.co.il/ayahai" TargetMode="External"/><Relationship Id="rId30" Type="http://schemas.openxmlformats.org/officeDocument/2006/relationships/hyperlink" Target="http://www.facebook.com/" TargetMode="External"/><Relationship Id="rId31" Type="http://schemas.openxmlformats.org/officeDocument/2006/relationships/hyperlink" Target="http://www.vegan-friendly.co.il/business/&#1488;&#1497;&#1492;-&#1492;&#1488;&#1497;-&#1513;&#1502;&#1497;&#1499;&#1493;&#1514;-&#1514;&#1500;&#1488;&#1497;&#1501;/" TargetMode="External"/><Relationship Id="rId32" Type="http://schemas.openxmlformats.org/officeDocument/2006/relationships/hyperlink" Target="http://www.sandaldulim.com/" TargetMode="External"/><Relationship Id="rId33" Type="http://schemas.openxmlformats.org/officeDocument/2006/relationships/hyperlink" Target="https://www.facebook.com/ropesandals?fref=ts" TargetMode="External"/><Relationship Id="rId34" Type="http://schemas.openxmlformats.org/officeDocument/2006/relationships/hyperlink" Target="http://www.vegan-friendly.co.il/business/&#1505;&#1504;&#1491;&#1500;-&#1491;&#1493;&#1500;&#1497;&#1501;/" TargetMode="External"/><Relationship Id="rId35" Type="http://schemas.openxmlformats.org/officeDocument/2006/relationships/hyperlink" Target="http://www.katalina.co.il/" TargetMode="External"/><Relationship Id="rId36" Type="http://schemas.openxmlformats.org/officeDocument/2006/relationships/hyperlink" Target="https://www.facebook.com/moti.nazari" TargetMode="External"/><Relationship Id="rId37" Type="http://schemas.openxmlformats.org/officeDocument/2006/relationships/hyperlink" Target="http://www.vegan-friendly.co.il/business/&#1504;&#1506;&#1500;&#1497;-&#1511;&#1496;&#1500;&#1497;&#1504;&#1492;/" TargetMode="External"/><Relationship Id="rId38" Type="http://schemas.openxmlformats.org/officeDocument/2006/relationships/hyperlink" Target="http://www.zendegi.co.il/" TargetMode="External"/><Relationship Id="rId39" Type="http://schemas.openxmlformats.org/officeDocument/2006/relationships/hyperlink" Target="https://www.facebook.com/pages/Zendegi-vegan-footwear-&#1504;&#1506;&#1500;&#1497;&#1497;&#1501;-&#1510;&#1502;&#1495;&#1493;&#1504;&#1497;&#1493;&#1514;/234920863244886" TargetMode="External"/><Relationship Id="rId40" Type="http://schemas.openxmlformats.org/officeDocument/2006/relationships/hyperlink" Target="http://www.vegan-friendly.co.il/business/&#1494;&#1504;&#1491;&#1490;&#1497;-zendegi/" TargetMode="External"/><Relationship Id="rId41" Type="http://schemas.openxmlformats.org/officeDocument/2006/relationships/hyperlink" Target="http://www.plan-d.co.il/" TargetMode="External"/><Relationship Id="rId42" Type="http://schemas.openxmlformats.org/officeDocument/2006/relationships/hyperlink" Target="http://www.vegan-friendly.co.il/business/plan-d/" TargetMode="External"/><Relationship Id="rId43" Type="http://schemas.openxmlformats.org/officeDocument/2006/relationships/hyperlink" Target="https://www.etsy.com/il-en/shop/MayaEplerFashion" TargetMode="External"/><Relationship Id="rId44" Type="http://schemas.openxmlformats.org/officeDocument/2006/relationships/hyperlink" Target="http://www.facebook.com/pages/Maya-Epler-Handmade-fashion-designs/225239554154903?sk=info" TargetMode="External"/><Relationship Id="rId45" Type="http://schemas.openxmlformats.org/officeDocument/2006/relationships/hyperlink" Target="http://www.oshra-designs.com/" TargetMode="External"/><Relationship Id="rId46" Type="http://schemas.openxmlformats.org/officeDocument/2006/relationships/hyperlink" Target="http://www.facebook.com/OshraVintageInspiredDesigns" TargetMode="External"/><Relationship Id="rId47" Type="http://schemas.openxmlformats.org/officeDocument/2006/relationships/hyperlink" Target="https://www.facebook.com/walkslacks?hc_location=stream" TargetMode="External"/><Relationship Id="rId48" Type="http://schemas.openxmlformats.org/officeDocument/2006/relationships/hyperlink" Target="http://www.vegan-friendly.co.il/business/walk-slack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facebook.com/malkin.cafe/info/?tab=page_info" TargetMode="External"/><Relationship Id="rId2" Type="http://schemas.openxmlformats.org/officeDocument/2006/relationships/hyperlink" Target="https://www.facebook.com/&#1492;&#1505;&#1489;&#1497;&#1495;-&#1513;&#1500;-&#1506;&#1493;&#1489;&#1491;-120265768133462/" TargetMode="External"/><Relationship Id="rId3" Type="http://schemas.openxmlformats.org/officeDocument/2006/relationships/hyperlink" Target="http://vegan-friendly.co.il/&#1502;&#1505;&#1506;&#1491;&#1492;/274/&#1492;&#1505;&#1489;&#1497;&#1495;_&#1513;&#1500;_&#1506;&#1493;&#1489;&#1491;_&#1493;&#1492;&#1496;&#1489;&#1506;&#1493;&#1504;&#1497;_&#1513;&#1500;_&#1514;&#1502;&#1512;_&#1505;&#1504;&#1497;&#1507;_&#1514;&#1500;_&#1488;&#1489;&#1497;&#1489;" TargetMode="External"/><Relationship Id="rId4" Type="http://schemas.openxmlformats.org/officeDocument/2006/relationships/hyperlink" Target="http://barbosa.co.il/" TargetMode="External"/><Relationship Id="rId5" Type="http://schemas.openxmlformats.org/officeDocument/2006/relationships/hyperlink" Target="https://www.facebook.com/Barbosa.boutique/?fref=photo" TargetMode="External"/><Relationship Id="rId6" Type="http://schemas.openxmlformats.org/officeDocument/2006/relationships/hyperlink" Target="http://www.vegan-friendly.co.il/&#1502;&#1505;&#1506;&#1491;&#1492;/280/&#1489;&#1512;&#1489;&#1493;&#1505;&#1492;-&#1489;&#1512;_&#1500;&#1495;&#1501;" TargetMode="External"/><Relationship Id="rId7" Type="http://schemas.openxmlformats.org/officeDocument/2006/relationships/hyperlink" Target="http://80220508.d.zapweb.co.il/overlay" TargetMode="External"/><Relationship Id="rId8" Type="http://schemas.openxmlformats.org/officeDocument/2006/relationships/hyperlink" Target="https://www.facebook.com/pages/&#1492;&#1508;&#1497;&#1510;&#1492;-Hapizza/243244672416938" TargetMode="External"/><Relationship Id="rId9" Type="http://schemas.openxmlformats.org/officeDocument/2006/relationships/hyperlink" Target="https://www.facebook.com/pages/&#1492;&#1505;&#1489;&#1497;&#1495;-&#1513;&#1500;-&#1506;&#1493;&#1489;&#1491;-&#1492;&#1512;&#1510;&#1500;&#1497;&#1492;-&#1508;&#1497;&#1514;&#1493;&#1495;/466944760038073?fref=ts" TargetMode="External"/><Relationship Id="rId10" Type="http://schemas.openxmlformats.org/officeDocument/2006/relationships/hyperlink" Target="http://pastina.co.il/" TargetMode="External"/><Relationship Id="rId11" Type="http://schemas.openxmlformats.org/officeDocument/2006/relationships/hyperlink" Target="https://www.facebook.com/takeat.tlv/?fref=ts" TargetMode="External"/><Relationship Id="rId12" Type="http://schemas.openxmlformats.org/officeDocument/2006/relationships/hyperlink" Target="http://vegan-friendly.co.il/restaurant/272" TargetMode="External"/><Relationship Id="rId13" Type="http://schemas.openxmlformats.org/officeDocument/2006/relationships/hyperlink" Target="http://www.kankai.co.il/" TargetMode="External"/><Relationship Id="rId14" Type="http://schemas.openxmlformats.org/officeDocument/2006/relationships/hyperlink" Target="https://www.facebook.com/pages/&#1511;&#1488;&#1503;-&#1511;&#1488;&#1497;/341418656063394" TargetMode="External"/><Relationship Id="rId15" Type="http://schemas.openxmlformats.org/officeDocument/2006/relationships/hyperlink" Target="http://vegan-friendly.co.il/restaurant/164/Kan_Kai_&#1511;&#1488;&#1503;_&#1511;&#1488;&#1497;" TargetMode="External"/><Relationship Id="rId16" Type="http://schemas.openxmlformats.org/officeDocument/2006/relationships/hyperlink" Target="https://www.facebook.com/michaelangelocafe/" TargetMode="External"/><Relationship Id="rId17" Type="http://schemas.openxmlformats.org/officeDocument/2006/relationships/hyperlink" Target="http://vegan-friendly.co.il/restaurant/271" TargetMode="External"/><Relationship Id="rId18" Type="http://schemas.openxmlformats.org/officeDocument/2006/relationships/hyperlink" Target="http://www.gardenrest.co.il/" TargetMode="External"/><Relationship Id="rId19" Type="http://schemas.openxmlformats.org/officeDocument/2006/relationships/hyperlink" Target="https://www.facebook.com/Garden.rest" TargetMode="External"/><Relationship Id="rId20" Type="http://schemas.openxmlformats.org/officeDocument/2006/relationships/hyperlink" Target="http://vegan-friendly.co.il/&#1502;&#1505;&#1506;&#1491;&#1492;/254/&#1490;&#1488;&#1512;&#1491;&#1503;" TargetMode="External"/><Relationship Id="rId21" Type="http://schemas.openxmlformats.org/officeDocument/2006/relationships/hyperlink" Target="http://yamado.rest.co.il/&#1514;&#1508;&#1512;&#1497;&#1496;?menuId=927234" TargetMode="External"/><Relationship Id="rId22" Type="http://schemas.openxmlformats.org/officeDocument/2006/relationships/hyperlink" Target="http://vegan-friendly.co.il/restaurant/270" TargetMode="External"/><Relationship Id="rId23" Type="http://schemas.openxmlformats.org/officeDocument/2006/relationships/hyperlink" Target="mailto:yamado.yafo@gmail.com" TargetMode="External"/><Relationship Id="rId24" Type="http://schemas.openxmlformats.org/officeDocument/2006/relationships/hyperlink" Target="http://www.shifkabar.com/" TargetMode="External"/><Relationship Id="rId25" Type="http://schemas.openxmlformats.org/officeDocument/2006/relationships/hyperlink" Target="https://www.facebook.com/Shifkabar/" TargetMode="External"/><Relationship Id="rId26" Type="http://schemas.openxmlformats.org/officeDocument/2006/relationships/hyperlink" Target="http://vegan-friendly.co.il/&#1502;&#1505;&#1506;&#1491;&#1492;/268/&#1513;&#1497;&#1508;&#1511;&#1492;_&#1489;&#1512;_&#1488;&#1493;&#1499;&#1500;_&#1513;&#1499;&#1493;&#1504;&#1514;&#1497;" TargetMode="External"/><Relationship Id="rId27" Type="http://schemas.openxmlformats.org/officeDocument/2006/relationships/hyperlink" Target="http://www.rol.co.il/sites/tangier/" TargetMode="External"/><Relationship Id="rId28" Type="http://schemas.openxmlformats.org/officeDocument/2006/relationships/hyperlink" Target="https://www.facebook.com/Tangier-&#1496;&#1504;&#1490;&#1497;&#1512;-235918029909166/" TargetMode="External"/><Relationship Id="rId29" Type="http://schemas.openxmlformats.org/officeDocument/2006/relationships/hyperlink" Target="mailto:amiti.raviv@gmail.com" TargetMode="External"/><Relationship Id="rId30" Type="http://schemas.openxmlformats.org/officeDocument/2006/relationships/hyperlink" Target="mailto:galisbakery.events@gmail.com" TargetMode="External"/><Relationship Id="rId31" Type="http://schemas.openxmlformats.org/officeDocument/2006/relationships/hyperlink" Target="http://kampaistreetwok.rest.co.il/" TargetMode="External"/><Relationship Id="rId32" Type="http://schemas.openxmlformats.org/officeDocument/2006/relationships/hyperlink" Target="http://vegan-friendly.co.il/&#1502;&#1505;&#1506;&#1491;&#1492;/263/&#1511;&#1502;&#1508;&#1488;&#1497;_&#1505;&#1496;&#1512;&#1497;&#1496;_&#1493;&#1493;&#1511;" TargetMode="External"/><Relationship Id="rId33" Type="http://schemas.openxmlformats.org/officeDocument/2006/relationships/hyperlink" Target="https://www.facebook.com/ayanacafe/?fref=ts" TargetMode="External"/><Relationship Id="rId34" Type="http://schemas.openxmlformats.org/officeDocument/2006/relationships/hyperlink" Target="http://vegan-friendly.co.il/&#1502;&#1505;&#1506;&#1491;&#1492;/223/&#1488;&#1497;&#1488;&#1504;&#1492;" TargetMode="External"/><Relationship Id="rId35" Type="http://schemas.openxmlformats.org/officeDocument/2006/relationships/hyperlink" Target="http://vegan-friendly.co.il/restaurant/229" TargetMode="External"/><Relationship Id="rId36" Type="http://schemas.openxmlformats.org/officeDocument/2006/relationships/hyperlink" Target="http://bazzili.com/" TargetMode="External"/><Relationship Id="rId37" Type="http://schemas.openxmlformats.org/officeDocument/2006/relationships/hyperlink" Target="https://www.facebook.com/bazillicom/?fref=ts" TargetMode="External"/><Relationship Id="rId38" Type="http://schemas.openxmlformats.org/officeDocument/2006/relationships/hyperlink" Target="http://vegan-friendly.co.il/&#1502;&#1505;&#1506;&#1491;&#1492;/226/&#1489;&#1494;&#1497;&#1500;&#1497;.&#1511;&#1493;&#1501;_-%20&#1508;&#1497;&#1510;&#1492;%20&amp;%20&#1502;&#1500;&#1489;&#1497;%20&#1489;&#1512;" TargetMode="External"/><Relationship Id="rId39" Type="http://schemas.openxmlformats.org/officeDocument/2006/relationships/hyperlink" Target="http://urbano.rest.co.il/" TargetMode="External"/><Relationship Id="rId40" Type="http://schemas.openxmlformats.org/officeDocument/2006/relationships/hyperlink" Target="https://www.facebook.com/UrbanoViejo/" TargetMode="External"/><Relationship Id="rId41" Type="http://schemas.openxmlformats.org/officeDocument/2006/relationships/hyperlink" Target="http://vegan-friendly.co.il/restaurant/224/Urbano_(&#1488;&#1493;&#1512;&#1489;&#1504;&#1493;)" TargetMode="External"/><Relationship Id="rId42" Type="http://schemas.openxmlformats.org/officeDocument/2006/relationships/hyperlink" Target="http://www.vegan-friendly.co.il/restaurant/222/&#1489;&#1497;&#1497;&#1490;&#1500;_&#1513;&#1502;&#1497;&#1497;&#1490;&#1500;" TargetMode="External"/><Relationship Id="rId43" Type="http://schemas.openxmlformats.org/officeDocument/2006/relationships/hyperlink" Target="https://www.facebook.com/Tivonami" TargetMode="External"/><Relationship Id="rId44" Type="http://schemas.openxmlformats.org/officeDocument/2006/relationships/hyperlink" Target="http://vegan-friendly.co.il/restaurant/220/&#1496;&#1489;&#1506;&#1493;&#1504;&#1502;&#1497;" TargetMode="External"/><Relationship Id="rId45" Type="http://schemas.openxmlformats.org/officeDocument/2006/relationships/hyperlink" Target="https://www.facebook.com/humusgarger" TargetMode="External"/><Relationship Id="rId46" Type="http://schemas.openxmlformats.org/officeDocument/2006/relationships/hyperlink" Target="http://vegan-friendly.co.il/restaurant/219/&#1495;&#1493;&#1502;&#1493;&#1505;&#1497;&#1497;&#1514;_&#1492;&#1490;&#1512;&#1490;&#1497;&#1512;" TargetMode="External"/><Relationship Id="rId47" Type="http://schemas.openxmlformats.org/officeDocument/2006/relationships/hyperlink" Target="http://www.yasufree.com/index.html" TargetMode="External"/><Relationship Id="rId48" Type="http://schemas.openxmlformats.org/officeDocument/2006/relationships/hyperlink" Target="http://vegan-friendly.co.il/restaurant/218" TargetMode="External"/><Relationship Id="rId49" Type="http://schemas.openxmlformats.org/officeDocument/2006/relationships/hyperlink" Target="http://tatami.rest.co.il/" TargetMode="External"/><Relationship Id="rId50" Type="http://schemas.openxmlformats.org/officeDocument/2006/relationships/hyperlink" Target="https://www.facebook.com/pages/&#1496;&#1488;&#1496;&#1488;&#1502;&#1497;-Tatami/859573887419284" TargetMode="External"/><Relationship Id="rId51" Type="http://schemas.openxmlformats.org/officeDocument/2006/relationships/hyperlink" Target="http://www.vegan-friendly.co.il/restaurant/216/&#1496;&#1488;&#1496;&#1488;&#1502;&#1497;" TargetMode="External"/><Relationship Id="rId52" Type="http://schemas.openxmlformats.org/officeDocument/2006/relationships/hyperlink" Target="http://www.eva-batya.co.il/" TargetMode="External"/><Relationship Id="rId53" Type="http://schemas.openxmlformats.org/officeDocument/2006/relationships/hyperlink" Target="https://www.facebook.com/evabatya/timeline" TargetMode="External"/><Relationship Id="rId54" Type="http://schemas.openxmlformats.org/officeDocument/2006/relationships/hyperlink" Target="http://vegan-friendly.co.il/restaurant/215" TargetMode="External"/><Relationship Id="rId55" Type="http://schemas.openxmlformats.org/officeDocument/2006/relationships/hyperlink" Target="http://www.pancake.co.il/" TargetMode="External"/><Relationship Id="rId56" Type="http://schemas.openxmlformats.org/officeDocument/2006/relationships/hyperlink" Target="https://www.facebook.com/OriginalPancakeHouseIsrael?fref=ts" TargetMode="External"/><Relationship Id="rId57" Type="http://schemas.openxmlformats.org/officeDocument/2006/relationships/hyperlink" Target="http://vegan-friendly.co.il/restaurant/213/&#1489;&#1497;&#1514;_&#1492;&#1508;&#1504;&#1511;&#1497;&#1497;&#1511;_&#1492;&#1502;&#1511;&#1493;&#1512;&#1497;" TargetMode="External"/><Relationship Id="rId58" Type="http://schemas.openxmlformats.org/officeDocument/2006/relationships/hyperlink" Target="http://www.prego.co.il/" TargetMode="External"/><Relationship Id="rId59" Type="http://schemas.openxmlformats.org/officeDocument/2006/relationships/hyperlink" Target="https://www.facebook.com/pizzaprego/timeline" TargetMode="External"/><Relationship Id="rId60" Type="http://schemas.openxmlformats.org/officeDocument/2006/relationships/hyperlink" Target="http://vegan-friendly.co.il/restaurant/205/&#1508;&#1497;&#1510;&#1492;_&#1508;&#1512;&#1490;&#1493;" TargetMode="External"/><Relationship Id="rId61" Type="http://schemas.openxmlformats.org/officeDocument/2006/relationships/hyperlink" Target="http://smadarbeclil.rest.co.il/&#1514;&#1508;&#1512;&#1497;&#1496;?menuId=804156" TargetMode="External"/><Relationship Id="rId62" Type="http://schemas.openxmlformats.org/officeDocument/2006/relationships/hyperlink" Target="http://www.clil10.co.il/" TargetMode="External"/><Relationship Id="rId63" Type="http://schemas.openxmlformats.org/officeDocument/2006/relationships/hyperlink" Target="http://vegan-friendly.co.il/restaurant/212/&#1505;&#1502;&#1491;&#1512;_&#1489;&#1499;&#1500;&#1497;&#1500;" TargetMode="External"/><Relationship Id="rId64" Type="http://schemas.openxmlformats.org/officeDocument/2006/relationships/hyperlink" Target="https://www.facebook.com/thesafsal?fref=ts" TargetMode="External"/><Relationship Id="rId65" Type="http://schemas.openxmlformats.org/officeDocument/2006/relationships/hyperlink" Target="http://vegan-friendly.co.il/restaurant/202/&#1492;&#1505;&#1508;&#1505;&#1500;" TargetMode="External"/><Relationship Id="rId66" Type="http://schemas.openxmlformats.org/officeDocument/2006/relationships/hyperlink" Target="http://pomodori.co.il/" TargetMode="External"/><Relationship Id="rId67" Type="http://schemas.openxmlformats.org/officeDocument/2006/relationships/hyperlink" Target="https://www.facebook.com/pages/&#1508;&#1497;&#1510;&#1492;-&#1508;&#1493;&#1502;&#1493;&#1491;&#1493;&#1512;&#1497;/338136442993097?fref=ts" TargetMode="External"/><Relationship Id="rId68" Type="http://schemas.openxmlformats.org/officeDocument/2006/relationships/hyperlink" Target="http://vegan-friendly.co.il/restaurant/211" TargetMode="External"/><Relationship Id="rId69" Type="http://schemas.openxmlformats.org/officeDocument/2006/relationships/hyperlink" Target="http://www.donperdo.co.il/" TargetMode="External"/><Relationship Id="rId70" Type="http://schemas.openxmlformats.org/officeDocument/2006/relationships/hyperlink" Target="https://www.facebook.com/pizzadp" TargetMode="External"/><Relationship Id="rId71" Type="http://schemas.openxmlformats.org/officeDocument/2006/relationships/hyperlink" Target="http://vegan-friendly.co.il/restaurant/210/&#1508;&#1497;&#1510;&#1492;_&#1491;&#1493;&#1503;_&#1508;&#1512;&#1491;&#1493;" TargetMode="External"/><Relationship Id="rId72" Type="http://schemas.openxmlformats.org/officeDocument/2006/relationships/hyperlink" Target="http://www.rol.co.il/sites/retro-pancake-bar/" TargetMode="External"/><Relationship Id="rId73" Type="http://schemas.openxmlformats.org/officeDocument/2006/relationships/hyperlink" Target="https://www.facebook.com/705938556146108/photos/a.707771669296130.1073741828.705938556146108/798112326928730/?type=1&amp;theater" TargetMode="External"/><Relationship Id="rId74" Type="http://schemas.openxmlformats.org/officeDocument/2006/relationships/hyperlink" Target="http://vegan-friendly.co.il/restaurant/207" TargetMode="External"/><Relationship Id="rId75" Type="http://schemas.openxmlformats.org/officeDocument/2006/relationships/hyperlink" Target="http://bargiyora.co.il/" TargetMode="External"/><Relationship Id="rId76" Type="http://schemas.openxmlformats.org/officeDocument/2006/relationships/hyperlink" Target="https://www.facebook.com/Bargiyorarestaurant" TargetMode="External"/><Relationship Id="rId77" Type="http://schemas.openxmlformats.org/officeDocument/2006/relationships/hyperlink" Target="http://vegan-friendly.co.il/restaurant/206/&#1489;&#1512;_&#1490;&#1497;&#1493;&#1512;&#1488;" TargetMode="External"/><Relationship Id="rId78" Type="http://schemas.openxmlformats.org/officeDocument/2006/relationships/hyperlink" Target="http://ugatabakery.com/" TargetMode="External"/><Relationship Id="rId79" Type="http://schemas.openxmlformats.org/officeDocument/2006/relationships/hyperlink" Target="https://www.facebook.com/pages/&#1506;&#1493;&#1490;&#1514;&#1492;&#1511;&#1493;&#1504;&#1491;&#1497;&#1496;&#1493;&#1512;&#1497;&#1492;-&#1489;&#1497;&#1514;-&#1511;&#1508;&#1492;-&#1511;&#1497;&#1489;&#1493;&#1509;-&#1499;&#1504;&#1512;&#1514;/366928006418" TargetMode="External"/><Relationship Id="rId80" Type="http://schemas.openxmlformats.org/officeDocument/2006/relationships/hyperlink" Target="http://vegan-friendly.co.il/restaurant/201/&#1506;&#1493;&#1490;&#1514;&#1492;" TargetMode="External"/><Relationship Id="rId81" Type="http://schemas.openxmlformats.org/officeDocument/2006/relationships/hyperlink" Target="http://www.mychooka.co.il/z&apos;wqhmtbhsyytytl.html" TargetMode="External"/><Relationship Id="rId82" Type="http://schemas.openxmlformats.org/officeDocument/2006/relationships/hyperlink" Target="https://www.facebook.com/Bograshovcooka?ref=hl" TargetMode="External"/><Relationship Id="rId83" Type="http://schemas.openxmlformats.org/officeDocument/2006/relationships/hyperlink" Target="http://vegan-friendly.co.il/restaurant/200/&#1510;_&#1493;&#1511;&#1492;_&#1489;&#1493;&#1490;&#1512;&#1513;&#1493;&#1489;" TargetMode="External"/><Relationship Id="rId84" Type="http://schemas.openxmlformats.org/officeDocument/2006/relationships/hyperlink" Target="http://www.pizzasso.co.il/" TargetMode="External"/><Relationship Id="rId85" Type="http://schemas.openxmlformats.org/officeDocument/2006/relationships/hyperlink" Target="https://www.facebook.com/pages/Pizzasso-&#1508;&#1497;&#1510;&#1488;&#1505;&#1493;/340398582817101" TargetMode="External"/><Relationship Id="rId86" Type="http://schemas.openxmlformats.org/officeDocument/2006/relationships/hyperlink" Target="http://vegan-friendly.co.il/restaurant/192/Pizzasso" TargetMode="External"/><Relationship Id="rId87" Type="http://schemas.openxmlformats.org/officeDocument/2006/relationships/hyperlink" Target="http://shufflebar.co.il/home.php" TargetMode="External"/><Relationship Id="rId88" Type="http://schemas.openxmlformats.org/officeDocument/2006/relationships/hyperlink" Target="https://www.facebook.com/Shuffle.Florentin" TargetMode="External"/><Relationship Id="rId89" Type="http://schemas.openxmlformats.org/officeDocument/2006/relationships/hyperlink" Target="http://www.vegan-friendly.co.il/restaurant/197/&#1513;&#1488;&#1508;&#1500;_&#1489;&#1512;" TargetMode="External"/><Relationship Id="rId90" Type="http://schemas.openxmlformats.org/officeDocument/2006/relationships/hyperlink" Target="https://www.facebook.com/pages/&#1500;&#1492;-&#1511;&#1493;&#1510;&#1497;&#1504;&#1492;-&#1508;&#1505;&#1496;&#1492;-&#1489;&#1512;/610271015736928" TargetMode="External"/><Relationship Id="rId91" Type="http://schemas.openxmlformats.org/officeDocument/2006/relationships/hyperlink" Target="http://vegan-friendly.co.il/restaurant/195" TargetMode="External"/><Relationship Id="rId92" Type="http://schemas.openxmlformats.org/officeDocument/2006/relationships/hyperlink" Target="http://www.rol.co.il/sites/juno-cafe/" TargetMode="External"/><Relationship Id="rId93" Type="http://schemas.openxmlformats.org/officeDocument/2006/relationships/hyperlink" Target="https://www.facebook.com/juno.wine.3" TargetMode="External"/><Relationship Id="rId94" Type="http://schemas.openxmlformats.org/officeDocument/2006/relationships/hyperlink" Target="http://www.vegan-friendly.co.il/restaurant/194/&#1490;_&#1493;&#1504;&#1493;_&#1511;&#1508;&#1492;" TargetMode="External"/><Relationship Id="rId95" Type="http://schemas.openxmlformats.org/officeDocument/2006/relationships/hyperlink" Target="http://www.mandarin.org.il/index.php" TargetMode="External"/><Relationship Id="rId96" Type="http://schemas.openxmlformats.org/officeDocument/2006/relationships/hyperlink" Target="https://www.facebook.com/MANDARIN1244345?fref=ts" TargetMode="External"/><Relationship Id="rId97" Type="http://schemas.openxmlformats.org/officeDocument/2006/relationships/hyperlink" Target="http://www.vegan-friendly.co.il/restaurant/190/&#1512;&#1513;&#1514;_&#1511;&#1508;&#1492;_&#1502;&#1504;&#1491;&#1512;&#1497;&#1503;" TargetMode="External"/><Relationship Id="rId98" Type="http://schemas.openxmlformats.org/officeDocument/2006/relationships/hyperlink" Target="http://www.lunchbox.co.il/" TargetMode="External"/><Relationship Id="rId99" Type="http://schemas.openxmlformats.org/officeDocument/2006/relationships/hyperlink" Target="https://www.facebook.com/LunchBox.co.il" TargetMode="External"/><Relationship Id="rId100" Type="http://schemas.openxmlformats.org/officeDocument/2006/relationships/hyperlink" Target="http://www.vegan-friendly.co.il/restaurant/191/LUNCHBOX_&#1500;&#1488;&#1504;&#1510;_&#1489;&#1493;&#1511;&#1505;" TargetMode="External"/><Relationship Id="rId101" Type="http://schemas.openxmlformats.org/officeDocument/2006/relationships/hyperlink" Target="https://www.facebook.com/PizzaZazaHarova?ref=ts&amp;fref=ts" TargetMode="External"/><Relationship Id="rId102" Type="http://schemas.openxmlformats.org/officeDocument/2006/relationships/hyperlink" Target="http://vegan-friendly.co.il/restaurant/188" TargetMode="External"/><Relationship Id="rId103" Type="http://schemas.openxmlformats.org/officeDocument/2006/relationships/hyperlink" Target="https://www.facebook.com/casbah.florentin/timeline" TargetMode="External"/><Relationship Id="rId104" Type="http://schemas.openxmlformats.org/officeDocument/2006/relationships/hyperlink" Target="http://vegan-friendly.co.il/restaurant/189" TargetMode="External"/><Relationship Id="rId105" Type="http://schemas.openxmlformats.org/officeDocument/2006/relationships/hyperlink" Target="http://anonacafe.blogspot.co.il/" TargetMode="External"/><Relationship Id="rId106" Type="http://schemas.openxmlformats.org/officeDocument/2006/relationships/hyperlink" Target="https://www.facebook.com/pages/&#1488;&#1504;&#1493;&#1504;&#1492;/170708649652707?fref=ts" TargetMode="External"/><Relationship Id="rId107" Type="http://schemas.openxmlformats.org/officeDocument/2006/relationships/hyperlink" Target="http://vegan-friendly.co.il/restaurant/180/&#1488;&#1504;&#1493;&#1504;&#1492;" TargetMode="External"/><Relationship Id="rId108" Type="http://schemas.openxmlformats.org/officeDocument/2006/relationships/hyperlink" Target="https://www.facebook.com/chipsir" TargetMode="External"/><Relationship Id="rId109" Type="http://schemas.openxmlformats.org/officeDocument/2006/relationships/hyperlink" Target="http://vegan-friendly.co.il/restaurant/187/&#1492;&#1510;_&#1497;&#1508;&#1505;&#1512;" TargetMode="External"/><Relationship Id="rId110" Type="http://schemas.openxmlformats.org/officeDocument/2006/relationships/hyperlink" Target="http://obankoban.rest.co.il/" TargetMode="External"/><Relationship Id="rId111" Type="http://schemas.openxmlformats.org/officeDocument/2006/relationships/hyperlink" Target="https://www.facebook.com/obankoban" TargetMode="External"/><Relationship Id="rId112" Type="http://schemas.openxmlformats.org/officeDocument/2006/relationships/hyperlink" Target="http://vegan-friendly.co.il/restaurant/182/&#1488;&#1493;&#1489;&#1503;_&#1511;&#1493;&#1489;&#1503;" TargetMode="External"/><Relationship Id="rId113" Type="http://schemas.openxmlformats.org/officeDocument/2006/relationships/hyperlink" Target="http://pastamia.co.il/" TargetMode="External"/><Relationship Id="rId114" Type="http://schemas.openxmlformats.org/officeDocument/2006/relationships/hyperlink" Target="https://www.facebook.com/lovepastamia" TargetMode="External"/><Relationship Id="rId115" Type="http://schemas.openxmlformats.org/officeDocument/2006/relationships/hyperlink" Target="http://vegan-friendly.co.il/restaurant/181/&#1508;&#1505;&#1496;&#1492;_&#1502;&#1497;&#1488;&#1492;_&#1512;&#1502;&#1514;_&#1492;&#1495;&#1497;&#1500;" TargetMode="External"/><Relationship Id="rId116" Type="http://schemas.openxmlformats.org/officeDocument/2006/relationships/hyperlink" Target="https://www.facebook.com/priyazafririm2" TargetMode="External"/><Relationship Id="rId117" Type="http://schemas.openxmlformats.org/officeDocument/2006/relationships/hyperlink" Target="http://www.vegan-friendly.co.il/restaurant/174/&#1508;&#1512;&#1497;&#1492;" TargetMode="External"/><Relationship Id="rId118" Type="http://schemas.openxmlformats.org/officeDocument/2006/relationships/hyperlink" Target="http://www.rest.co.il/sites/Default.asp?txtRestID=7933&amp;txtNavID=3&amp;txtItemID=537604" TargetMode="External"/><Relationship Id="rId119" Type="http://schemas.openxmlformats.org/officeDocument/2006/relationships/hyperlink" Target="https://www.facebook.com/pages/&#1489;&#1488;&#1504;&#1488;&#1508;&#1492;-&#1511;&#1493;&#1504;&#1491;&#1497;&#1496;&#1493;&#1512;&#1497;&#1492;-&#1493;&#1489;&#1497;&#1514;-&#1511;&#1508;&#1492;-&#1510;&#1512;&#1508;&#1514;&#1497;/321099021320017" TargetMode="External"/><Relationship Id="rId120" Type="http://schemas.openxmlformats.org/officeDocument/2006/relationships/hyperlink" Target="http://www.vegan-friendly.co.il/restaurant/176/&#1489;&#1488;&#1504;&#1488;&#1508;&#1492;" TargetMode="External"/><Relationship Id="rId121" Type="http://schemas.openxmlformats.org/officeDocument/2006/relationships/hyperlink" Target="http://www.agvania.co.il/" TargetMode="External"/><Relationship Id="rId122" Type="http://schemas.openxmlformats.org/officeDocument/2006/relationships/hyperlink" Target="https://www.facebook.com/agvania.pizza?fref=ts" TargetMode="External"/><Relationship Id="rId123" Type="http://schemas.openxmlformats.org/officeDocument/2006/relationships/hyperlink" Target="http://www.vegan-friendly.co.il/restaurant/139/&#1508;&#1497;&#1510;&#1492;_&#1506;&#1490;&#1489;&#1504;&#1497;&#1492;" TargetMode="External"/><Relationship Id="rId124" Type="http://schemas.openxmlformats.org/officeDocument/2006/relationships/hyperlink" Target="https://www.facebook.com/pages/&#1490;&#1512;&#1497;&#1503;-&#1513;&#1488;&#1511;-Green-Shack/654373917975737" TargetMode="External"/><Relationship Id="rId125" Type="http://schemas.openxmlformats.org/officeDocument/2006/relationships/hyperlink" Target="http://www.vegan-friendly.co.il/restaurant/10/&#1490;&#1512;&#1497;&#1503;_&#1513;&#1511;" TargetMode="External"/><Relationship Id="rId126" Type="http://schemas.openxmlformats.org/officeDocument/2006/relationships/hyperlink" Target="http://www.vegshawarma.co.il/" TargetMode="External"/><Relationship Id="rId127" Type="http://schemas.openxmlformats.org/officeDocument/2006/relationships/hyperlink" Target="https://www.facebook.com/vegshawarma.tlv?fref=ts" TargetMode="External"/><Relationship Id="rId128" Type="http://schemas.openxmlformats.org/officeDocument/2006/relationships/hyperlink" Target="http://www.vegan-friendly.co.il/restaurant/16/&#1492;&#1513;&#1493;&#1493;&#1488;&#1512;&#1502;&#1492;_&#1492;&#1496;&#1489;&#1506;&#1493;&#1504;&#1497;&#1514;" TargetMode="External"/><Relationship Id="rId129" Type="http://schemas.openxmlformats.org/officeDocument/2006/relationships/hyperlink" Target="http://www.thegreenroll.co.il/" TargetMode="External"/><Relationship Id="rId130" Type="http://schemas.openxmlformats.org/officeDocument/2006/relationships/hyperlink" Target="https://www.facebook.com/pages/The-green-roll/1468023760139334" TargetMode="External"/><Relationship Id="rId131" Type="http://schemas.openxmlformats.org/officeDocument/2006/relationships/hyperlink" Target="http://www.vegan-friendly.co.il/restaurant/153/&#1490;&#1512;&#1497;&#1503;_&#1512;&#1493;&#1500;" TargetMode="External"/><Relationship Id="rId132" Type="http://schemas.openxmlformats.org/officeDocument/2006/relationships/hyperlink" Target="https://www.facebook.com/pages/Marketlv-vegan-&#1502;&#1512;&#1511;&#1496;-&#1492;&#1505;&#1504;&#1497;&#1507;-&#1492;&#1496;&#1489;&#1506;&#1493;&#1504;&#1497;/740014096105429" TargetMode="External"/><Relationship Id="rId133" Type="http://schemas.openxmlformats.org/officeDocument/2006/relationships/hyperlink" Target="http://vegan-friendly.co.il/restaurant/170/&#1502;&#1512;&#1511;&#1496;_&#1492;&#1505;&#1504;&#1497;&#1507;_&#1492;&#1496;&#1489;&#1506;&#1493;&#1504;&#1497;" TargetMode="External"/><Relationship Id="rId134" Type="http://schemas.openxmlformats.org/officeDocument/2006/relationships/hyperlink" Target="https://www.facebook.com/CHOP.CHOP.TLV/timeline" TargetMode="External"/><Relationship Id="rId135" Type="http://schemas.openxmlformats.org/officeDocument/2006/relationships/hyperlink" Target="http://www.vegan-friendly.co.il/business/chop-chop-&#1510;&#1493;&#1508;-&#1510;&#1493;&#1508;/" TargetMode="External"/><Relationship Id="rId136" Type="http://schemas.openxmlformats.org/officeDocument/2006/relationships/hyperlink" Target="http://www.rest.co.il/sites/default.asp?txtRestID=2465" TargetMode="External"/><Relationship Id="rId137" Type="http://schemas.openxmlformats.org/officeDocument/2006/relationships/hyperlink" Target="https://www.facebook.com/lennysfoodbar/timeline" TargetMode="External"/><Relationship Id="rId138" Type="http://schemas.openxmlformats.org/officeDocument/2006/relationships/hyperlink" Target="http://www.vegan-friendly.co.il/business/&#1500;&#1504;&#1497;&#1505;-&#1489;&#1512;/" TargetMode="External"/><Relationship Id="rId139" Type="http://schemas.openxmlformats.org/officeDocument/2006/relationships/hyperlink" Target="http://www.rest.co.il/sites/default.asp?txtRestID=1426" TargetMode="External"/><Relationship Id="rId140" Type="http://schemas.openxmlformats.org/officeDocument/2006/relationships/hyperlink" Target="http://www.vegan-friendly.co.il/business/&#1502;&#1505;&#1506;&#1491;&#1514;-&#1488;&#1502;&#1488;/" TargetMode="External"/><Relationship Id="rId141" Type="http://schemas.openxmlformats.org/officeDocument/2006/relationships/hyperlink" Target="http://www.sushibarbazel.co.il/" TargetMode="External"/><Relationship Id="rId142" Type="http://schemas.openxmlformats.org/officeDocument/2006/relationships/hyperlink" Target="https://www.facebook.com/sushi.bazel" TargetMode="External"/><Relationship Id="rId143" Type="http://schemas.openxmlformats.org/officeDocument/2006/relationships/hyperlink" Target="http://www.vegan-friendly.co.il/business/&#1505;&#1493;&#1513;&#1497;-&#1489;&#1512;-&#1489;&#1494;&#1500;/" TargetMode="External"/><Relationship Id="rId144" Type="http://schemas.openxmlformats.org/officeDocument/2006/relationships/hyperlink" Target="https://www.facebook.com/6inmay/photos_stream" TargetMode="External"/><Relationship Id="rId145" Type="http://schemas.openxmlformats.org/officeDocument/2006/relationships/hyperlink" Target="http://www.vegan-friendly.co.il/business/&#1492;&#1513;&#1497;&#1513;&#1492;-&#1489;&#1502;&#1488;&#1497;-6-&#1489;&#1502;&#1488;&#1497;/" TargetMode="External"/><Relationship Id="rId146" Type="http://schemas.openxmlformats.org/officeDocument/2006/relationships/hyperlink" Target="https://www.facebook.com/5bemay/photos_stream" TargetMode="External"/><Relationship Id="rId147" Type="http://schemas.openxmlformats.org/officeDocument/2006/relationships/hyperlink" Target="http://www.vegan-friendly.co.il/business/&#1492;&#1495;&#1502;&#1497;&#1513;&#1492;-&#1489;&#1502;&#1488;&#1497;-5-&#1489;&#1502;&#1488;&#1497;/" TargetMode="External"/><Relationship Id="rId148" Type="http://schemas.openxmlformats.org/officeDocument/2006/relationships/hyperlink" Target="http://www.joe.co.il/" TargetMode="External"/><Relationship Id="rId149" Type="http://schemas.openxmlformats.org/officeDocument/2006/relationships/hyperlink" Target="https://www.facebook.com/cafejoe?fref=ts" TargetMode="External"/><Relationship Id="rId150" Type="http://schemas.openxmlformats.org/officeDocument/2006/relationships/hyperlink" Target="http://www.vegan-friendly.co.il/business/&#1511;&#1508;&#1492;-&#1490;&#1493;/" TargetMode="External"/><Relationship Id="rId151" Type="http://schemas.openxmlformats.org/officeDocument/2006/relationships/hyperlink" Target="http://loveat.co.il/" TargetMode="External"/><Relationship Id="rId152" Type="http://schemas.openxmlformats.org/officeDocument/2006/relationships/hyperlink" Target="https://www.facebook.com/pages/Loveat-&#1504;&#1495;&#1500;&#1514;-&#1489;&#1504;&#1497;&#1502;&#1497;&#1503;/171335426232362" TargetMode="External"/><Relationship Id="rId153" Type="http://schemas.openxmlformats.org/officeDocument/2006/relationships/hyperlink" Target="http://www.vegan-friendly.co.il/restaurant/129/Loveat_&#1500;&#1488;&#1489;_&#1488;&#1497;&#1496;" TargetMode="External"/><Relationship Id="rId154" Type="http://schemas.openxmlformats.org/officeDocument/2006/relationships/hyperlink" Target="http://loveat.co.il/branchs/" TargetMode="External"/><Relationship Id="rId155" Type="http://schemas.openxmlformats.org/officeDocument/2006/relationships/hyperlink" Target="http://loveat.co.il/branchs/" TargetMode="External"/><Relationship Id="rId156" Type="http://schemas.openxmlformats.org/officeDocument/2006/relationships/hyperlink" Target="http://loveat.co.il/branchs/" TargetMode="External"/><Relationship Id="rId157" Type="http://schemas.openxmlformats.org/officeDocument/2006/relationships/hyperlink" Target="http://www.dominos.co.il/?gclid=CISmx9D657sCFcJd3godhVgA5Q" TargetMode="External"/><Relationship Id="rId158" Type="http://schemas.openxmlformats.org/officeDocument/2006/relationships/hyperlink" Target="https://www.facebook.com/DominosPizzaIsrael" TargetMode="External"/><Relationship Id="rId159" Type="http://schemas.openxmlformats.org/officeDocument/2006/relationships/hyperlink" Target="http://www.vegan-friendly.co.il/business/&#1491;&#1493;&#1502;&#1497;&#1504;&#1493;&#1505;-&#1508;&#1497;&#1510;&#1492;/" TargetMode="External"/><Relationship Id="rId160" Type="http://schemas.openxmlformats.org/officeDocument/2006/relationships/hyperlink" Target="https://www.hasushia.com/index.php" TargetMode="External"/><Relationship Id="rId161" Type="http://schemas.openxmlformats.org/officeDocument/2006/relationships/hyperlink" Target="https://www.facebook.com/pages/&#1492;&#1505;&#1493;&#1513;&#1497;&#1492;-&#1497;&#1513;&#1512;&#1488;&#1500;-Hasushia/150503218332542" TargetMode="External"/><Relationship Id="rId162" Type="http://schemas.openxmlformats.org/officeDocument/2006/relationships/hyperlink" Target="http://www.vegan-friendly.co.il/restaurant/119/&#1492;&#1505;&#1493;&#1513;&#1497;&#1492;" TargetMode="External"/><Relationship Id="rId163" Type="http://schemas.openxmlformats.org/officeDocument/2006/relationships/hyperlink" Target="http://www.cafeneto.co.il/&#1511;&#1508;&#1504;&#1496;&#1493;.aspx" TargetMode="External"/><Relationship Id="rId164" Type="http://schemas.openxmlformats.org/officeDocument/2006/relationships/hyperlink" Target="https://www.facebook.com/cafeneto?fref=ts" TargetMode="External"/><Relationship Id="rId165" Type="http://schemas.openxmlformats.org/officeDocument/2006/relationships/hyperlink" Target="http://www.vegan-friendly.co.il/restaurant/142/&#1511;&#1508;&#1492;_&#1504;&#1496;&#1493;" TargetMode="External"/><Relationship Id="rId166" Type="http://schemas.openxmlformats.org/officeDocument/2006/relationships/hyperlink" Target="http://www.cafeneto.co.il/portals/0/2015/snifim.pdf" TargetMode="External"/><Relationship Id="rId167" Type="http://schemas.openxmlformats.org/officeDocument/2006/relationships/hyperlink" Target="http://www.cafeneto.co.il/portals/0/2015/snifim.pdf" TargetMode="External"/><Relationship Id="rId168" Type="http://schemas.openxmlformats.org/officeDocument/2006/relationships/hyperlink" Target="http://www.cafeneto.co.il/portals/0/2015/snifim.pdf" TargetMode="External"/><Relationship Id="rId169" Type="http://schemas.openxmlformats.org/officeDocument/2006/relationships/hyperlink" Target="http://www.derech-haim.co.il/?CategoryID=334" TargetMode="External"/><Relationship Id="rId170" Type="http://schemas.openxmlformats.org/officeDocument/2006/relationships/hyperlink" Target="http://www.vegan-friendly.co.il/business/bariba-&#1489;&#1512;&#1497;&#1489;&#1492;/" TargetMode="External"/><Relationship Id="rId171" Type="http://schemas.openxmlformats.org/officeDocument/2006/relationships/hyperlink" Target="http://www.cafeanastasia.info/" TargetMode="External"/><Relationship Id="rId172" Type="http://schemas.openxmlformats.org/officeDocument/2006/relationships/hyperlink" Target="https://www.facebook.com/pages/&#1488;&#1504;&#1505;&#1496;&#1505;&#1497;&#1492;/629001720507782?sk=timeline" TargetMode="External"/><Relationship Id="rId173" Type="http://schemas.openxmlformats.org/officeDocument/2006/relationships/hyperlink" Target="http://www.vegan-friendly.co.il/business/&#1488;&#1504;&#1505;&#1496;&#1505;&#1497;&#1492;/" TargetMode="External"/><Relationship Id="rId174" Type="http://schemas.openxmlformats.org/officeDocument/2006/relationships/hyperlink" Target="https://www.facebook.com/HaButke/timeline" TargetMode="External"/><Relationship Id="rId175" Type="http://schemas.openxmlformats.org/officeDocument/2006/relationships/hyperlink" Target="http://www.vegan-friendly.co.il/business/&#1492;&#1489;&#1493;&#1496;&#1511;&#1492;/" TargetMode="External"/><Relationship Id="rId176" Type="http://schemas.openxmlformats.org/officeDocument/2006/relationships/hyperlink" Target="http://www.goodmansandwich.co.il/" TargetMode="External"/><Relationship Id="rId177" Type="http://schemas.openxmlformats.org/officeDocument/2006/relationships/hyperlink" Target="https://www.facebook.com/Goodmansandwich" TargetMode="External"/><Relationship Id="rId178" Type="http://schemas.openxmlformats.org/officeDocument/2006/relationships/hyperlink" Target="http://www.vegan-friendly.co.il/business/&#1490;&#1493;&#1491;&#1502;&#1503;-goodman/" TargetMode="External"/><Relationship Id="rId179" Type="http://schemas.openxmlformats.org/officeDocument/2006/relationships/hyperlink" Target="http://www.pizzaron.com/" TargetMode="External"/><Relationship Id="rId180" Type="http://schemas.openxmlformats.org/officeDocument/2006/relationships/hyperlink" Target="https://www.facebook.com/Pizzaron.TelAviv" TargetMode="External"/><Relationship Id="rId181" Type="http://schemas.openxmlformats.org/officeDocument/2006/relationships/hyperlink" Target="http://www.vegan-friendly.co.il/restaurant/146/&#1508;&#1497;&#1510;&#1512;&#1493;&#1503;" TargetMode="External"/><Relationship Id="rId182" Type="http://schemas.openxmlformats.org/officeDocument/2006/relationships/hyperlink" Target="http://www.caffeyaffo.com/" TargetMode="External"/><Relationship Id="rId183" Type="http://schemas.openxmlformats.org/officeDocument/2006/relationships/hyperlink" Target="https://www.facebook.com/caffeyaffo" TargetMode="External"/><Relationship Id="rId184" Type="http://schemas.openxmlformats.org/officeDocument/2006/relationships/hyperlink" Target="http://www.vegan-friendly.co.il/business/&#1511;&#1508;&#1492;-&#1497;&#1508;&#1493;/" TargetMode="External"/><Relationship Id="rId185" Type="http://schemas.openxmlformats.org/officeDocument/2006/relationships/hyperlink" Target="http://nanuchka.co.il/" TargetMode="External"/><Relationship Id="rId186" Type="http://schemas.openxmlformats.org/officeDocument/2006/relationships/hyperlink" Target="https://www.facebook.com/nanuchkatlv" TargetMode="External"/><Relationship Id="rId187" Type="http://schemas.openxmlformats.org/officeDocument/2006/relationships/hyperlink" Target="http://www.vegan-friendly.co.il/business/&#1504;&#1504;&#1493;&#1510;&#1511;&#1492;/" TargetMode="External"/><Relationship Id="rId188" Type="http://schemas.openxmlformats.org/officeDocument/2006/relationships/hyperlink" Target="http://www.torino.co.il/" TargetMode="External"/><Relationship Id="rId189" Type="http://schemas.openxmlformats.org/officeDocument/2006/relationships/hyperlink" Target="https://www.facebook.com/torino.rest?fref=ts" TargetMode="External"/><Relationship Id="rId190" Type="http://schemas.openxmlformats.org/officeDocument/2006/relationships/hyperlink" Target="http://www.vegan-friendly.co.il/business/&#1508;&#1497;&#1510;&#1492;-&#1496;&#1493;&#1512;&#1497;&#1504;&#1497;/" TargetMode="External"/><Relationship Id="rId191" Type="http://schemas.openxmlformats.org/officeDocument/2006/relationships/hyperlink" Target="http://www.furama.co.il/Pages/Index/9/&#1491;&#1497;&#1501;-&#1505;&#1488;&#1501;_&#1496;&#1489;&#1506;&#1493;&#1504;&#1497;" TargetMode="External"/><Relationship Id="rId192" Type="http://schemas.openxmlformats.org/officeDocument/2006/relationships/hyperlink" Target="http://www.vegan-friendly.co.il/business/&#1508;&#1493;&#1512;&#1488;&#1502;&#1492;-&#1491;&#1497;&#1501;-&#1505;&#1488;&#1501;/" TargetMode="External"/><Relationship Id="rId193" Type="http://schemas.openxmlformats.org/officeDocument/2006/relationships/hyperlink" Target="https://www.facebook.com/cafeshneor" TargetMode="External"/><Relationship Id="rId194" Type="http://schemas.openxmlformats.org/officeDocument/2006/relationships/hyperlink" Target="http://www.vegan-friendly.co.il/restaurant/90/&#1511;&#1508;&#1492;_&#1513;&#1504;&#1497;&#1488;&#1493;&#1512;" TargetMode="External"/><Relationship Id="rId195" Type="http://schemas.openxmlformats.org/officeDocument/2006/relationships/hyperlink" Target="https://www.facebook.com/BeitHaamudim" TargetMode="External"/><Relationship Id="rId196" Type="http://schemas.openxmlformats.org/officeDocument/2006/relationships/hyperlink" Target="http://www.vegan-friendly.co.il/business/&#1489;&#1497;&#1514;-&#1492;&#1506;&#1502;&#1493;&#1491;&#1497;&#1501;/" TargetMode="External"/><Relationship Id="rId197" Type="http://schemas.openxmlformats.org/officeDocument/2006/relationships/hyperlink" Target="https://www.facebook.com/pages/&#1511;&#1512;&#1502;&#1492;-&#1508;&#1512;&#1505;&#1511;&#1492;-Cr&#232;ma-Fresc&#224;/549547598421136" TargetMode="External"/><Relationship Id="rId198" Type="http://schemas.openxmlformats.org/officeDocument/2006/relationships/hyperlink" Target="http://www.vegan-friendly.co.il/business/&#1490;&#1500;&#1497;&#1491;&#1514;-&#1511;&#1512;&#1502;&#1492;-&#1508;&#1512;&#1505;&#1511;&#1492;-crema-fresca/" TargetMode="External"/><Relationship Id="rId199" Type="http://schemas.openxmlformats.org/officeDocument/2006/relationships/hyperlink" Target="http://www.rest.co.il/sites/Default.asp?txtRestID=13799" TargetMode="External"/><Relationship Id="rId200" Type="http://schemas.openxmlformats.org/officeDocument/2006/relationships/hyperlink" Target="https://www.facebook.com/casinosanremo" TargetMode="External"/><Relationship Id="rId201" Type="http://schemas.openxmlformats.org/officeDocument/2006/relationships/hyperlink" Target="http://www.vegan-friendly.co.il/business/&#1511;&#1494;&#1497;&#1504;&#1493;-&#1505;&#1503;-&#1512;&#1502;&#1493;/" TargetMode="External"/><Relationship Id="rId202" Type="http://schemas.openxmlformats.org/officeDocument/2006/relationships/hyperlink" Target="https://www.facebook.com/pages/&#1505;&#1488;&#1500;&#1501;-&#1489;&#1493;&#1502;&#1489;&#1497;&#1497;-Salam-Bombey/518314221617090" TargetMode="External"/><Relationship Id="rId203" Type="http://schemas.openxmlformats.org/officeDocument/2006/relationships/hyperlink" Target="http://www.vegan-friendly.co.il/business/&#1505;&#1500;&#1488;&#1501;-&#1489;&#1493;&#1502;&#1489;&#1497;&#1497;/" TargetMode="External"/><Relationship Id="rId204" Type="http://schemas.openxmlformats.org/officeDocument/2006/relationships/hyperlink" Target="http://www.cafexoho.com/" TargetMode="External"/><Relationship Id="rId205" Type="http://schemas.openxmlformats.org/officeDocument/2006/relationships/hyperlink" Target="https://www.facebook.com/CafeXoho" TargetMode="External"/><Relationship Id="rId206" Type="http://schemas.openxmlformats.org/officeDocument/2006/relationships/hyperlink" Target="http://www.vegan-friendly.co.il/business/&#1511;&#1508;&#1492;-xoho/" TargetMode="External"/><Relationship Id="rId207" Type="http://schemas.openxmlformats.org/officeDocument/2006/relationships/hyperlink" Target="https://www.facebook.com/pages/&#1492;&#1513;&#1493;&#1508;&#1496;&#1497;&#1501;/186621818081292" TargetMode="External"/><Relationship Id="rId208" Type="http://schemas.openxmlformats.org/officeDocument/2006/relationships/hyperlink" Target="http://www.vegan-friendly.co.il/business/&#1492;&#1513;&#1493;&#1508;&#1496;&#1497;&#1501;/" TargetMode="External"/><Relationship Id="rId209" Type="http://schemas.openxmlformats.org/officeDocument/2006/relationships/hyperlink" Target="https://www.facebook.com/lalaothenticfood/timeline" TargetMode="External"/><Relationship Id="rId210" Type="http://schemas.openxmlformats.org/officeDocument/2006/relationships/hyperlink" Target="http://www.vegan-friendly.co.il/restaurant/3/&#1500;&#1500;&#1492;_&#1502;&#1488;&#1499;&#1500;&#1497;&#1501;_&#1488;&#1514;&#1497;&#1493;&#1508;&#1497;&#1501;" TargetMode="External"/><Relationship Id="rId211" Type="http://schemas.openxmlformats.org/officeDocument/2006/relationships/hyperlink" Target="https://www.facebook.com/pages/&#1505;&#1502;&#1489;&#1493;&#1505;&#1489;&#1497;&#1495;/180435258641466" TargetMode="External"/><Relationship Id="rId212" Type="http://schemas.openxmlformats.org/officeDocument/2006/relationships/hyperlink" Target="http://www.vegan-friendly.co.il/business/&#1505;&#1502;&#1489;&#1493;&#1505;&#1489;&#1497;&#1495;/" TargetMode="External"/><Relationship Id="rId213" Type="http://schemas.openxmlformats.org/officeDocument/2006/relationships/hyperlink" Target="http://www.alegriatlv.com/" TargetMode="External"/><Relationship Id="rId214" Type="http://schemas.openxmlformats.org/officeDocument/2006/relationships/hyperlink" Target="https://www.facebook.com/alegriatlv" TargetMode="External"/><Relationship Id="rId215" Type="http://schemas.openxmlformats.org/officeDocument/2006/relationships/hyperlink" Target="http://www.vegan-friendly.co.il/business/&#1488;&#1500;&#1490;&#1512;&#1497;&#1492;-" TargetMode="External"/><Relationship Id="rId216" Type="http://schemas.openxmlformats.org/officeDocument/2006/relationships/hyperlink" Target="http://www.rest.co.il/sites/Default.asp?txtRestID=13704" TargetMode="External"/><Relationship Id="rId217" Type="http://schemas.openxmlformats.org/officeDocument/2006/relationships/hyperlink" Target="https://www.facebook.com/pages/&#1513;&#1493;&#1490;&#1512;-&#1511;&#1508;&#1492;/339240466181089?fref=ts" TargetMode="External"/><Relationship Id="rId218" Type="http://schemas.openxmlformats.org/officeDocument/2006/relationships/hyperlink" Target="http://www.vegan-friendly.co.il/business/&#1513;&#1493;&#1490;&#1512;-&#1511;&#1508;&#1492;/" TargetMode="External"/><Relationship Id="rId219" Type="http://schemas.openxmlformats.org/officeDocument/2006/relationships/hyperlink" Target="http://zakaim.co.il/" TargetMode="External"/><Relationship Id="rId220" Type="http://schemas.openxmlformats.org/officeDocument/2006/relationships/hyperlink" Target="https://www.facebook.com/ZakaimOrginal?fref=ts" TargetMode="External"/><Relationship Id="rId221" Type="http://schemas.openxmlformats.org/officeDocument/2006/relationships/hyperlink" Target="http://www.vegan-friendly.co.il/restaurant/9/&#1494;&#1499;&#1488;&#1497;&#1501;" TargetMode="External"/><Relationship Id="rId222" Type="http://schemas.openxmlformats.org/officeDocument/2006/relationships/hyperlink" Target="http://www.pieceofcake.co.il/" TargetMode="External"/><Relationship Id="rId223" Type="http://schemas.openxmlformats.org/officeDocument/2006/relationships/hyperlink" Target="https://www.facebook.com/Alma.Cafe.il" TargetMode="External"/><Relationship Id="rId224" Type="http://schemas.openxmlformats.org/officeDocument/2006/relationships/hyperlink" Target="http://www.vegan-friendly.co.il/business/&#1511;&#1508;&#1492;-&#1506;&#1500;&#1502;&#1492;/" TargetMode="External"/><Relationship Id="rId225" Type="http://schemas.openxmlformats.org/officeDocument/2006/relationships/hyperlink" Target="https://www.facebook.com/cafealbi" TargetMode="External"/><Relationship Id="rId226" Type="http://schemas.openxmlformats.org/officeDocument/2006/relationships/hyperlink" Target="http://www.vegan-friendly.co.il/business/&#1488;&#1500;&#1489;&#1497;/" TargetMode="External"/><Relationship Id="rId227" Type="http://schemas.openxmlformats.org/officeDocument/2006/relationships/hyperlink" Target="http://www.2eat.co.il/pappas/default.aspx?pid=7918" TargetMode="External"/><Relationship Id="rId228" Type="http://schemas.openxmlformats.org/officeDocument/2006/relationships/hyperlink" Target="http://www.facebook.com/pappas.italiano" TargetMode="External"/><Relationship Id="rId229" Type="http://schemas.openxmlformats.org/officeDocument/2006/relationships/hyperlink" Target="http://www.mezze.co.il/" TargetMode="External"/><Relationship Id="rId230" Type="http://schemas.openxmlformats.org/officeDocument/2006/relationships/hyperlink" Target="http://www.facebook.com/pages/Mezze/204141102947823?fref=ts" TargetMode="External"/><Relationship Id="rId231" Type="http://schemas.openxmlformats.org/officeDocument/2006/relationships/hyperlink" Target="http://www.vegan-friendly.co.il/restaurant/76/&#1502;&#1494;&#1492;" TargetMode="External"/><Relationship Id="rId232" Type="http://schemas.openxmlformats.org/officeDocument/2006/relationships/hyperlink" Target="http://www.vegan-friendly.co.il/restaurant/33/&#1489;&#1512;_&#1489;&#1512;&#1497;&#1488;&#1493;&#1514;" TargetMode="External"/><Relationship Id="rId233" Type="http://schemas.openxmlformats.org/officeDocument/2006/relationships/hyperlink" Target="http://www.facebook.com/cafebarnash?fref=ts" TargetMode="External"/><Relationship Id="rId234" Type="http://schemas.openxmlformats.org/officeDocument/2006/relationships/hyperlink" Target="http://www.vegan-friendly.co.il/business/&#1511;&#1508;&#1492;-&#1489;&#1512;&#1504;&#1513;/" TargetMode="External"/><Relationship Id="rId235" Type="http://schemas.openxmlformats.org/officeDocument/2006/relationships/hyperlink" Target="https://www.facebook.com/cafebirenbaum" TargetMode="External"/><Relationship Id="rId236" Type="http://schemas.openxmlformats.org/officeDocument/2006/relationships/hyperlink" Target="http://www.vegan-friendly.co.il/business/&#1511;&#1508;&#1492;-&#1489;&#1497;&#1512;&#1504;&#1489;&#1488;&#1493;&#1501;/" TargetMode="External"/><Relationship Id="rId237" Type="http://schemas.openxmlformats.org/officeDocument/2006/relationships/hyperlink" Target="https://www.facebook.com/Italian.kitchen.il" TargetMode="External"/><Relationship Id="rId238" Type="http://schemas.openxmlformats.org/officeDocument/2006/relationships/hyperlink" Target="http://www.vegan-friendly.co.il/business/&#1508;&#1497;&#1510;&#1492;-&#1502;&#1493;&#1504;&#1505;&#1496;&#1512;-2/" TargetMode="External"/><Relationship Id="rId239" Type="http://schemas.openxmlformats.org/officeDocument/2006/relationships/hyperlink" Target="http://barkayma.co.il/" TargetMode="External"/><Relationship Id="rId240" Type="http://schemas.openxmlformats.org/officeDocument/2006/relationships/hyperlink" Target="https://www.facebook.com/barkayma" TargetMode="External"/><Relationship Id="rId241" Type="http://schemas.openxmlformats.org/officeDocument/2006/relationships/hyperlink" Target="http://www.vegan-friendly.co.il/business/&#1492;&#1489;&#1512;-&#1511;&#1497;&#1497;&#1502;&#1488;/" TargetMode="External"/><Relationship Id="rId242" Type="http://schemas.openxmlformats.org/officeDocument/2006/relationships/hyperlink" Target="https://www.facebook.com/YKMKEREN" TargetMode="External"/><Relationship Id="rId243" Type="http://schemas.openxmlformats.org/officeDocument/2006/relationships/hyperlink" Target="http://www.vegan-friendly.co.il/restaurant/196/&#1512;&#1493;&#1494;&#1502;&#1512;&#1497;&#1503;" TargetMode="External"/><Relationship Id="rId244" Type="http://schemas.openxmlformats.org/officeDocument/2006/relationships/hyperlink" Target="http://hamitbahon.co.il/" TargetMode="External"/><Relationship Id="rId245" Type="http://schemas.openxmlformats.org/officeDocument/2006/relationships/hyperlink" Target="http://www.facebook.com/hamitbahon?fref=ts" TargetMode="External"/><Relationship Id="rId246" Type="http://schemas.openxmlformats.org/officeDocument/2006/relationships/hyperlink" Target="http://www.vegan-friendly.co.il/business/&#1492;&#1502;&#1496;&#1489;&#1495;&#1493;&#1503;/" TargetMode="External"/><Relationship Id="rId247" Type="http://schemas.openxmlformats.org/officeDocument/2006/relationships/hyperlink" Target="http://www.cordelia.co.il/?ID_Ctg=5" TargetMode="External"/><Relationship Id="rId248" Type="http://schemas.openxmlformats.org/officeDocument/2006/relationships/hyperlink" Target="http://www.facebook.com/pages/&#1504;&#1493;&#1506;&#1492;-&#1489;&#1497;&#1505;&#1496;&#1512;&#1493;/128008933878982?fref=ts" TargetMode="External"/><Relationship Id="rId249" Type="http://schemas.openxmlformats.org/officeDocument/2006/relationships/hyperlink" Target="http://www.vegan-friendly.co.il/business/&#1504;&#1493;&#1506;&#1492;-&#1489;&#1497;&#1505;&#1496;&#1512;&#1493;/" TargetMode="External"/><Relationship Id="rId250" Type="http://schemas.openxmlformats.org/officeDocument/2006/relationships/hyperlink" Target="http://24rupee.com/" TargetMode="External"/><Relationship Id="rId251" Type="http://schemas.openxmlformats.org/officeDocument/2006/relationships/hyperlink" Target="http://www.facebook.com/24rupee?fref=ts" TargetMode="External"/><Relationship Id="rId252" Type="http://schemas.openxmlformats.org/officeDocument/2006/relationships/hyperlink" Target="http://www.vegan-friendly.co.il/business/24-&#1512;&#1493;&#1508;&#1497;/" TargetMode="External"/><Relationship Id="rId253" Type="http://schemas.openxmlformats.org/officeDocument/2006/relationships/hyperlink" Target="https://www.facebook.com/pages/&#1497;&#1492;&#1500;&#1493;&#1502;&#1492;/215488891853644" TargetMode="External"/><Relationship Id="rId254" Type="http://schemas.openxmlformats.org/officeDocument/2006/relationships/hyperlink" Target="http://www.vegan-friendly.co.il/business/&#1497;&#1492;&#1500;&#1493;&#1502;&#1492;/" TargetMode="External"/><Relationship Id="rId255" Type="http://schemas.openxmlformats.org/officeDocument/2006/relationships/hyperlink" Target="https://www.facebook.com/pages/&#1496;&#1504;&#1488;&#1514;-Tenat/200267910108887" TargetMode="External"/><Relationship Id="rId256" Type="http://schemas.openxmlformats.org/officeDocument/2006/relationships/hyperlink" Target="http://www.vegan-friendly.co.il/restaurant/13/&#1496;&#1504;&#1488;&#1514;" TargetMode="External"/><Relationship Id="rId257" Type="http://schemas.openxmlformats.org/officeDocument/2006/relationships/hyperlink" Target="http://www.rest.co.il/sites/Default.asp?txtRestID=1800" TargetMode="External"/><Relationship Id="rId258" Type="http://schemas.openxmlformats.org/officeDocument/2006/relationships/hyperlink" Target="http://www.vegan-friendly.co.il/business/&#1492;&#1495;&#1493;&#1502;&#1492;-&#1492;&#1505;&#1497;&#1504;&#1497;&#1514;/" TargetMode="External"/><Relationship Id="rId259" Type="http://schemas.openxmlformats.org/officeDocument/2006/relationships/hyperlink" Target="http://www.buddhaburgers.co.il/" TargetMode="External"/><Relationship Id="rId260" Type="http://schemas.openxmlformats.org/officeDocument/2006/relationships/hyperlink" Target="https://www.facebook.com/buddhaburgers?ref=tn_tnmn" TargetMode="External"/><Relationship Id="rId261" Type="http://schemas.openxmlformats.org/officeDocument/2006/relationships/hyperlink" Target="http://www.vegan-friendly.co.il/business/&#1489;&#1493;&#1491;&#1492;&#1492;-&#1489;&#1493;&#1512;&#1490;&#1512;&#1505;/" TargetMode="External"/><Relationship Id="rId262" Type="http://schemas.openxmlformats.org/officeDocument/2006/relationships/hyperlink" Target="http://www.vegan-friendly.co.il/business/&#1496;&#1506;&#1501;-&#1492;&#1495;&#1497;&#1497;&#1501;/" TargetMode="External"/><Relationship Id="rId263" Type="http://schemas.openxmlformats.org/officeDocument/2006/relationships/hyperlink" Target="http://www.rol.co.il/sites/dim-sum-shop" TargetMode="External"/><Relationship Id="rId264" Type="http://schemas.openxmlformats.org/officeDocument/2006/relationships/hyperlink" Target="http://www.facebook.com/pages/&#1491;&#1497;&#1501;-&#1505;&#1488;&#1501;-&#1513;&#1493;&#1508;-Dim-Sum-Shop/121071211375284" TargetMode="External"/><Relationship Id="rId265" Type="http://schemas.openxmlformats.org/officeDocument/2006/relationships/hyperlink" Target="http://www.vegan-friendly.co.il/business/&#1491;&#1497;&#1501;-&#1505;&#1488;&#1501;-&#1513;&#1493;&#1508;/" TargetMode="External"/><Relationship Id="rId266" Type="http://schemas.openxmlformats.org/officeDocument/2006/relationships/hyperlink" Target="http://www.home-made-food.co.il/" TargetMode="External"/><Relationship Id="rId267" Type="http://schemas.openxmlformats.org/officeDocument/2006/relationships/hyperlink" Target="https://www.facebook.com/pages/HOME-MADE-&#1488;&#1493;&#1499;&#1500;-&#1489;&#1497;&#1514;&#1497;/163786796988878" TargetMode="External"/><Relationship Id="rId268" Type="http://schemas.openxmlformats.org/officeDocument/2006/relationships/hyperlink" Target="http://www.vegan-friendly.co.il/restaurant/62/&#1492;&#1493;&#1501;_&#1502;&#1497;&#1497;&#1491;" TargetMode="External"/><Relationship Id="rId269" Type="http://schemas.openxmlformats.org/officeDocument/2006/relationships/hyperlink" Target="http://thestreets.co.il/he/" TargetMode="External"/><Relationship Id="rId270" Type="http://schemas.openxmlformats.org/officeDocument/2006/relationships/hyperlink" Target="https://www.facebook.com/TheStreets.co.il" TargetMode="External"/><Relationship Id="rId271" Type="http://schemas.openxmlformats.org/officeDocument/2006/relationships/hyperlink" Target="http://www.vegan-friendly.co.il/restaurant/56/The_Streets" TargetMode="External"/><Relationship Id="rId272" Type="http://schemas.openxmlformats.org/officeDocument/2006/relationships/hyperlink" Target="http://www.facebook.com/pages/Cafe-Sheleg-&#1511;&#1508;&#1492;-&#1513;&#1500;&#1490;/101873896605959" TargetMode="External"/><Relationship Id="rId273" Type="http://schemas.openxmlformats.org/officeDocument/2006/relationships/hyperlink" Target="http://www.vegan-friendly.co.il/business/&#1511;&#1508;&#1492;-&#1513;&#1500;&#1490;-cafe-sheleg/" TargetMode="External"/><Relationship Id="rId274" Type="http://schemas.openxmlformats.org/officeDocument/2006/relationships/hyperlink" Target="http://www.ornaandella.com/" TargetMode="External"/><Relationship Id="rId275" Type="http://schemas.openxmlformats.org/officeDocument/2006/relationships/hyperlink" Target="https://www.facebook.com/pages/&#1488;&#1493;&#1512;&#1504;&#1492;-&#1493;&#1488;&#1500;&#1492;/123458784378637?fref=ts" TargetMode="External"/><Relationship Id="rId276" Type="http://schemas.openxmlformats.org/officeDocument/2006/relationships/hyperlink" Target="http://www.vegan-friendly.co.il/business/&#1488;&#1493;&#1512;&#1504;&#1492;-&#1493;&#1488;&#1500;&#1492;-2/" TargetMode="External"/><Relationship Id="rId277" Type="http://schemas.openxmlformats.org/officeDocument/2006/relationships/hyperlink" Target="https://www.facebook.com/pages/&#1508;&#1497;&#1510;&#1492;-&#1508;&#1512;&#1504;&#1510;&#1505;&#1511;&#1492;/420366544755515?fref=photo" TargetMode="External"/><Relationship Id="rId278" Type="http://schemas.openxmlformats.org/officeDocument/2006/relationships/hyperlink" Target="http://www.vegan-friendly.co.il/business/&#1508;&#1497;&#1510;&#1492;-&#1508;&#1512;&#1504;&#1510;&#1505;&#1511;&#1492;/" TargetMode="External"/><Relationship Id="rId279" Type="http://schemas.openxmlformats.org/officeDocument/2006/relationships/hyperlink" Target="http://www.pizza-bordo.com/" TargetMode="External"/><Relationship Id="rId280" Type="http://schemas.openxmlformats.org/officeDocument/2006/relationships/hyperlink" Target="http://www.vegan-friendly.co.il/business/&#1508;&#1497;&#1510;&#1492;-&#1489;&#1493;&#1512;&#1491;&#1493;/" TargetMode="External"/><Relationship Id="rId281" Type="http://schemas.openxmlformats.org/officeDocument/2006/relationships/hyperlink" Target="https://www.facebook.com/Hummusbadra" TargetMode="External"/><Relationship Id="rId282" Type="http://schemas.openxmlformats.org/officeDocument/2006/relationships/hyperlink" Target="http://www.vegan-friendly.co.il/business/&#1489;&#1491;&#1512;&#1492;-&#1495;&#1493;&#1502;&#1493;&#1505;-&#1508;&#1493;&#1500;-&#1502;&#1505;&#1489;&#1495;&#1492;/" TargetMode="External"/><Relationship Id="rId283" Type="http://schemas.openxmlformats.org/officeDocument/2006/relationships/hyperlink" Target="http://teva-call.co.il/" TargetMode="External"/><Relationship Id="rId284" Type="http://schemas.openxmlformats.org/officeDocument/2006/relationships/hyperlink" Target="https://www.facebook.com/pages/&#1496;&#1489;&#1506;-&#1499;&#1500;/147340445387670" TargetMode="External"/><Relationship Id="rId285" Type="http://schemas.openxmlformats.org/officeDocument/2006/relationships/hyperlink" Target="http://www.quicheria.co.il/" TargetMode="External"/><Relationship Id="rId286" Type="http://schemas.openxmlformats.org/officeDocument/2006/relationships/hyperlink" Target="https://www.facebook.com/quicheria" TargetMode="External"/><Relationship Id="rId287" Type="http://schemas.openxmlformats.org/officeDocument/2006/relationships/hyperlink" Target="http://www.cafelouise.co.il/he/home/" TargetMode="External"/><Relationship Id="rId288" Type="http://schemas.openxmlformats.org/officeDocument/2006/relationships/hyperlink" Target="https://www.facebook.com/cafelouisehaifa?fref=ts" TargetMode="External"/><Relationship Id="rId289" Type="http://schemas.openxmlformats.org/officeDocument/2006/relationships/hyperlink" Target="http://www.vegan-friendly.co.il/business/&#1511;&#1508;&#1492;-&#1500;&#1493;&#1488;&#1497;&#1494;/" TargetMode="External"/><Relationship Id="rId290" Type="http://schemas.openxmlformats.org/officeDocument/2006/relationships/hyperlink" Target="https://www.facebook.com/iceberg.israel" TargetMode="External"/><Relationship Id="rId291" Type="http://schemas.openxmlformats.org/officeDocument/2006/relationships/hyperlink" Target="http://www.vegan-friendly.co.il/business/&#1490;&#1500;&#1497;&#1491;&#1492;-&#1488;&#1497;&#1497;&#1505;&#1489;&#1512;&#1490;-iceberg/" TargetMode="External"/><Relationship Id="rId292" Type="http://schemas.openxmlformats.org/officeDocument/2006/relationships/hyperlink" Target="http://alimyerukim.co.il/" TargetMode="External"/><Relationship Id="rId293" Type="http://schemas.openxmlformats.org/officeDocument/2006/relationships/hyperlink" Target="https://www.facebook.com/pages/&#1506;&#1500;&#1497;&#1501;-&#1497;&#1512;&#1493;&#1511;&#1497;&#1501;/667272136630722" TargetMode="External"/><Relationship Id="rId294" Type="http://schemas.openxmlformats.org/officeDocument/2006/relationships/hyperlink" Target="http://www.vegan-friendly.co.il/business/&#1506;&#1500;&#1497;&#1501;-&#1497;&#1512;&#1493;&#1511;&#1497;&#1501;/" TargetMode="External"/><Relationship Id="rId295" Type="http://schemas.openxmlformats.org/officeDocument/2006/relationships/hyperlink" Target="http://www.rest.co.il/sites/Default.asp?txtRestID=3013" TargetMode="External"/><Relationship Id="rId296" Type="http://schemas.openxmlformats.org/officeDocument/2006/relationships/hyperlink" Target="https://www.facebook.com/maharaja.rest?sk=wall" TargetMode="External"/><Relationship Id="rId297" Type="http://schemas.openxmlformats.org/officeDocument/2006/relationships/hyperlink" Target="http://www.vegan-friendly.co.il/business/&#1502;&#1492;&#1512;&#1490;&#1492;/" TargetMode="External"/><Relationship Id="rId298" Type="http://schemas.openxmlformats.org/officeDocument/2006/relationships/hyperlink" Target="https://www.facebook.com/pages/&#1492;&#1489;&#1497;&#1514;-&#1513;&#1500;-&#1495;&#1493;&#1502;&#1493;&#1505;/491550000962685" TargetMode="External"/><Relationship Id="rId299" Type="http://schemas.openxmlformats.org/officeDocument/2006/relationships/hyperlink" Target="http://www.vegan-friendly.co.il/business/&#1492;&#1489;&#1497;&#1514;-&#1513;&#1500;-&#1495;&#1493;&#1502;&#1493;&#1505;/" TargetMode="External"/><Relationship Id="rId300" Type="http://schemas.openxmlformats.org/officeDocument/2006/relationships/hyperlink" Target="http://www.tavola.co.il/he/home/" TargetMode="External"/><Relationship Id="rId301" Type="http://schemas.openxmlformats.org/officeDocument/2006/relationships/hyperlink" Target="https://www.facebook.com/pages/TAVOLA-RISTORANTE/333713054381" TargetMode="External"/><Relationship Id="rId302" Type="http://schemas.openxmlformats.org/officeDocument/2006/relationships/hyperlink" Target="http://www.vegan-friendly.co.il/business/&#1496;&#1488;&#1489;&#1493;&#1500;&#1492;/" TargetMode="External"/><Relationship Id="rId303" Type="http://schemas.openxmlformats.org/officeDocument/2006/relationships/hyperlink" Target="http://www.osakarest.co.il/" TargetMode="External"/><Relationship Id="rId304" Type="http://schemas.openxmlformats.org/officeDocument/2006/relationships/hyperlink" Target="http://www.vegan-friendly.co.il/business/&#1488;&#1493;&#1505;&#1511;&#1492;/" TargetMode="External"/><Relationship Id="rId305" Type="http://schemas.openxmlformats.org/officeDocument/2006/relationships/hyperlink" Target="http://www.facebook.com/pages/&#1496;&#1489;&#1506;&#1500;&#1492;/131832593564695?fref=ts" TargetMode="External"/><Relationship Id="rId306" Type="http://schemas.openxmlformats.org/officeDocument/2006/relationships/hyperlink" Target="http://www.vegan-friendly.co.il/business/&#1496;&#1489;&#1506;&#1500;&#1492;/" TargetMode="External"/><Relationship Id="rId307" Type="http://schemas.openxmlformats.org/officeDocument/2006/relationships/hyperlink" Target="http://aircafferaanana.rest.co.il/" TargetMode="External"/><Relationship Id="rId308" Type="http://schemas.openxmlformats.org/officeDocument/2006/relationships/hyperlink" Target="https://www.facebook.com/aircaffe2" TargetMode="External"/><Relationship Id="rId309" Type="http://schemas.openxmlformats.org/officeDocument/2006/relationships/hyperlink" Target="http://www.vegan-friendly.co.il/business/air-caffe-&#1512;&#1506;&#1504;&#1504;&#1492;/" TargetMode="External"/><Relationship Id="rId310" Type="http://schemas.openxmlformats.org/officeDocument/2006/relationships/hyperlink" Target="http://www.rol.co.il/sites/cafe-karkur/" TargetMode="External"/><Relationship Id="rId311" Type="http://schemas.openxmlformats.org/officeDocument/2006/relationships/hyperlink" Target="http://www.facebook.com/cafekarkur?fref=ts" TargetMode="External"/><Relationship Id="rId312" Type="http://schemas.openxmlformats.org/officeDocument/2006/relationships/hyperlink" Target="http://www.vegan-friendly.co.il/business/&#1511;&#1508;&#1492;-&#1499;&#1512;&#1499;&#1493;&#1512;/" TargetMode="External"/><Relationship Id="rId313" Type="http://schemas.openxmlformats.org/officeDocument/2006/relationships/hyperlink" Target="http://www.meshekbarzilay.co.il/" TargetMode="External"/><Relationship Id="rId314" Type="http://schemas.openxmlformats.org/officeDocument/2006/relationships/hyperlink" Target="https://www.facebook.com/meshekbarzilay" TargetMode="External"/><Relationship Id="rId315" Type="http://schemas.openxmlformats.org/officeDocument/2006/relationships/hyperlink" Target="http://vegan-friendly.co.il/restaurant/74/&#1502;&#1513;&#1511;_&#1489;&#1512;&#1494;&#1497;&#1500;&#1497;" TargetMode="External"/><Relationship Id="rId316" Type="http://schemas.openxmlformats.org/officeDocument/2006/relationships/hyperlink" Target="http://www.tandoori.co.il/195454/hertselya" TargetMode="External"/><Relationship Id="rId317" Type="http://schemas.openxmlformats.org/officeDocument/2006/relationships/hyperlink" Target="https://www.facebook.com/tandoori.il" TargetMode="External"/><Relationship Id="rId318" Type="http://schemas.openxmlformats.org/officeDocument/2006/relationships/hyperlink" Target="http://www.vegan-friendly.co.il/restaurant/70/&#1496;&#1504;&#1491;&#1493;&#1512;&#1497;" TargetMode="External"/><Relationship Id="rId319" Type="http://schemas.openxmlformats.org/officeDocument/2006/relationships/hyperlink" Target="http://www.ludens.co.il/" TargetMode="External"/><Relationship Id="rId320" Type="http://schemas.openxmlformats.org/officeDocument/2006/relationships/hyperlink" Target="https://www.facebook.com/ludens.vegan" TargetMode="External"/><Relationship Id="rId321" Type="http://schemas.openxmlformats.org/officeDocument/2006/relationships/hyperlink" Target="http://www.vegan-friendly.co.il/business/&#1500;&#1493;&#1491;&#1504;&#1505;/" TargetMode="External"/><Relationship Id="rId322" Type="http://schemas.openxmlformats.org/officeDocument/2006/relationships/hyperlink" Target="http://www.facebook.com/hummustov?fref=ts" TargetMode="External"/><Relationship Id="rId323" Type="http://schemas.openxmlformats.org/officeDocument/2006/relationships/hyperlink" Target="http://www.vegan-friendly.co.il/business/&#1495;&#1493;&#1502;&#1493;&#1505;-&#1496;&#1493;&#1489;-&#1493;&#1506;&#1493;&#1491;/" TargetMode="External"/><Relationship Id="rId324" Type="http://schemas.openxmlformats.org/officeDocument/2006/relationships/hyperlink" Target="http://nagila.rest.co.il/" TargetMode="External"/><Relationship Id="rId325" Type="http://schemas.openxmlformats.org/officeDocument/2006/relationships/hyperlink" Target="https://www.facebook.com/pages/&#1502;&#1505;&#1506;&#1491;&#1514;-&#1504;&#1490;&#1497;&#1500;&#1492;-Nagila-Restaurant/502720619839341" TargetMode="External"/><Relationship Id="rId326" Type="http://schemas.openxmlformats.org/officeDocument/2006/relationships/hyperlink" Target="http://www.vegan-friendly.co.il/business/&#1504;&#1490;&#1497;&#1500;&#1492;-2/" TargetMode="External"/><Relationship Id="rId327" Type="http://schemas.openxmlformats.org/officeDocument/2006/relationships/hyperlink" Target="http://shragas.co.il/" TargetMode="External"/><Relationship Id="rId328" Type="http://schemas.openxmlformats.org/officeDocument/2006/relationships/hyperlink" Target="https://www.facebook.com/ShragaCafe" TargetMode="External"/><Relationship Id="rId329" Type="http://schemas.openxmlformats.org/officeDocument/2006/relationships/hyperlink" Target="http://www.vegan-friendly.co.il/business/&#1513;&#1512;&#1490;&#1488;-&#1511;&#1508;&#1492;/" TargetMode="External"/><Relationship Id="rId330" Type="http://schemas.openxmlformats.org/officeDocument/2006/relationships/hyperlink" Target="http://www.nocturno.co.il/" TargetMode="External"/><Relationship Id="rId331" Type="http://schemas.openxmlformats.org/officeDocument/2006/relationships/hyperlink" Target="https://www.facebook.com/pages/&#1504;&#1493;&#1511;&#1496;&#1493;&#1512;&#1504;&#1493;-&#1489;&#1497;&#1514;-&#1493;&#1511;&#1508;&#1492;-cafe-Nocturno/512343762120895" TargetMode="External"/><Relationship Id="rId332" Type="http://schemas.openxmlformats.org/officeDocument/2006/relationships/hyperlink" Target="http://www.vegan-friendly.co.il/business/&#1504;&#1493;&#1511;&#1496;&#1493;&#1512;&#1504;&#1493;/" TargetMode="External"/><Relationship Id="rId333" Type="http://schemas.openxmlformats.org/officeDocument/2006/relationships/hyperlink" Target="http://www.village-green.co.il/" TargetMode="External"/><Relationship Id="rId334" Type="http://schemas.openxmlformats.org/officeDocument/2006/relationships/hyperlink" Target="https://www.facebook.com/VillageGreenJerusalem" TargetMode="External"/><Relationship Id="rId335" Type="http://schemas.openxmlformats.org/officeDocument/2006/relationships/hyperlink" Target="http://www.vegan-friendly.co.il/business/&#1493;&#1497;&#1500;&#1490;-&#1490;&#1512;&#1497;&#1503;" TargetMode="External"/><Relationship Id="rId336" Type="http://schemas.openxmlformats.org/officeDocument/2006/relationships/hyperlink" Target="http://www.zmora-organi.co.il/" TargetMode="External"/><Relationship Id="rId337" Type="http://schemas.openxmlformats.org/officeDocument/2006/relationships/hyperlink" Target="https://www.facebook.com/pages/&#1494;&#1502;&#1493;&#1512;&#1492;-&#1488;&#1493;&#1512;&#1490;&#1504;&#1497;/304512946232770" TargetMode="External"/><Relationship Id="rId338" Type="http://schemas.openxmlformats.org/officeDocument/2006/relationships/hyperlink" Target="http://www.vegan-friendly.co.il/business/&#1494;&#1502;&#1493;&#1512;&#1492;-&#1488;&#1493;&#1512;&#1490;&#1504;&#1497;/" TargetMode="External"/><Relationship Id="rId339" Type="http://schemas.openxmlformats.org/officeDocument/2006/relationships/hyperlink" Target="http://www.facebook.com/pages/&#1492;&#1488;&#1490;&#1505;-1/477691602252830?fref=ts" TargetMode="External"/><Relationship Id="rId340" Type="http://schemas.openxmlformats.org/officeDocument/2006/relationships/hyperlink" Target="http://www.vegan-friendly.co.il/business/&#1492;&#1488;&#1490;&#1505;-1/" TargetMode="External"/><Relationship Id="rId341" Type="http://schemas.openxmlformats.org/officeDocument/2006/relationships/hyperlink" Target="https://www.facebook.com/HaMarakiaJlm?ref=ts&amp;fref=ts" TargetMode="External"/><Relationship Id="rId342" Type="http://schemas.openxmlformats.org/officeDocument/2006/relationships/hyperlink" Target="http://www.vegan-friendly.co.il/business/&#1492;&#1502;&#1512;&#1511;&#1497;&#1497;&#1492;/" TargetMode="External"/><Relationship Id="rId343" Type="http://schemas.openxmlformats.org/officeDocument/2006/relationships/hyperlink" Target="http://www.2eat.co.il/show_article.aspx?article=4535" TargetMode="External"/><Relationship Id="rId344" Type="http://schemas.openxmlformats.org/officeDocument/2006/relationships/hyperlink" Target="http://www.facebook.com/katamonhayeshana?fref=ts" TargetMode="External"/><Relationship Id="rId345" Type="http://schemas.openxmlformats.org/officeDocument/2006/relationships/hyperlink" Target="http://www.vegan-friendly.co.il/business/&#1511;&#1496;&#1502;&#1493;&#1503;-&#1492;&#1497;&#1513;&#1504;&#1492;/" TargetMode="External"/><Relationship Id="rId346" Type="http://schemas.openxmlformats.org/officeDocument/2006/relationships/hyperlink" Target="http://www.rest.co.il/sites/Default.asp?txtRestID=1675" TargetMode="External"/><Relationship Id="rId347" Type="http://schemas.openxmlformats.org/officeDocument/2006/relationships/hyperlink" Target="https://www.facebook.com/pages/&#1514;&#1488;&#1504;&#1497;&#1501;-Teenim/249205301904000" TargetMode="External"/><Relationship Id="rId348" Type="http://schemas.openxmlformats.org/officeDocument/2006/relationships/hyperlink" Target="http://www.vegan-friendly.co.il/business/&#1514;&#1488;&#1504;&#1497;&#1501;/" TargetMode="External"/><Relationship Id="rId349" Type="http://schemas.openxmlformats.org/officeDocument/2006/relationships/hyperlink" Target="http://www.rest.co.il/sites/Default.asp?txtRestID=15303" TargetMode="External"/><Relationship Id="rId350" Type="http://schemas.openxmlformats.org/officeDocument/2006/relationships/hyperlink" Target="https://www.facebook.com/CafeBombay" TargetMode="External"/><Relationship Id="rId351" Type="http://schemas.openxmlformats.org/officeDocument/2006/relationships/hyperlink" Target="http://www.vegan-friendly.co.il/business/&#1511;&#1508;&#1492;-&#1489;&#1493;&#1502;&#1489;&#1497;&#1497;-&#1502;&#1505;&#1506;&#1491;&#1493;&#1514;-&#1496;&#1489;&#1506;&#1493;&#1504;&#1497;&#1493;&#1514;-&#1499;&#1513;&#1512;&#1493;&#1514;/" TargetMode="External"/><Relationship Id="rId352" Type="http://schemas.openxmlformats.org/officeDocument/2006/relationships/hyperlink" Target="https://www.facebook.com/pizza.lazino.haifa" TargetMode="External"/><Relationship Id="rId353" Type="http://schemas.openxmlformats.org/officeDocument/2006/relationships/hyperlink" Target="http://www.vegan-friendly.co.il/business/&#1508;&#1497;&#1510;&#1492;-&#1500;&#1494;&#1497;&#1504;&#1493;/" TargetMode="External"/><Relationship Id="rId354" Type="http://schemas.openxmlformats.org/officeDocument/2006/relationships/hyperlink" Target="http://www.pastale.com/" TargetMode="External"/><Relationship Id="rId355" Type="http://schemas.openxmlformats.org/officeDocument/2006/relationships/hyperlink" Target="https://www.facebook.com/PastaleBinyamina" TargetMode="External"/><Relationship Id="rId356" Type="http://schemas.openxmlformats.org/officeDocument/2006/relationships/hyperlink" Target="https://www.facebook.com/DoobiesPlace" TargetMode="External"/><Relationship Id="rId357" Type="http://schemas.openxmlformats.org/officeDocument/2006/relationships/hyperlink" Target="http://www.vegan-friendly.co.il/business/&#1492;&#1502;&#1511;&#1493;&#1501;-&#1513;&#1500;-&#1491;&#1493;&#1489;&#1497;-doobis-vegan-bar/" TargetMode="External"/><Relationship Id="rId358" Type="http://schemas.openxmlformats.org/officeDocument/2006/relationships/hyperlink" Target="http://www.yulis.info/" TargetMode="External"/><Relationship Id="rId359" Type="http://schemas.openxmlformats.org/officeDocument/2006/relationships/hyperlink" Target="https://www.facebook.com/pages/Yulis-Lunch-Box/361680560627357" TargetMode="External"/><Relationship Id="rId360" Type="http://schemas.openxmlformats.org/officeDocument/2006/relationships/hyperlink" Target="http://www.vegan-friendly.co.il/restaurant/105/Yuli_s_Lunch_Box" TargetMode="External"/><Relationship Id="rId361" Type="http://schemas.openxmlformats.org/officeDocument/2006/relationships/hyperlink" Target="https://www.facebook.com/Sachbak" TargetMode="External"/><Relationship Id="rId362" Type="http://schemas.openxmlformats.org/officeDocument/2006/relationships/hyperlink" Target="http://www.vegan-friendly.co.il/business/&#1492;&#1505;&#1489;&#1497;&#1495;-&#1513;&#1500;-&#1505;&#1495;&#1489;&#1511;/" TargetMode="External"/><Relationship Id="rId363" Type="http://schemas.openxmlformats.org/officeDocument/2006/relationships/hyperlink" Target="http://www.seor.co.il/" TargetMode="External"/><Relationship Id="rId364" Type="http://schemas.openxmlformats.org/officeDocument/2006/relationships/hyperlink" Target="https://www.facebook.com/pages/&#1513;&#1488;&#1493;&#1512;/151133041718088" TargetMode="External"/><Relationship Id="rId365" Type="http://schemas.openxmlformats.org/officeDocument/2006/relationships/hyperlink" Target="http://www.vegan-friendly.co.il/business/&#1513;&#1488;&#1493;&#1512;/" TargetMode="External"/><Relationship Id="rId366" Type="http://schemas.openxmlformats.org/officeDocument/2006/relationships/hyperlink" Target="http://www.greenburger.co.il/" TargetMode="External"/><Relationship Id="rId367" Type="http://schemas.openxmlformats.org/officeDocument/2006/relationships/hyperlink" Target="https://www.facebook.com/pages/Green-Burger-&#1490;&#1512;&#1497;&#1503;-&#1489;&#1493;&#1512;&#1490;&#1512;/497977443602103" TargetMode="External"/><Relationship Id="rId368" Type="http://schemas.openxmlformats.org/officeDocument/2006/relationships/hyperlink" Target="http://www.vegan-friendly.co.il/business/&#1490;&#1512;&#1497;&#1503;-&#1489;&#1493;&#1512;&#1490;&#1512;-green-burger/" TargetMode="External"/><Relationship Id="rId369" Type="http://schemas.openxmlformats.org/officeDocument/2006/relationships/hyperlink" Target="https://www.facebook.com/klemantiina" TargetMode="External"/><Relationship Id="rId370" Type="http://schemas.openxmlformats.org/officeDocument/2006/relationships/hyperlink" Target="http://www.vegan-friendly.co.il/restaurant/80/&#1511;&#1500;&#1502;&#1504;&#1496;&#1497;&#1504;&#1492;" TargetMode="External"/><Relationship Id="rId371" Type="http://schemas.openxmlformats.org/officeDocument/2006/relationships/hyperlink" Target="http://www.jamhaifa.co.il/" TargetMode="External"/><Relationship Id="rId372" Type="http://schemas.openxmlformats.org/officeDocument/2006/relationships/hyperlink" Target="https://www.facebook.com/jamhaifa" TargetMode="External"/><Relationship Id="rId373" Type="http://schemas.openxmlformats.org/officeDocument/2006/relationships/hyperlink" Target="http://www.vegan-friendly.co.il/business/jam/" TargetMode="External"/><Relationship Id="rId374" Type="http://schemas.openxmlformats.org/officeDocument/2006/relationships/hyperlink" Target="https://www.facebook.com/niropizza" TargetMode="External"/><Relationship Id="rId375" Type="http://schemas.openxmlformats.org/officeDocument/2006/relationships/hyperlink" Target="http://www.vegan-friendly.co.il/business/&#1504;&#1497;&#1512;&#1493;" TargetMode="External"/><Relationship Id="rId376" Type="http://schemas.openxmlformats.org/officeDocument/2006/relationships/hyperlink" Target="http://www.mamaroni.netai.net/index.html" TargetMode="External"/><Relationship Id="rId377" Type="http://schemas.openxmlformats.org/officeDocument/2006/relationships/hyperlink" Target="https://www.facebook.com/RestaurantMamaroni" TargetMode="External"/><Relationship Id="rId378" Type="http://schemas.openxmlformats.org/officeDocument/2006/relationships/hyperlink" Target="http://www.vegan-friendly.co.il/business/mamaroni-&#1502;&#1488;&#1502;&#1488;&#1512;&#1493;&#1504;&#1497;/" TargetMode="External"/><Relationship Id="rId379" Type="http://schemas.openxmlformats.org/officeDocument/2006/relationships/hyperlink" Target="http://shorasheem.co.il/" TargetMode="External"/><Relationship Id="rId380" Type="http://schemas.openxmlformats.org/officeDocument/2006/relationships/hyperlink" Target="http://www.facebook.com/shorasheem?fref=ts" TargetMode="External"/><Relationship Id="rId381" Type="http://schemas.openxmlformats.org/officeDocument/2006/relationships/hyperlink" Target="http://www.vegan-friendly.co.il/business/&#1513;&#1493;&#1512;&#1513;&#1497;&#1501;-&#1495;&#1491;&#1512;-&#1488;&#1493;&#1499;&#1500;/" TargetMode="External"/><Relationship Id="rId382" Type="http://schemas.openxmlformats.org/officeDocument/2006/relationships/hyperlink" Target="http://www.pizza-fadael.co.il/" TargetMode="External"/><Relationship Id="rId383" Type="http://schemas.openxmlformats.org/officeDocument/2006/relationships/hyperlink" Target="https://www.facebook.com/Fadael.Kiryat.Tivon" TargetMode="External"/><Relationship Id="rId384" Type="http://schemas.openxmlformats.org/officeDocument/2006/relationships/hyperlink" Target="http://www.vegan-friendly.co.il/business/&#1508;&#1497;&#1510;&#1492;-&#1508;&#1491;&#1488;&#1500;/" TargetMode="External"/><Relationship Id="rId385" Type="http://schemas.openxmlformats.org/officeDocument/2006/relationships/hyperlink" Target="http://www.harduf.org.il/rest/index.htm" TargetMode="External"/><Relationship Id="rId386" Type="http://schemas.openxmlformats.org/officeDocument/2006/relationships/hyperlink" Target="http://www.vegan-friendly.co.il/business/&#1502;&#1505;&#1506;&#1491;&#1514;-&#1492;&#1512;&#1491;&#1493;&#1507;/" TargetMode="External"/><Relationship Id="rId387" Type="http://schemas.openxmlformats.org/officeDocument/2006/relationships/hyperlink" Target="http://nolasocks.co.il/" TargetMode="External"/><Relationship Id="rId388" Type="http://schemas.openxmlformats.org/officeDocument/2006/relationships/hyperlink" Target="https://www.facebook.com/nolasockspub" TargetMode="External"/><Relationship Id="rId389" Type="http://schemas.openxmlformats.org/officeDocument/2006/relationships/hyperlink" Target="http://www.vegan-friendly.co.il/business/&#1504;&#1493;&#1500;&#1492;-&#1505;&#1493;&#1511;&#1505;-nola-socks/" TargetMode="External"/><Relationship Id="rId390" Type="http://schemas.openxmlformats.org/officeDocument/2006/relationships/hyperlink" Target="http://www.rol.co.il/sites/dalia/" TargetMode="External"/><Relationship Id="rId391" Type="http://schemas.openxmlformats.org/officeDocument/2006/relationships/hyperlink" Target="https://www.facebook.com/pages/&#1502;&#1505;&#1506;&#1491;&#1514;-&#1491;&#1500;&#1497;&#1492;-&#1488;&#1502;&#1497;&#1512;&#1497;&#1501;/199757720106771" TargetMode="External"/><Relationship Id="rId392" Type="http://schemas.openxmlformats.org/officeDocument/2006/relationships/hyperlink" Target="http://www.vegan-friendly.co.il/business/&#1502;&#1505;&#1506;&#1491;&#1514;-&#1491;&#1500;&#1497;&#1492;/" TargetMode="External"/><Relationship Id="rId393" Type="http://schemas.openxmlformats.org/officeDocument/2006/relationships/hyperlink" Target="http://www.mishlohim.co.il/Menu.aspx?businessId=5074" TargetMode="External"/><Relationship Id="rId394" Type="http://schemas.openxmlformats.org/officeDocument/2006/relationships/hyperlink" Target="https://www.facebook.com/amareti" TargetMode="External"/><Relationship Id="rId395" Type="http://schemas.openxmlformats.org/officeDocument/2006/relationships/hyperlink" Target="http://www.vegan-friendly.co.il/restaurant/28/&#1488;&#1502;&#1512;&#1496;&#1497;" TargetMode="External"/><Relationship Id="rId396" Type="http://schemas.openxmlformats.org/officeDocument/2006/relationships/hyperlink" Target="http://www.rol.co.il/sites/little-india/" TargetMode="External"/><Relationship Id="rId397" Type="http://schemas.openxmlformats.org/officeDocument/2006/relationships/hyperlink" Target="https://www.facebook.com/hodu.haktana" TargetMode="External"/><Relationship Id="rId398" Type="http://schemas.openxmlformats.org/officeDocument/2006/relationships/hyperlink" Target="http://www.vegan-friendly.co.il/business/&#1492;&#1493;&#1491;&#1493;-&#1492;&#1511;&#1496;&#1504;&#1492;/" TargetMode="External"/><Relationship Id="rId399" Type="http://schemas.openxmlformats.org/officeDocument/2006/relationships/hyperlink" Target="http://www.falafelbaribua.co.il/" TargetMode="External"/><Relationship Id="rId400" Type="http://schemas.openxmlformats.org/officeDocument/2006/relationships/hyperlink" Target="https://www.facebook.com/falafelbaribua" TargetMode="External"/><Relationship Id="rId401" Type="http://schemas.openxmlformats.org/officeDocument/2006/relationships/hyperlink" Target="http://www.vegan-friendly.co.il/business/&#1508;&#1500;&#1488;&#1508;&#1500;-&#1489;&#1512;&#1497;&#1489;&#1493;&#1506;/" TargetMode="External"/><Relationship Id="rId402" Type="http://schemas.openxmlformats.org/officeDocument/2006/relationships/hyperlink" Target="http://www.gregcafe.co.il/index.php" TargetMode="External"/><Relationship Id="rId403" Type="http://schemas.openxmlformats.org/officeDocument/2006/relationships/hyperlink" Target="https://www.facebook.com/gregcafe" TargetMode="External"/><Relationship Id="rId404" Type="http://schemas.openxmlformats.org/officeDocument/2006/relationships/hyperlink" Target="http://www.vegan-friendly.co.il/business/&#1511;&#1508;&#1492;-&#1490;&#1512;&#1490;/" TargetMode="External"/><Relationship Id="rId405" Type="http://schemas.openxmlformats.org/officeDocument/2006/relationships/hyperlink" Target="http://www.espressobar.com/" TargetMode="External"/><Relationship Id="rId406" Type="http://schemas.openxmlformats.org/officeDocument/2006/relationships/hyperlink" Target="https://www.facebook.com/EspressoBarIL?fref=ts" TargetMode="External"/><Relationship Id="rId407" Type="http://schemas.openxmlformats.org/officeDocument/2006/relationships/hyperlink" Target="http://www.vegan-friendly.co.il/business/&#1488;&#1505;&#1508;&#1512;&#1505;&#1493;-&#1489;&#1512;/" TargetMode="External"/><Relationship Id="rId408" Type="http://schemas.openxmlformats.org/officeDocument/2006/relationships/hyperlink" Target="http://www.villagegreentlv.co.il/" TargetMode="External"/><Relationship Id="rId409" Type="http://schemas.openxmlformats.org/officeDocument/2006/relationships/hyperlink" Target="https://www.facebook.com/VillageGreenJerusalem/timeline" TargetMode="External"/><Relationship Id="rId410" Type="http://schemas.openxmlformats.org/officeDocument/2006/relationships/hyperlink" Target="http://vegan-friendly.co.il/restaurant/154/&#1493;&#1497;&#1500;&#1497;&#1490;_&#1490;&#1512;&#1497;&#1503;_&#1514;&#1500;_&#1488;&#1489;&#1497;&#1489;" TargetMode="External"/><Relationship Id="rId411" Type="http://schemas.openxmlformats.org/officeDocument/2006/relationships/hyperlink" Target="http://vong.co.il/" TargetMode="External"/><Relationship Id="rId412" Type="http://schemas.openxmlformats.org/officeDocument/2006/relationships/hyperlink" Target="https://www.facebook.com/vong.israel" TargetMode="External"/><Relationship Id="rId413" Type="http://schemas.openxmlformats.org/officeDocument/2006/relationships/hyperlink" Target="http://vegan-friendly.co.il/restaurant/162/VONG_&#1493;&#1493;&#1504;&#1490;" TargetMode="External"/><Relationship Id="rId414" Type="http://schemas.openxmlformats.org/officeDocument/2006/relationships/hyperlink" Target="https://www.facebook.com/mepnoon?fref=ts" TargetMode="External"/><Relationship Id="rId415" Type="http://schemas.openxmlformats.org/officeDocument/2006/relationships/hyperlink" Target="http://vegan-friendly.co.il/restaurant/167/NOON" TargetMode="External"/><Relationship Id="rId416" Type="http://schemas.openxmlformats.org/officeDocument/2006/relationships/hyperlink" Target="https://www.facebook.com/TonyVespaIsrael" TargetMode="External"/><Relationship Id="rId417" Type="http://schemas.openxmlformats.org/officeDocument/2006/relationships/hyperlink" Target="http://vegan-friendly.co.il/restaurant/138/&#1496;&#1493;&#1504;&#1497;_&#1493;&#1505;&#1508;&#1492;" TargetMode="External"/><Relationship Id="rId418" Type="http://schemas.openxmlformats.org/officeDocument/2006/relationships/hyperlink" Target="https://www.facebook.com/TonyVespaIsrael/info?tab=page_info" TargetMode="External"/><Relationship Id="rId419" Type="http://schemas.openxmlformats.org/officeDocument/2006/relationships/hyperlink" Target="https://www.facebook.com/greencatvegan" TargetMode="External"/><Relationship Id="rId420" Type="http://schemas.openxmlformats.org/officeDocument/2006/relationships/hyperlink" Target="http://vegan-friendly.co.il/restaurant/137/&#1492;&#1495;&#1514;&#1493;&#1500;_&#1492;&#1497;&#1512;&#1493;&#1511;" TargetMode="External"/><Relationship Id="rId421" Type="http://schemas.openxmlformats.org/officeDocument/2006/relationships/hyperlink" Target="https://www.facebook.com/pages/&#1502;&#1497;&#1509;-&#1502;&#1512;&#1511;/487640511378978" TargetMode="External"/><Relationship Id="rId422" Type="http://schemas.openxmlformats.org/officeDocument/2006/relationships/hyperlink" Target="http://vegan-friendly.co.il/restaurant/169/&#1502;&#1497;&#1509;_&#1502;&#1512;&#1511;" TargetMode="External"/><Relationship Id="rId423" Type="http://schemas.openxmlformats.org/officeDocument/2006/relationships/hyperlink" Target="http://www.rest.co.il/sites/default.asp?txtRestID=8488&amp;txtNavID=3&amp;txtItemID=158763" TargetMode="External"/><Relationship Id="rId424" Type="http://schemas.openxmlformats.org/officeDocument/2006/relationships/hyperlink" Target="https://www.facebook.com/GidiCafe" TargetMode="External"/><Relationship Id="rId425" Type="http://schemas.openxmlformats.org/officeDocument/2006/relationships/hyperlink" Target="http://www.vegan-friendly.co.il/business/&#1511;&#1508;&#1492;-&#1490;&#1497;&#1491;&#1497;/" TargetMode="External"/><Relationship Id="rId426" Type="http://schemas.openxmlformats.org/officeDocument/2006/relationships/hyperlink" Target="http://www.cantare-karkur.co.il/" TargetMode="External"/><Relationship Id="rId427" Type="http://schemas.openxmlformats.org/officeDocument/2006/relationships/hyperlink" Target="https://www.facebook.com/pages/&#1511;&#1504;&#1496;&#1512;&#1492;-&#1499;&#1512;&#1499;&#1493;&#1512;-&#1489;&#1512;-&#1511;&#1508;&#1492;-&#1493;&#1500;&#1495;&#1501;/458593850862110?sk=timeline" TargetMode="External"/><Relationship Id="rId428" Type="http://schemas.openxmlformats.org/officeDocument/2006/relationships/hyperlink" Target="http://www.vegan-friendly.co.il/restaurant/178/&#1511;&#1504;&#1496;&#1512;&#1492;_&#1499;&#1512;&#1499;&#1493;&#1512;" TargetMode="External"/><Relationship Id="rId429" Type="http://schemas.openxmlformats.org/officeDocument/2006/relationships/hyperlink" Target="http://vimcafe.rest.co.il/" TargetMode="External"/><Relationship Id="rId430" Type="http://schemas.openxmlformats.org/officeDocument/2006/relationships/hyperlink" Target="https://www.facebook.com/pages/FIT-CAFE/160038634188399" TargetMode="External"/><Relationship Id="rId431" Type="http://schemas.openxmlformats.org/officeDocument/2006/relationships/hyperlink" Target="http://vegan-friendly.co.il/restaurant/166/FITcafe_&#1508;&#1497;&#1496;_&#1511;&#1508;&#1492;" TargetMode="External"/><Relationship Id="rId432" Type="http://schemas.openxmlformats.org/officeDocument/2006/relationships/hyperlink" Target="http://www.nelly-kitchen.co.il/" TargetMode="External"/><Relationship Id="rId433" Type="http://schemas.openxmlformats.org/officeDocument/2006/relationships/hyperlink" Target="http://www.facebook.com/nelly.kitchen?fref=ts" TargetMode="External"/><Relationship Id="rId434" Type="http://schemas.openxmlformats.org/officeDocument/2006/relationships/hyperlink" Target="http://www.vegan-friendly.co.il/business/&#1492;&#1502;&#1496;&#1489;&#1495;-&#1513;&#1500;-&#1504;&#1500;&#1497;/" TargetMode="External"/><Relationship Id="rId435" Type="http://schemas.openxmlformats.org/officeDocument/2006/relationships/hyperlink" Target="http://vegan-friendly.co.il/restaurant/159/&#1502;&#1493;&#1510;&#1512;&#1500;&#1492;" TargetMode="External"/><Relationship Id="rId436" Type="http://schemas.openxmlformats.org/officeDocument/2006/relationships/hyperlink" Target="https://www.facebook.com/pages/&#1500;&#1493;&#1500;&#1497;&#1511;&#1508;&#1492;/1422119558004813" TargetMode="External"/><Relationship Id="rId437" Type="http://schemas.openxmlformats.org/officeDocument/2006/relationships/hyperlink" Target="http://vegan-friendly.co.il/restaurant/183/&#1500;&#1493;&#1500;&#1497;&#1511;&#1508;&#1492;" TargetMode="External"/><Relationship Id="rId438" Type="http://schemas.openxmlformats.org/officeDocument/2006/relationships/hyperlink" Target="http://www.abagil.com/" TargetMode="External"/><Relationship Id="rId439" Type="http://schemas.openxmlformats.org/officeDocument/2006/relationships/hyperlink" Target="https://www.facebook.com/abagil.organic" TargetMode="External"/><Relationship Id="rId440" Type="http://schemas.openxmlformats.org/officeDocument/2006/relationships/hyperlink" Target="http://www.vegan-friendly.co.il/business/&#1488;&#1489;&#1488;-&#1490;&#1497;&#1500;/" TargetMode="External"/><Relationship Id="rId441" Type="http://schemas.openxmlformats.org/officeDocument/2006/relationships/hyperlink" Target="https://www.facebook.com/SalvadorCafe" TargetMode="External"/><Relationship Id="rId442" Type="http://schemas.openxmlformats.org/officeDocument/2006/relationships/hyperlink" Target="http://www.vegan-friendly.co.il/restaurant/83/&#1505;&#1500;&#1489;&#1491;&#1493;&#1512;" TargetMode="External"/><Relationship Id="rId443" Type="http://schemas.openxmlformats.org/officeDocument/2006/relationships/hyperlink" Target="http://m.bizmakebiz.co.il/9cc4a4" TargetMode="External"/><Relationship Id="rId444" Type="http://schemas.openxmlformats.org/officeDocument/2006/relationships/hyperlink" Target="https://www.facebook.com/cafeBekfar" TargetMode="External"/><Relationship Id="rId445" Type="http://schemas.openxmlformats.org/officeDocument/2006/relationships/hyperlink" Target="http://www.vegan-friendly.co.il/business/&#1511;&#1508;&#1492;-&#1489;&#1499;&#1508;&#1512;/" TargetMode="External"/><Relationship Id="rId446" Type="http://schemas.openxmlformats.org/officeDocument/2006/relationships/hyperlink" Target="http://www.mouse.co.il/CM.articles_item,1657,209,77522,.aspx" TargetMode="External"/><Relationship Id="rId447" Type="http://schemas.openxmlformats.org/officeDocument/2006/relationships/hyperlink" Target="https://www.facebook.com/pages/&#1502;&#1506;&#1489;&#1512;/669239419823508?sk=timeline" TargetMode="External"/><Relationship Id="rId448" Type="http://schemas.openxmlformats.org/officeDocument/2006/relationships/hyperlink" Target="http://vegan-friendly.co.il/article/32/&#1489;&#1497;&#1511;&#1493;&#1512;&#1514;_&#1492;&#1502;&#1506;&#1489;&#1512;" TargetMode="External"/><Relationship Id="rId449" Type="http://schemas.openxmlformats.org/officeDocument/2006/relationships/hyperlink" Target="https://www.facebook.com/narkishesh?fref=nf" TargetMode="External"/><Relationship Id="rId450" Type="http://schemas.openxmlformats.org/officeDocument/2006/relationships/hyperlink" Target="http://vegan-friendly.co.il/restaurant/214" TargetMode="External"/><Relationship Id="rId451" Type="http://schemas.openxmlformats.org/officeDocument/2006/relationships/hyperlink" Target="http://www.achoti.co.il/" TargetMode="External"/><Relationship Id="rId452" Type="http://schemas.openxmlformats.org/officeDocument/2006/relationships/hyperlink" Target="https://www.facebook.com/AchotiPizza" TargetMode="External"/><Relationship Id="rId453" Type="http://schemas.openxmlformats.org/officeDocument/2006/relationships/hyperlink" Target="http://www.vegan-friendly.co.il/business/&#1488;&#1495;&#1493;&#1514;&#1497;-&#1508;&#1497;&#1510;&#1492;-&#1508;&#1505;&#1496;&#1492;-&#1489;&#1512;/" TargetMode="External"/><Relationship Id="rId454" Type="http://schemas.openxmlformats.org/officeDocument/2006/relationships/hyperlink" Target="http://www.2eat.co.il/restaurant.aspx?restid=16809" TargetMode="External"/><Relationship Id="rId455" Type="http://schemas.openxmlformats.org/officeDocument/2006/relationships/hyperlink" Target="http://www.facebook.com/BetMarvah" TargetMode="External"/><Relationship Id="rId456" Type="http://schemas.openxmlformats.org/officeDocument/2006/relationships/hyperlink" Target="http://www.vegan-friendly.co.il/business/&#1489;&#1497;&#1514;-&#1502;&#1512;&#1493;&#1493;&#1492;-&#1488;&#1493;&#1499;&#1500;-&#1492;&#1493;&#1491;&#1497;-&#1510;&#1502;&#1495;&#1493;&#1504;&#1497;/" TargetMode="External"/><Relationship Id="rId457" Type="http://schemas.openxmlformats.org/officeDocument/2006/relationships/hyperlink" Target="http://www.vegan-friendly.co.il/business/&#1508;&#1497;&#1510;&#1492;-&#1491;&#1493;&#1502;&#1497;&#1504;&#1493;-&#1511;&#1504;&#1497;&#1493;&#1503;-&#1491;&#1512;&#1493;&#1512;&#1497;&#1501;/" TargetMode="External"/><Relationship Id="rId458" Type="http://schemas.openxmlformats.org/officeDocument/2006/relationships/hyperlink" Target="http://www.rest.co.il/sites/Default.asp?txtRestID=12063" TargetMode="External"/><Relationship Id="rId459" Type="http://schemas.openxmlformats.org/officeDocument/2006/relationships/hyperlink" Target="https://www.facebook.com/COLONIA.co.il" TargetMode="External"/><Relationship Id="rId460" Type="http://schemas.openxmlformats.org/officeDocument/2006/relationships/hyperlink" Target="http://www.dizi.co.il/food.html" TargetMode="External"/><Relationship Id="rId461" Type="http://schemas.openxmlformats.org/officeDocument/2006/relationships/hyperlink" Target="https://www.facebook.com/Dizicafe?ref=ts&amp;fref=ts" TargetMode="External"/><Relationship Id="rId462" Type="http://schemas.openxmlformats.org/officeDocument/2006/relationships/hyperlink" Target="http://www.vegan-friendly.co.il/business/&#1511;&#1508;&#1492;-dizi/" TargetMode="External"/><Relationship Id="rId463" Type="http://schemas.openxmlformats.org/officeDocument/2006/relationships/hyperlink" Target="http://www.hatarnegol.com/" TargetMode="External"/><Relationship Id="rId464" Type="http://schemas.openxmlformats.org/officeDocument/2006/relationships/hyperlink" Target="https://www.facebook.com/pages/&#1492;&#1514;&#1512;&#1504;&#1490;&#1493;&#1500;-&#1502;&#1496;&#1489;&#1495;-&#1506;&#1501;-&#1489;&#1497;&#1510;&#1497;&#1501;/183703021724979?id=183703021724979&amp;sk=info" TargetMode="External"/><Relationship Id="rId465" Type="http://schemas.openxmlformats.org/officeDocument/2006/relationships/hyperlink" Target="http://www.vegan-friendly.co.il/business/&#1489;&#1497;&#1511;&#1493;&#1512;&#1514;-&#1492;&#1514;&#1512;&#1504;&#1490;&#1493;&#1500;/" TargetMode="External"/><Relationship Id="rId466" Type="http://schemas.openxmlformats.org/officeDocument/2006/relationships/hyperlink" Target="http://www.befood.co.il/" TargetMode="External"/><Relationship Id="rId467" Type="http://schemas.openxmlformats.org/officeDocument/2006/relationships/hyperlink" Target="https://www.facebook.com/befood.co.il" TargetMode="External"/><Relationship Id="rId468" Type="http://schemas.openxmlformats.org/officeDocument/2006/relationships/hyperlink" Target="https://www.facebook.com/Ninicafe" TargetMode="External"/><Relationship Id="rId469" Type="http://schemas.openxmlformats.org/officeDocument/2006/relationships/hyperlink" Target="http://www.vegan-friendly.co.il/article/23/&#1489;&#1497;&#1511;&#1493;&#1512;&#1514;_&#1511;&#1508;&#1492;_&#1504;&#1497;&#1504;&#1497;" TargetMode="External"/><Relationship Id="rId470" Type="http://schemas.openxmlformats.org/officeDocument/2006/relationships/hyperlink" Target="https://www.facebook.com/Lwdwwyl" TargetMode="External"/><Relationship Id="rId471" Type="http://schemas.openxmlformats.org/officeDocument/2006/relationships/hyperlink" Target="https://www.facebook.com/lalalalocca" TargetMode="External"/><Relationship Id="rId472" Type="http://schemas.openxmlformats.org/officeDocument/2006/relationships/hyperlink" Target="http://www.mammaitalia.co.il/" TargetMode="External"/><Relationship Id="rId473" Type="http://schemas.openxmlformats.org/officeDocument/2006/relationships/hyperlink" Target="https://www.facebook.com/mammaitaliatlv" TargetMode="External"/><Relationship Id="rId474" Type="http://schemas.openxmlformats.org/officeDocument/2006/relationships/hyperlink" Target="http://www.vegan-friendly.co.il/business/&#1502;&#1488;&#1502;&#1488;&#1497;&#1496;&#1500;&#1497;&#1492;-&#1508;&#1497;&#1510;&#1492;-&#1496;&#1489;&#1506;&#1493;&#1504;&#1497;&#1514;/" TargetMode="External"/><Relationship Id="rId475" Type="http://schemas.openxmlformats.org/officeDocument/2006/relationships/hyperlink" Target="http://www.organicfetish.rest.co.il/" TargetMode="External"/><Relationship Id="rId476" Type="http://schemas.openxmlformats.org/officeDocument/2006/relationships/hyperlink" Target="https://www.facebook.com/organicfetish?fref=nf" TargetMode="External"/><Relationship Id="rId477" Type="http://schemas.openxmlformats.org/officeDocument/2006/relationships/hyperlink" Target="http://vegan-friendly.co.il/restaurant/185" TargetMode="External"/><Relationship Id="rId478" Type="http://schemas.openxmlformats.org/officeDocument/2006/relationships/hyperlink" Target="https://www.facebook.com/zrira13?fref=photo" TargetMode="External"/><Relationship Id="rId479" Type="http://schemas.openxmlformats.org/officeDocument/2006/relationships/hyperlink" Target="http://www.vegan-friendly.co.il/business/&#1494;&#1512;&#1497;&#1494;&#1492;/" TargetMode="External"/><Relationship Id="rId480" Type="http://schemas.openxmlformats.org/officeDocument/2006/relationships/hyperlink" Target="http://www.sajidabentzur.com/" TargetMode="External"/><Relationship Id="rId481" Type="http://schemas.openxmlformats.org/officeDocument/2006/relationships/hyperlink" Target="https://www.facebook.com/Masalaveganboutiqe" TargetMode="External"/><Relationship Id="rId482" Type="http://schemas.openxmlformats.org/officeDocument/2006/relationships/hyperlink" Target="http://www.vegan-friendly.co.il/business/masala-&#1502;&#1494;&#1504;&#1493;&#1503;-&#1489;&#1493;&#1496;&#1497;&#1511;-&#1492;&#1493;&#1491;&#1497;-&#1496;&#1489;&#1506;&#1493;&#1504;&#1497;-&#1502;&#1505;&#1488;&#1500;&#1492;/" TargetMode="External"/><Relationship Id="rId483" Type="http://schemas.openxmlformats.org/officeDocument/2006/relationships/hyperlink" Target="http://www.vegan-friendly.co.il/business/&#1511;&#1508;&#1492;-&#1511;&#1488;&#1497;&#1502;&#1511;/" TargetMode="External"/><Relationship Id="rId484" Type="http://schemas.openxmlformats.org/officeDocument/2006/relationships/hyperlink" Target="http://www.tapayoka.co.il/" TargetMode="External"/><Relationship Id="rId485" Type="http://schemas.openxmlformats.org/officeDocument/2006/relationships/hyperlink" Target="https://www.facebook.com/Tapayoka/info?tab=overview" TargetMode="External"/><Relationship Id="rId486" Type="http://schemas.openxmlformats.org/officeDocument/2006/relationships/hyperlink" Target="http://www.bait77.com/" TargetMode="External"/><Relationship Id="rId487" Type="http://schemas.openxmlformats.org/officeDocument/2006/relationships/hyperlink" Target="https://www.facebook.com/bait77" TargetMode="External"/><Relationship Id="rId488" Type="http://schemas.openxmlformats.org/officeDocument/2006/relationships/hyperlink" Target="http://www.adama.net/" TargetMode="External"/><Relationship Id="rId489" Type="http://schemas.openxmlformats.org/officeDocument/2006/relationships/hyperlink" Target="https://www.facebook.com/BytLbbMqwmSkyypLbw" TargetMode="External"/><Relationship Id="rId490" Type="http://schemas.openxmlformats.org/officeDocument/2006/relationships/hyperlink" Target="http://www.rest.co.il/sites/Default.asp?txtRestID=12721&amp;txtNavID=3&amp;txtItemID=664876" TargetMode="External"/><Relationship Id="rId491" Type="http://schemas.openxmlformats.org/officeDocument/2006/relationships/hyperlink" Target="http://www.facebook.com/pages/&#1511;&#1508;&#1492;&#1505;&#1497;&#1496;&#1493;-&#1489;&#1488;&#1502;&#1497;&#1512;&#1497;&#1501;-&#1502;&#1505;&#1506;&#1491;&#1492;-&#1489;&#1497;&#1514;-&#1511;&#1508;&#1492;-&#1493;&#1504;&#1493;&#1507;-&#1489;&#1490;&#1500;&#1497;&#1500;-&#1514;&#1495;&#1504;&#1514;-&#1502;&#1497;&#1491;&#1506;-&#1500;&#1502;&#1496;&#1497;&#1497;&#1500;&#1497;&#1501;-&#1489;&#1510;&#1508;&#1493;&#1503;/344230972268318?fref=ts" TargetMode="External"/><Relationship Id="rId492" Type="http://schemas.openxmlformats.org/officeDocument/2006/relationships/hyperlink" Target="http://www.vegan-friendly.co.il/business/&#1511;&#1508;&#1492;&#1505;&#1497;&#1496;&#1493;/" TargetMode="External"/><Relationship Id="rId493" Type="http://schemas.openxmlformats.org/officeDocument/2006/relationships/hyperlink" Target="http://www.facebook.com/" TargetMode="External"/><Relationship Id="rId494" Type="http://schemas.openxmlformats.org/officeDocument/2006/relationships/hyperlink" Target="http://www.susha.co.il/html/menu.html" TargetMode="External"/><Relationship Id="rId495" Type="http://schemas.openxmlformats.org/officeDocument/2006/relationships/hyperlink" Target="https://www.facebook.com/pages/Susha-UrbanSushi-&#1505;&#1493;&#1513;&#1492;-&#1488;&#1493;&#1512;&#1489;&#1503;-&#1505;&#1493;&#1513;&#1497;/118729394861421" TargetMode="External"/><Relationship Id="rId496" Type="http://schemas.openxmlformats.org/officeDocument/2006/relationships/hyperlink" Target="http://www.lehemerez.co.il/branch.php?branch=34" TargetMode="External"/><Relationship Id="rId497" Type="http://schemas.openxmlformats.org/officeDocument/2006/relationships/hyperlink" Target="https://www.facebook.com/pages/&#1500;&#1495;&#1501;-&#1488;&#1512;&#1494;-&#1499;&#1508;&#1512;-&#1505;&#1489;&#1488;/209902249045992" TargetMode="External"/><Relationship Id="rId498" Type="http://schemas.openxmlformats.org/officeDocument/2006/relationships/hyperlink" Target="http://www.vegan-friendly.co.il/business/&#1500;&#1495;&#1501;-&#1488;&#1512;&#1494;-&#1505;&#1504;&#1497;&#1507;-&#1499;&#1508;&#1512;-&#1505;&#1489;&#1488;/" TargetMode="External"/><Relationship Id="rId499" Type="http://schemas.openxmlformats.org/officeDocument/2006/relationships/hyperlink" Target="http://knaffenoga.wix.com/knaffenoga?fb_ref=Default" TargetMode="External"/><Relationship Id="rId500" Type="http://schemas.openxmlformats.org/officeDocument/2006/relationships/hyperlink" Target="https://www.facebook.com/knaffe.banamal" TargetMode="External"/><Relationship Id="rId501" Type="http://schemas.openxmlformats.org/officeDocument/2006/relationships/hyperlink" Target="http://www.vegan-friendly.co.il/restaurant/39/&#1499;&#1504;&#1488;&#1508;&#1492;_&#1504;&#1490;&#1492;" TargetMode="External"/><Relationship Id="rId502" Type="http://schemas.openxmlformats.org/officeDocument/2006/relationships/hyperlink" Target="http://www.evita.co.il/home" TargetMode="External"/><Relationship Id="rId503" Type="http://schemas.openxmlformats.org/officeDocument/2006/relationships/hyperlink" Target="https://www.facebook.com/EvitaBarTelAviv?fref=ts" TargetMode="External"/><Relationship Id="rId504" Type="http://schemas.openxmlformats.org/officeDocument/2006/relationships/hyperlink" Target="http://www.vegan-friendly.co.il/restaurant/123/&#1488;&#1493;&#1493;&#1497;&#1496;&#1492;" TargetMode="External"/><Relationship Id="rId505" Type="http://schemas.openxmlformats.org/officeDocument/2006/relationships/hyperlink" Target="http://www.vegshawarma.co.il/" TargetMode="External"/><Relationship Id="rId506" Type="http://schemas.openxmlformats.org/officeDocument/2006/relationships/hyperlink" Target="https://www.facebook.com/vegshawarma.tlv" TargetMode="External"/><Relationship Id="rId507" Type="http://schemas.openxmlformats.org/officeDocument/2006/relationships/hyperlink" Target="http://www.vegan-friendly.co.il/business/&#1492;&#1513;&#1493;&#1493;&#1488;&#1512;&#1502;&#1492;-&#1492;&#1510;&#1502;&#1495;&#1493;&#1504;&#1497;&#1514;/" TargetMode="External"/><Relationship Id="rId508" Type="http://schemas.openxmlformats.org/officeDocument/2006/relationships/drawing" Target="../drawings/drawing3.xml"/>
</Relationships>
</file>

<file path=xl/worksheets/_rels/sheet17.xml.rels><?xml version="1.0" encoding="UTF-8"?>
<Relationships xmlns="http://schemas.openxmlformats.org/package/2006/relationships"><Relationship Id="rId1" Type="http://schemas.openxmlformats.org/officeDocument/2006/relationships/hyperlink" Target="http://www.grow-spirulina.co.il/" TargetMode="External"/><Relationship Id="rId2" Type="http://schemas.openxmlformats.org/officeDocument/2006/relationships/hyperlink" Target="http://www.2000dollar.co.il/ebay-tivoni/" TargetMode="External"/><Relationship Id="rId3" Type="http://schemas.openxmlformats.org/officeDocument/2006/relationships/hyperlink" Target="https://www.facebook.com/yoni.yove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facebook.com/love.of.flavor" TargetMode="External"/><Relationship Id="rId2" Type="http://schemas.openxmlformats.org/officeDocument/2006/relationships/hyperlink" Target="http://www.vegan-friendly.co.il/&#1502;&#1505;&#1506;&#1491;&#1492;/21/&#1488;&#1492;&#1489;&#1492;_&#1489;&#1496;&#1506;&#1501;_&#1489;&#1497;&#1514;&#1497;" TargetMode="External"/><Relationship Id="rId3" Type="http://schemas.openxmlformats.org/officeDocument/2006/relationships/hyperlink" Target="https://www.facebook.com/&#1488;&#1510;&#1500;-&#1502;&#1497;&#1499;&#1492;-&#1495;&#1493;&#1502;&#1493;&#1505;-&#1508;&#1493;&#1500;-&#1506;&#1500;-&#1508;&#1514;&#1497;&#1500;&#1497;&#1492;-116061348556367/" TargetMode="External"/><Relationship Id="rId4" Type="http://schemas.openxmlformats.org/officeDocument/2006/relationships/hyperlink" Target="http://www.vegan-friendly.co.il/&#1502;&#1505;&#1506;&#1491;&#1492;/29/&#1488;&#1510;&#1500;_&#1502;&#1497;&#1499;&#1492;" TargetMode="External"/><Relationship Id="rId5" Type="http://schemas.openxmlformats.org/officeDocument/2006/relationships/hyperlink" Target="https://www.facebook.com/Humus.No.2" TargetMode="External"/><Relationship Id="rId6" Type="http://schemas.openxmlformats.org/officeDocument/2006/relationships/hyperlink" Target="http://www.vegan-friendly.co.il/&#1502;&#1505;&#1506;&#1491;&#1492;/38/&#1495;&#1493;&#1502;&#1493;&#1505;_&#1492;&#1489;&#1497;&#1514;" TargetMode="External"/><Relationship Id="rId7" Type="http://schemas.openxmlformats.org/officeDocument/2006/relationships/hyperlink" Target="http://www.rol.co.il/sites/alma/" TargetMode="External"/><Relationship Id="rId8" Type="http://schemas.openxmlformats.org/officeDocument/2006/relationships/hyperlink" Target="http://www.vegan-friendly.co.il/&#1502;&#1505;&#1506;&#1491;&#1492;/45/&#1511;&#1508;&#1492;_&#1489;&#1506;&#1500;&#1502;&#1488;" TargetMode="External"/><Relationship Id="rId9" Type="http://schemas.openxmlformats.org/officeDocument/2006/relationships/hyperlink" Target="http://www.the-eucalyptus.com/" TargetMode="External"/><Relationship Id="rId10" Type="http://schemas.openxmlformats.org/officeDocument/2006/relationships/hyperlink" Target="https://www.facebook.com/Restaurant.Jerusalem?fref=ts" TargetMode="External"/><Relationship Id="rId11" Type="http://schemas.openxmlformats.org/officeDocument/2006/relationships/hyperlink" Target="http://www.vegan-friendly.co.il/&#1502;&#1505;&#1506;&#1491;&#1492;/55/&#1492;&#1488;&#1511;&#1500;&#1497;&#1508;&#1496;&#1493;&#1505;" TargetMode="External"/><Relationship Id="rId12" Type="http://schemas.openxmlformats.org/officeDocument/2006/relationships/hyperlink" Target="http://cafebarnash.co.il/" TargetMode="External"/><Relationship Id="rId13" Type="http://schemas.openxmlformats.org/officeDocument/2006/relationships/hyperlink" Target="https://www.facebook.com/Hardufrestaurant" TargetMode="External"/><Relationship Id="rId14" Type="http://schemas.openxmlformats.org/officeDocument/2006/relationships/hyperlink" Target="https://www.facebook.com/hummustovveod?fref=ts" TargetMode="External"/><Relationship Id="rId15" Type="http://schemas.openxmlformats.org/officeDocument/2006/relationships/hyperlink" Target="http://www.vegan-friendly.co.il/&#1502;&#1505;&#1506;&#1491;&#1492;/77/&#1496;&#1489;&#1506;_&#1492;&#1488;&#1493;&#1499;&#1500;" TargetMode="External"/><Relationship Id="rId16" Type="http://schemas.openxmlformats.org/officeDocument/2006/relationships/hyperlink" Target="http://www.rest.co.il/sites/Default.asp?txtRestID=2465" TargetMode="External"/><Relationship Id="rId17" Type="http://schemas.openxmlformats.org/officeDocument/2006/relationships/hyperlink" Target="https://www.facebook.com/lennysfoodbar" TargetMode="External"/><Relationship Id="rId18" Type="http://schemas.openxmlformats.org/officeDocument/2006/relationships/hyperlink" Target="http://www.vegan-friendly.co.il/&#1502;&#1505;&#1506;&#1491;&#1492;/95/&#1500;&#1504;&#1497;_&#1505;_&#1489;&#1512;_Lenny_s_Bar" TargetMode="External"/><Relationship Id="rId19" Type="http://schemas.openxmlformats.org/officeDocument/2006/relationships/hyperlink" Target="http://www.rest.co.il/RecordPage.aspx?RestID=332" TargetMode="External"/><Relationship Id="rId20" Type="http://schemas.openxmlformats.org/officeDocument/2006/relationships/hyperlink" Target="http://www.rebar.co.il/" TargetMode="External"/><Relationship Id="rId21" Type="http://schemas.openxmlformats.org/officeDocument/2006/relationships/hyperlink" Target="https://www.facebook.com/rebarisrael/timeline" TargetMode="External"/><Relationship Id="rId22" Type="http://schemas.openxmlformats.org/officeDocument/2006/relationships/hyperlink" Target="http://www.vegan-friendly.co.il/&#1502;&#1505;&#1506;&#1491;&#1492;/106/rebar" TargetMode="External"/><Relationship Id="rId23" Type="http://schemas.openxmlformats.org/officeDocument/2006/relationships/hyperlink" Target="https://www.facebook.com/seeds.vegan/" TargetMode="External"/><Relationship Id="rId24" Type="http://schemas.openxmlformats.org/officeDocument/2006/relationships/hyperlink" Target="http://www.vegan-friendly.co.il/&#1502;&#1505;&#1506;&#1491;&#1492;/117/&#1505;&#1497;&#1491;&#1505;_&#1496;&#1489;&#1506;&#1493;&#1504;&#1497;&#1492;_&#1506;&#1497;&#1512;&#1493;&#1504;&#1497;&#1514;" TargetMode="External"/><Relationship Id="rId25" Type="http://schemas.openxmlformats.org/officeDocument/2006/relationships/hyperlink" Target="https://www.facebook.com/cremafrescatlv" TargetMode="External"/><Relationship Id="rId26" Type="http://schemas.openxmlformats.org/officeDocument/2006/relationships/hyperlink" Target="http://www.vegan-friendly.co.il/&#1502;&#1505;&#1506;&#1491;&#1492;/124/&#1490;&#1500;&#1497;&#1491;&#1514;_&#1511;&#1512;&#1502;&#1492;_&#1508;&#1512;&#1505;&#1511;&#1492;_Cre_ma_Fresca" TargetMode="External"/><Relationship Id="rId27" Type="http://schemas.openxmlformats.org/officeDocument/2006/relationships/hyperlink" Target="http://www.vaniglia.co.il/" TargetMode="External"/><Relationship Id="rId28" Type="http://schemas.openxmlformats.org/officeDocument/2006/relationships/hyperlink" Target="https://www.facebook.com/vaniglia.il" TargetMode="External"/><Relationship Id="rId29" Type="http://schemas.openxmlformats.org/officeDocument/2006/relationships/hyperlink" Target="http://www.vegan-friendly.co.il/&#1502;&#1505;&#1506;&#1491;&#1492;/126/&#1493;&#1504;&#1497;&#1500;&#1497;&#1492;" TargetMode="External"/><Relationship Id="rId30" Type="http://schemas.openxmlformats.org/officeDocument/2006/relationships/hyperlink" Target="http://www.vegan-friendly.co.il/&#1502;&#1505;&#1506;&#1491;&#1492;/157/&#1492;&#1496;&#1488;&#1489;&#1493;&#1503;" TargetMode="External"/><Relationship Id="rId31" Type="http://schemas.openxmlformats.org/officeDocument/2006/relationships/hyperlink" Target="https://www.facebook.com/galagelateria" TargetMode="External"/><Relationship Id="rId32" Type="http://schemas.openxmlformats.org/officeDocument/2006/relationships/hyperlink" Target="http://www.vegan-friendly.co.il/&#1502;&#1505;&#1506;&#1491;&#1492;/165/&#1490;&#1488;&#1500;&#1492;_&#1490;&#1500;&#1497;&#1491;&#1492;" TargetMode="External"/><Relationship Id="rId33" Type="http://schemas.openxmlformats.org/officeDocument/2006/relationships/hyperlink" Target="http://allora.co.il/he/" TargetMode="External"/><Relationship Id="rId34" Type="http://schemas.openxmlformats.org/officeDocument/2006/relationships/hyperlink" Target="https://www.facebook.com/&#1490;&#1500;&#1497;&#1491;&#1492;-&#1502;&#1489;&#1497;&#1514;-&#1488;&#1497;&#1496;&#1500;&#1511;&#1497;-Allora-199565433485607/" TargetMode="External"/><Relationship Id="rId35" Type="http://schemas.openxmlformats.org/officeDocument/2006/relationships/hyperlink" Target="http://www.vegan-friendly.co.il/&#1502;&#1505;&#1506;&#1491;&#1492;/204/&#1488;&#1500;&#1493;&#1512;&#1492;" TargetMode="External"/><Relationship Id="rId36" Type="http://schemas.openxmlformats.org/officeDocument/2006/relationships/hyperlink" Target="http://urbano.rest.co.il/" TargetMode="External"/><Relationship Id="rId37" Type="http://schemas.openxmlformats.org/officeDocument/2006/relationships/hyperlink" Target="https://www.facebook.com/UrbanoViejo/timeline" TargetMode="External"/><Relationship Id="rId38" Type="http://schemas.openxmlformats.org/officeDocument/2006/relationships/hyperlink" Target="http://www.vegan-friendly.co.il/&#1502;&#1505;&#1506;&#1491;&#1492;/224/Urbano_&#1488;&#1493;&#1512;&#1489;&#1504;&#1493;" TargetMode="External"/><Relationship Id="rId39" Type="http://schemas.openxmlformats.org/officeDocument/2006/relationships/hyperlink" Target="http://barbosa.co.il/" TargetMode="External"/><Relationship Id="rId40" Type="http://schemas.openxmlformats.org/officeDocument/2006/relationships/hyperlink" Target="https://www.facebook.com/Barbosa.boutique/?fref=photo" TargetMode="External"/><Relationship Id="rId41" Type="http://schemas.openxmlformats.org/officeDocument/2006/relationships/hyperlink" Target="http://www.vegan-friendly.co.il/&#1502;&#1505;&#1506;&#1491;&#1492;/280/&#1489;&#1512;&#1489;&#1493;&#1505;&#1492;_&#1489;&#1512;_&#1500;&#1495;&#1501;" TargetMode="External"/><Relationship Id="rId42" Type="http://schemas.openxmlformats.org/officeDocument/2006/relationships/hyperlink" Target="https://www.facebook.com/malkin.cafe/info/?tab=page_info" TargetMode="External"/><Relationship Id="rId43" Type="http://schemas.openxmlformats.org/officeDocument/2006/relationships/hyperlink" Target="https://www.facebook.com/&#1492;&#1505;&#1489;&#1497;&#1495;-&#1513;&#1500;-&#1506;&#1493;&#1489;&#1491;-120265768133462/" TargetMode="External"/><Relationship Id="rId44" Type="http://schemas.openxmlformats.org/officeDocument/2006/relationships/hyperlink" Target="http://vegan-friendly.co.il/&#1502;&#1505;&#1506;&#1491;&#1492;/274/&#1492;&#1505;&#1489;&#1497;&#1495;_&#1513;&#1500;_&#1506;&#1493;&#1489;&#1491;_&#1493;&#1492;&#1496;&#1489;&#1506;&#1493;&#1504;&#1497;_&#1513;&#1500;_&#1514;&#1502;&#1512;_&#1505;&#1504;&#1497;&#1507;_&#1514;&#1500;_&#1488;&#1489;&#1497;&#1489;" TargetMode="External"/><Relationship Id="rId45" Type="http://schemas.openxmlformats.org/officeDocument/2006/relationships/hyperlink" Target="https://www.facebook.com/takeat.tlv/?fref=ts" TargetMode="External"/><Relationship Id="rId46" Type="http://schemas.openxmlformats.org/officeDocument/2006/relationships/hyperlink" Target="http://vegan-friendly.co.il/restaurant/272" TargetMode="External"/><Relationship Id="rId47" Type="http://schemas.openxmlformats.org/officeDocument/2006/relationships/hyperlink" Target="http://www.kankai.co.il/" TargetMode="External"/><Relationship Id="rId48" Type="http://schemas.openxmlformats.org/officeDocument/2006/relationships/hyperlink" Target="https://www.facebook.com/pages/&#1511;&#1488;&#1503;-&#1511;&#1488;&#1497;/341418656063394" TargetMode="External"/><Relationship Id="rId49" Type="http://schemas.openxmlformats.org/officeDocument/2006/relationships/hyperlink" Target="http://vegan-friendly.co.il/restaurant/164/Kan_Kai_&#1511;&#1488;&#1503;_&#1511;&#1488;&#1497;" TargetMode="External"/><Relationship Id="rId50" Type="http://schemas.openxmlformats.org/officeDocument/2006/relationships/hyperlink" Target="http://www.gardenrest.co.il/" TargetMode="External"/><Relationship Id="rId51" Type="http://schemas.openxmlformats.org/officeDocument/2006/relationships/hyperlink" Target="https://www.facebook.com/Garden.rest" TargetMode="External"/><Relationship Id="rId52" Type="http://schemas.openxmlformats.org/officeDocument/2006/relationships/hyperlink" Target="http://vegan-friendly.co.il/&#1502;&#1505;&#1506;&#1491;&#1492;/254/&#1490;&#1488;&#1512;&#1491;&#1503;" TargetMode="External"/><Relationship Id="rId53" Type="http://schemas.openxmlformats.org/officeDocument/2006/relationships/hyperlink" Target="http://yamado.rest.co.il/&#1514;&#1508;&#1512;&#1497;&#1496;?menuId=927234" TargetMode="External"/><Relationship Id="rId54" Type="http://schemas.openxmlformats.org/officeDocument/2006/relationships/hyperlink" Target="http://vegan-friendly.co.il/restaurant/270" TargetMode="External"/><Relationship Id="rId55" Type="http://schemas.openxmlformats.org/officeDocument/2006/relationships/hyperlink" Target="mailto:yamado.yafo@gmail.com" TargetMode="External"/><Relationship Id="rId56" Type="http://schemas.openxmlformats.org/officeDocument/2006/relationships/hyperlink" Target="http://www.shifkabar.com/" TargetMode="External"/><Relationship Id="rId57" Type="http://schemas.openxmlformats.org/officeDocument/2006/relationships/hyperlink" Target="https://www.facebook.com/Shifkabar/" TargetMode="External"/><Relationship Id="rId58" Type="http://schemas.openxmlformats.org/officeDocument/2006/relationships/hyperlink" Target="http://vegan-friendly.co.il/&#1502;&#1505;&#1506;&#1491;&#1492;/268/&#1513;&#1497;&#1508;&#1511;&#1492;_&#1489;&#1512;_&#1488;&#1493;&#1499;&#1500;_&#1513;&#1499;&#1493;&#1504;&#1514;&#1497;" TargetMode="External"/><Relationship Id="rId59" Type="http://schemas.openxmlformats.org/officeDocument/2006/relationships/hyperlink" Target="http://www.rol.co.il/sites/tangier/" TargetMode="External"/><Relationship Id="rId60" Type="http://schemas.openxmlformats.org/officeDocument/2006/relationships/hyperlink" Target="https://www.facebook.com/Tangier-&#1496;&#1504;&#1490;&#1497;&#1512;-235918029909166/" TargetMode="External"/><Relationship Id="rId61" Type="http://schemas.openxmlformats.org/officeDocument/2006/relationships/hyperlink" Target="mailto:amiti.raviv@gmail.com" TargetMode="External"/><Relationship Id="rId62" Type="http://schemas.openxmlformats.org/officeDocument/2006/relationships/hyperlink" Target="http://kampaistreetwok.rest.co.il/" TargetMode="External"/><Relationship Id="rId63" Type="http://schemas.openxmlformats.org/officeDocument/2006/relationships/hyperlink" Target="http://vegan-friendly.co.il/&#1502;&#1505;&#1506;&#1491;&#1492;/263/&#1511;&#1502;&#1508;&#1488;&#1497;_&#1505;&#1496;&#1512;&#1497;&#1496;_&#1493;&#1493;&#1511;" TargetMode="External"/><Relationship Id="rId64" Type="http://schemas.openxmlformats.org/officeDocument/2006/relationships/hyperlink" Target="http://vegan-friendly.co.il/restaurant/229" TargetMode="External"/><Relationship Id="rId65" Type="http://schemas.openxmlformats.org/officeDocument/2006/relationships/hyperlink" Target="http://bazzili.com/" TargetMode="External"/><Relationship Id="rId66" Type="http://schemas.openxmlformats.org/officeDocument/2006/relationships/hyperlink" Target="https://www.facebook.com/bazillicom/?fref=ts" TargetMode="External"/><Relationship Id="rId67" Type="http://schemas.openxmlformats.org/officeDocument/2006/relationships/hyperlink" Target="http://vegan-friendly.co.il/&#1502;&#1505;&#1506;&#1491;&#1492;/226/&#1489;&#1494;&#1497;&#1500;&#1497;.&#1511;&#1493;&#1501;_-%20&#1508;&#1497;&#1510;&#1492;%20&amp;%20&#1502;&#1500;&#1489;&#1497;%20&#1489;&#1512;" TargetMode="External"/><Relationship Id="rId68" Type="http://schemas.openxmlformats.org/officeDocument/2006/relationships/hyperlink" Target="http://urbano.rest.co.il/" TargetMode="External"/><Relationship Id="rId69" Type="http://schemas.openxmlformats.org/officeDocument/2006/relationships/hyperlink" Target="https://www.facebook.com/UrbanoViejo/" TargetMode="External"/><Relationship Id="rId70" Type="http://schemas.openxmlformats.org/officeDocument/2006/relationships/hyperlink" Target="http://vegan-friendly.co.il/restaurant/224/Urbano_(&#1488;&#1493;&#1512;&#1489;&#1504;&#1493;)" TargetMode="External"/><Relationship Id="rId71" Type="http://schemas.openxmlformats.org/officeDocument/2006/relationships/hyperlink" Target="http://www.vegan-friendly.co.il/restaurant/222/&#1489;&#1497;&#1497;&#1490;&#1500;_&#1513;&#1502;&#1497;&#1497;&#1490;&#1500;" TargetMode="External"/><Relationship Id="rId72" Type="http://schemas.openxmlformats.org/officeDocument/2006/relationships/hyperlink" Target="https://www.facebook.com/humusgarger" TargetMode="External"/><Relationship Id="rId73" Type="http://schemas.openxmlformats.org/officeDocument/2006/relationships/hyperlink" Target="http://vegan-friendly.co.il/restaurant/219/&#1495;&#1493;&#1502;&#1493;&#1505;&#1497;&#1497;&#1514;_&#1492;&#1490;&#1512;&#1490;&#1497;&#1512;" TargetMode="External"/><Relationship Id="rId74" Type="http://schemas.openxmlformats.org/officeDocument/2006/relationships/hyperlink" Target="http://www.eva-batya.co.il/" TargetMode="External"/><Relationship Id="rId75" Type="http://schemas.openxmlformats.org/officeDocument/2006/relationships/hyperlink" Target="https://www.facebook.com/evabatya/timeline" TargetMode="External"/><Relationship Id="rId76" Type="http://schemas.openxmlformats.org/officeDocument/2006/relationships/hyperlink" Target="http://vegan-friendly.co.il/restaurant/215" TargetMode="External"/><Relationship Id="rId77" Type="http://schemas.openxmlformats.org/officeDocument/2006/relationships/hyperlink" Target="http://www.pancake.co.il/" TargetMode="External"/><Relationship Id="rId78" Type="http://schemas.openxmlformats.org/officeDocument/2006/relationships/hyperlink" Target="https://www.facebook.com/OriginalPancakeHouseIsrael?fref=ts" TargetMode="External"/><Relationship Id="rId79" Type="http://schemas.openxmlformats.org/officeDocument/2006/relationships/hyperlink" Target="http://vegan-friendly.co.il/restaurant/213/&#1489;&#1497;&#1514;_&#1492;&#1508;&#1504;&#1511;&#1497;&#1497;&#1511;_&#1492;&#1502;&#1511;&#1493;&#1512;&#1497;" TargetMode="External"/><Relationship Id="rId80" Type="http://schemas.openxmlformats.org/officeDocument/2006/relationships/hyperlink" Target="http://smadarbeclil.rest.co.il/&#1514;&#1508;&#1512;&#1497;&#1496;?menuId=804156" TargetMode="External"/><Relationship Id="rId81" Type="http://schemas.openxmlformats.org/officeDocument/2006/relationships/hyperlink" Target="http://www.clil10.co.il/" TargetMode="External"/><Relationship Id="rId82" Type="http://schemas.openxmlformats.org/officeDocument/2006/relationships/hyperlink" Target="http://vegan-friendly.co.il/restaurant/212/&#1505;&#1502;&#1491;&#1512;_&#1489;&#1499;&#1500;&#1497;&#1500;" TargetMode="External"/><Relationship Id="rId83" Type="http://schemas.openxmlformats.org/officeDocument/2006/relationships/hyperlink" Target="http://bargiyora.co.il/" TargetMode="External"/><Relationship Id="rId84" Type="http://schemas.openxmlformats.org/officeDocument/2006/relationships/hyperlink" Target="https://www.facebook.com/Bargiyorarestaurant" TargetMode="External"/><Relationship Id="rId85" Type="http://schemas.openxmlformats.org/officeDocument/2006/relationships/hyperlink" Target="http://vegan-friendly.co.il/restaurant/206/&#1489;&#1512;_&#1490;&#1497;&#1493;&#1512;&#1488;" TargetMode="External"/><Relationship Id="rId86" Type="http://schemas.openxmlformats.org/officeDocument/2006/relationships/hyperlink" Target="http://ugatabakery.com/" TargetMode="External"/><Relationship Id="rId87" Type="http://schemas.openxmlformats.org/officeDocument/2006/relationships/hyperlink" Target="https://www.facebook.com/pages/&#1506;&#1493;&#1490;&#1514;&#1492;&#1511;&#1493;&#1504;&#1491;&#1497;&#1496;&#1493;&#1512;&#1497;&#1492;-&#1489;&#1497;&#1514;-&#1511;&#1508;&#1492;-&#1511;&#1497;&#1489;&#1493;&#1509;-&#1499;&#1504;&#1512;&#1514;/366928006418" TargetMode="External"/><Relationship Id="rId88" Type="http://schemas.openxmlformats.org/officeDocument/2006/relationships/hyperlink" Target="http://vegan-friendly.co.il/restaurant/201/&#1506;&#1493;&#1490;&#1514;&#1492;" TargetMode="External"/><Relationship Id="rId89" Type="http://schemas.openxmlformats.org/officeDocument/2006/relationships/hyperlink" Target="http://shufflebar.co.il/home.php" TargetMode="External"/><Relationship Id="rId90" Type="http://schemas.openxmlformats.org/officeDocument/2006/relationships/hyperlink" Target="https://www.facebook.com/Shuffle.Florentin" TargetMode="External"/><Relationship Id="rId91" Type="http://schemas.openxmlformats.org/officeDocument/2006/relationships/hyperlink" Target="http://www.vegan-friendly.co.il/restaurant/197/&#1513;&#1488;&#1508;&#1500;_&#1489;&#1512;" TargetMode="External"/><Relationship Id="rId92" Type="http://schemas.openxmlformats.org/officeDocument/2006/relationships/hyperlink" Target="http://www.rol.co.il/sites/juno-cafe/" TargetMode="External"/><Relationship Id="rId93" Type="http://schemas.openxmlformats.org/officeDocument/2006/relationships/hyperlink" Target="https://www.facebook.com/juno.wine.3" TargetMode="External"/><Relationship Id="rId94" Type="http://schemas.openxmlformats.org/officeDocument/2006/relationships/hyperlink" Target="http://www.vegan-friendly.co.il/restaurant/194/&#1490;_&#1493;&#1504;&#1493;_&#1511;&#1508;&#1492;" TargetMode="External"/><Relationship Id="rId95" Type="http://schemas.openxmlformats.org/officeDocument/2006/relationships/hyperlink" Target="http://www.mandarin.org.il/index.php" TargetMode="External"/><Relationship Id="rId96" Type="http://schemas.openxmlformats.org/officeDocument/2006/relationships/hyperlink" Target="https://www.facebook.com/MANDARIN1244345?fref=ts" TargetMode="External"/><Relationship Id="rId97" Type="http://schemas.openxmlformats.org/officeDocument/2006/relationships/hyperlink" Target="http://www.vegan-friendly.co.il/restaurant/190/&#1512;&#1513;&#1514;_&#1511;&#1508;&#1492;_&#1502;&#1504;&#1491;&#1512;&#1497;&#1503;" TargetMode="External"/><Relationship Id="rId98" Type="http://schemas.openxmlformats.org/officeDocument/2006/relationships/hyperlink" Target="http://www.lunchbox.co.il/" TargetMode="External"/><Relationship Id="rId99" Type="http://schemas.openxmlformats.org/officeDocument/2006/relationships/hyperlink" Target="https://www.facebook.com/LunchBox.co.il" TargetMode="External"/><Relationship Id="rId100" Type="http://schemas.openxmlformats.org/officeDocument/2006/relationships/hyperlink" Target="http://www.vegan-friendly.co.il/restaurant/191/LUNCHBOX_&#1500;&#1488;&#1504;&#1510;_&#1489;&#1493;&#1511;&#1505;" TargetMode="External"/><Relationship Id="rId101" Type="http://schemas.openxmlformats.org/officeDocument/2006/relationships/hyperlink" Target="http://obankoban.rest.co.il/" TargetMode="External"/><Relationship Id="rId102" Type="http://schemas.openxmlformats.org/officeDocument/2006/relationships/hyperlink" Target="https://www.facebook.com/obankoban" TargetMode="External"/><Relationship Id="rId103" Type="http://schemas.openxmlformats.org/officeDocument/2006/relationships/hyperlink" Target="http://vegan-friendly.co.il/restaurant/182/&#1488;&#1493;&#1489;&#1503;_&#1511;&#1493;&#1489;&#1503;" TargetMode="External"/><Relationship Id="rId104" Type="http://schemas.openxmlformats.org/officeDocument/2006/relationships/hyperlink" Target="https://www.facebook.com/priyazafririm2" TargetMode="External"/><Relationship Id="rId105" Type="http://schemas.openxmlformats.org/officeDocument/2006/relationships/hyperlink" Target="http://www.vegan-friendly.co.il/restaurant/174/&#1508;&#1512;&#1497;&#1492;" TargetMode="External"/><Relationship Id="rId106" Type="http://schemas.openxmlformats.org/officeDocument/2006/relationships/hyperlink" Target="http://www.rest.co.il/sites/Default.asp?txtRestID=7933&amp;txtNavID=3&amp;txtItemID=537604" TargetMode="External"/><Relationship Id="rId107" Type="http://schemas.openxmlformats.org/officeDocument/2006/relationships/hyperlink" Target="https://www.facebook.com/pages/&#1489;&#1488;&#1504;&#1488;&#1508;&#1492;-&#1511;&#1493;&#1504;&#1491;&#1497;&#1496;&#1493;&#1512;&#1497;&#1492;-&#1493;&#1489;&#1497;&#1514;-&#1511;&#1508;&#1492;-&#1510;&#1512;&#1508;&#1514;&#1497;/321099021320017" TargetMode="External"/><Relationship Id="rId108" Type="http://schemas.openxmlformats.org/officeDocument/2006/relationships/hyperlink" Target="http://www.vegan-friendly.co.il/restaurant/176/&#1489;&#1488;&#1504;&#1488;&#1508;&#1492;" TargetMode="External"/><Relationship Id="rId109" Type="http://schemas.openxmlformats.org/officeDocument/2006/relationships/hyperlink" Target="https://www.facebook.com/pages/&#1490;&#1512;&#1497;&#1503;-&#1513;&#1488;&#1511;-Green-Shack/654373917975737" TargetMode="External"/><Relationship Id="rId110" Type="http://schemas.openxmlformats.org/officeDocument/2006/relationships/hyperlink" Target="http://www.vegan-friendly.co.il/restaurant/10/&#1490;&#1512;&#1497;&#1503;_&#1513;&#1511;" TargetMode="External"/><Relationship Id="rId111" Type="http://schemas.openxmlformats.org/officeDocument/2006/relationships/hyperlink" Target="http://www.vegshawarma.co.il/" TargetMode="External"/><Relationship Id="rId112" Type="http://schemas.openxmlformats.org/officeDocument/2006/relationships/hyperlink" Target="https://www.facebook.com/vegshawarma.tlv?fref=ts" TargetMode="External"/><Relationship Id="rId113" Type="http://schemas.openxmlformats.org/officeDocument/2006/relationships/hyperlink" Target="http://www.vegan-friendly.co.il/restaurant/16/&#1492;&#1513;&#1493;&#1493;&#1488;&#1512;&#1502;&#1492;_&#1492;&#1496;&#1489;&#1506;&#1493;&#1504;&#1497;&#1514;" TargetMode="External"/><Relationship Id="rId114" Type="http://schemas.openxmlformats.org/officeDocument/2006/relationships/hyperlink" Target="http://www.thegreenroll.co.il/" TargetMode="External"/><Relationship Id="rId115" Type="http://schemas.openxmlformats.org/officeDocument/2006/relationships/hyperlink" Target="https://www.facebook.com/pages/The-green-roll/1468023760139334" TargetMode="External"/><Relationship Id="rId116" Type="http://schemas.openxmlformats.org/officeDocument/2006/relationships/hyperlink" Target="http://www.vegan-friendly.co.il/restaurant/153/&#1490;&#1512;&#1497;&#1503;_&#1512;&#1493;&#1500;" TargetMode="External"/><Relationship Id="rId117" Type="http://schemas.openxmlformats.org/officeDocument/2006/relationships/hyperlink" Target="https://www.facebook.com/pages/Marketlv-vegan-&#1502;&#1512;&#1511;&#1496;-&#1492;&#1505;&#1504;&#1497;&#1507;-&#1492;&#1496;&#1489;&#1506;&#1493;&#1504;&#1497;/740014096105429" TargetMode="External"/><Relationship Id="rId118" Type="http://schemas.openxmlformats.org/officeDocument/2006/relationships/hyperlink" Target="http://vegan-friendly.co.il/restaurant/170/&#1502;&#1512;&#1511;&#1496;_&#1492;&#1505;&#1504;&#1497;&#1507;_&#1492;&#1496;&#1489;&#1506;&#1493;&#1504;&#1497;" TargetMode="External"/><Relationship Id="rId119" Type="http://schemas.openxmlformats.org/officeDocument/2006/relationships/hyperlink" Target="http://www.sushibarbazel.co.il/" TargetMode="External"/><Relationship Id="rId120" Type="http://schemas.openxmlformats.org/officeDocument/2006/relationships/hyperlink" Target="https://www.facebook.com/sushi.bazel" TargetMode="External"/><Relationship Id="rId121" Type="http://schemas.openxmlformats.org/officeDocument/2006/relationships/hyperlink" Target="http://www.vegan-friendly.co.il/business/&#1505;&#1493;&#1513;&#1497;-&#1489;&#1512;-&#1489;&#1494;&#1500;/" TargetMode="External"/><Relationship Id="rId122" Type="http://schemas.openxmlformats.org/officeDocument/2006/relationships/hyperlink" Target="https://www.facebook.com/6inmay/photos_stream" TargetMode="External"/><Relationship Id="rId123" Type="http://schemas.openxmlformats.org/officeDocument/2006/relationships/hyperlink" Target="http://www.vegan-friendly.co.il/business/&#1492;&#1513;&#1497;&#1513;&#1492;-&#1489;&#1502;&#1488;&#1497;-6-&#1489;&#1502;&#1488;&#1497;/" TargetMode="External"/><Relationship Id="rId124" Type="http://schemas.openxmlformats.org/officeDocument/2006/relationships/hyperlink" Target="http://loveat.co.il/" TargetMode="External"/><Relationship Id="rId125" Type="http://schemas.openxmlformats.org/officeDocument/2006/relationships/hyperlink" Target="https://www.facebook.com/pages/Loveat-&#1504;&#1495;&#1500;&#1514;-&#1489;&#1504;&#1497;&#1502;&#1497;&#1503;/171335426232362" TargetMode="External"/><Relationship Id="rId126" Type="http://schemas.openxmlformats.org/officeDocument/2006/relationships/hyperlink" Target="http://www.vegan-friendly.co.il/restaurant/129/Loveat_&#1500;&#1488;&#1489;_&#1488;&#1497;&#1496;" TargetMode="External"/><Relationship Id="rId127" Type="http://schemas.openxmlformats.org/officeDocument/2006/relationships/hyperlink" Target="http://loveat.co.il/branchs/" TargetMode="External"/><Relationship Id="rId128" Type="http://schemas.openxmlformats.org/officeDocument/2006/relationships/hyperlink" Target="http://loveat.co.il/branchs/" TargetMode="External"/><Relationship Id="rId129" Type="http://schemas.openxmlformats.org/officeDocument/2006/relationships/hyperlink" Target="http://loveat.co.il/branchs/" TargetMode="External"/><Relationship Id="rId130" Type="http://schemas.openxmlformats.org/officeDocument/2006/relationships/hyperlink" Target="http://www.cafeanastasia.info/" TargetMode="External"/><Relationship Id="rId131" Type="http://schemas.openxmlformats.org/officeDocument/2006/relationships/hyperlink" Target="https://www.facebook.com/pages/&#1488;&#1504;&#1505;&#1496;&#1505;&#1497;&#1492;/629001720507782?sk=timeline" TargetMode="External"/><Relationship Id="rId132" Type="http://schemas.openxmlformats.org/officeDocument/2006/relationships/hyperlink" Target="http://www.vegan-friendly.co.il/business/&#1488;&#1504;&#1505;&#1496;&#1505;&#1497;&#1492;/" TargetMode="External"/><Relationship Id="rId133" Type="http://schemas.openxmlformats.org/officeDocument/2006/relationships/hyperlink" Target="https://www.facebook.com/HaButke/timeline" TargetMode="External"/><Relationship Id="rId134" Type="http://schemas.openxmlformats.org/officeDocument/2006/relationships/hyperlink" Target="http://www.vegan-friendly.co.il/business/&#1492;&#1489;&#1493;&#1496;&#1511;&#1492;/" TargetMode="External"/><Relationship Id="rId135" Type="http://schemas.openxmlformats.org/officeDocument/2006/relationships/hyperlink" Target="http://www.goodmansandwich.co.il/" TargetMode="External"/><Relationship Id="rId136" Type="http://schemas.openxmlformats.org/officeDocument/2006/relationships/hyperlink" Target="https://www.facebook.com/Goodmansandwich" TargetMode="External"/><Relationship Id="rId137" Type="http://schemas.openxmlformats.org/officeDocument/2006/relationships/hyperlink" Target="http://www.vegan-friendly.co.il/business/&#1490;&#1493;&#1491;&#1502;&#1503;-goodman/" TargetMode="External"/><Relationship Id="rId138" Type="http://schemas.openxmlformats.org/officeDocument/2006/relationships/hyperlink" Target="http://www.pizzaron.com/" TargetMode="External"/><Relationship Id="rId139" Type="http://schemas.openxmlformats.org/officeDocument/2006/relationships/hyperlink" Target="https://www.facebook.com/Pizzaron.TelAviv" TargetMode="External"/><Relationship Id="rId140" Type="http://schemas.openxmlformats.org/officeDocument/2006/relationships/hyperlink" Target="http://www.vegan-friendly.co.il/restaurant/146/&#1508;&#1497;&#1510;&#1512;&#1493;&#1503;" TargetMode="External"/><Relationship Id="rId141" Type="http://schemas.openxmlformats.org/officeDocument/2006/relationships/hyperlink" Target="http://www.caffeyaffo.com/" TargetMode="External"/><Relationship Id="rId142" Type="http://schemas.openxmlformats.org/officeDocument/2006/relationships/hyperlink" Target="https://www.facebook.com/caffeyaffo" TargetMode="External"/><Relationship Id="rId143" Type="http://schemas.openxmlformats.org/officeDocument/2006/relationships/hyperlink" Target="http://www.vegan-friendly.co.il/business/&#1511;&#1508;&#1492;-&#1497;&#1508;&#1493;/" TargetMode="External"/><Relationship Id="rId144" Type="http://schemas.openxmlformats.org/officeDocument/2006/relationships/hyperlink" Target="http://nanuchka.co.il/" TargetMode="External"/><Relationship Id="rId145" Type="http://schemas.openxmlformats.org/officeDocument/2006/relationships/hyperlink" Target="https://www.facebook.com/nanuchkatlv" TargetMode="External"/><Relationship Id="rId146" Type="http://schemas.openxmlformats.org/officeDocument/2006/relationships/hyperlink" Target="http://www.vegan-friendly.co.il/business/&#1504;&#1504;&#1493;&#1510;&#1511;&#1492;/" TargetMode="External"/><Relationship Id="rId147" Type="http://schemas.openxmlformats.org/officeDocument/2006/relationships/hyperlink" Target="https://www.facebook.com/cafeshneor" TargetMode="External"/><Relationship Id="rId148" Type="http://schemas.openxmlformats.org/officeDocument/2006/relationships/hyperlink" Target="http://www.vegan-friendly.co.il/restaurant/90/&#1511;&#1508;&#1492;_&#1513;&#1504;&#1497;&#1488;&#1493;&#1512;" TargetMode="External"/><Relationship Id="rId149" Type="http://schemas.openxmlformats.org/officeDocument/2006/relationships/hyperlink" Target="http://www.rest.co.il/sites/Default.asp?txtRestID=13799" TargetMode="External"/><Relationship Id="rId150" Type="http://schemas.openxmlformats.org/officeDocument/2006/relationships/hyperlink" Target="https://www.facebook.com/casinosanremo" TargetMode="External"/><Relationship Id="rId151" Type="http://schemas.openxmlformats.org/officeDocument/2006/relationships/hyperlink" Target="http://www.vegan-friendly.co.il/business/&#1511;&#1494;&#1497;&#1504;&#1493;-&#1505;&#1503;-&#1512;&#1502;&#1493;/" TargetMode="External"/><Relationship Id="rId152" Type="http://schemas.openxmlformats.org/officeDocument/2006/relationships/hyperlink" Target="https://www.facebook.com/pages/&#1505;&#1488;&#1500;&#1501;-&#1489;&#1493;&#1502;&#1489;&#1497;&#1497;-Salam-Bombey/518314221617090" TargetMode="External"/><Relationship Id="rId153" Type="http://schemas.openxmlformats.org/officeDocument/2006/relationships/hyperlink" Target="http://www.vegan-friendly.co.il/business/&#1505;&#1500;&#1488;&#1501;-&#1489;&#1493;&#1502;&#1489;&#1497;&#1497;/" TargetMode="External"/><Relationship Id="rId154" Type="http://schemas.openxmlformats.org/officeDocument/2006/relationships/hyperlink" Target="http://www.cafexoho.com/" TargetMode="External"/><Relationship Id="rId155" Type="http://schemas.openxmlformats.org/officeDocument/2006/relationships/hyperlink" Target="https://www.facebook.com/CafeXoho" TargetMode="External"/><Relationship Id="rId156" Type="http://schemas.openxmlformats.org/officeDocument/2006/relationships/hyperlink" Target="http://www.vegan-friendly.co.il/business/&#1511;&#1508;&#1492;-xoho/" TargetMode="External"/><Relationship Id="rId157" Type="http://schemas.openxmlformats.org/officeDocument/2006/relationships/hyperlink" Target="https://www.facebook.com/pages/&#1492;&#1513;&#1493;&#1508;&#1496;&#1497;&#1501;/186621818081292" TargetMode="External"/><Relationship Id="rId158" Type="http://schemas.openxmlformats.org/officeDocument/2006/relationships/hyperlink" Target="http://www.vegan-friendly.co.il/business/&#1492;&#1513;&#1493;&#1508;&#1496;&#1497;&#1501;/" TargetMode="External"/><Relationship Id="rId159" Type="http://schemas.openxmlformats.org/officeDocument/2006/relationships/hyperlink" Target="https://www.facebook.com/lalaothenticfood/timeline" TargetMode="External"/><Relationship Id="rId160" Type="http://schemas.openxmlformats.org/officeDocument/2006/relationships/hyperlink" Target="http://www.vegan-friendly.co.il/restaurant/3/&#1500;&#1500;&#1492;_&#1502;&#1488;&#1499;&#1500;&#1497;&#1501;_&#1488;&#1514;&#1497;&#1493;&#1508;&#1497;&#1501;" TargetMode="External"/><Relationship Id="rId161" Type="http://schemas.openxmlformats.org/officeDocument/2006/relationships/hyperlink" Target="https://www.facebook.com/pages/&#1505;&#1502;&#1489;&#1493;&#1505;&#1489;&#1497;&#1495;/180435258641466" TargetMode="External"/><Relationship Id="rId162" Type="http://schemas.openxmlformats.org/officeDocument/2006/relationships/hyperlink" Target="http://www.vegan-friendly.co.il/business/&#1505;&#1502;&#1489;&#1493;&#1505;&#1489;&#1497;&#1495;/" TargetMode="External"/><Relationship Id="rId163" Type="http://schemas.openxmlformats.org/officeDocument/2006/relationships/hyperlink" Target="http://www.alegriatlv.com/" TargetMode="External"/><Relationship Id="rId164" Type="http://schemas.openxmlformats.org/officeDocument/2006/relationships/hyperlink" Target="https://www.facebook.com/alegriatlv" TargetMode="External"/><Relationship Id="rId165" Type="http://schemas.openxmlformats.org/officeDocument/2006/relationships/hyperlink" Target="http://www.vegan-friendly.co.il/business/&#1488;&#1500;&#1490;&#1512;&#1497;&#1492;-" TargetMode="External"/><Relationship Id="rId166" Type="http://schemas.openxmlformats.org/officeDocument/2006/relationships/hyperlink" Target="http://24rupee.com/" TargetMode="External"/><Relationship Id="rId167" Type="http://schemas.openxmlformats.org/officeDocument/2006/relationships/hyperlink" Target="http://www.facebook.com/24rupee?fref=ts" TargetMode="External"/><Relationship Id="rId168" Type="http://schemas.openxmlformats.org/officeDocument/2006/relationships/hyperlink" Target="http://www.vegan-friendly.co.il/business/24-&#1512;&#1493;&#1508;&#1497;/" TargetMode="External"/><Relationship Id="rId169" Type="http://schemas.openxmlformats.org/officeDocument/2006/relationships/hyperlink" Target="https://www.facebook.com/pages/&#1497;&#1492;&#1500;&#1493;&#1502;&#1492;/215488891853644" TargetMode="External"/><Relationship Id="rId170" Type="http://schemas.openxmlformats.org/officeDocument/2006/relationships/hyperlink" Target="http://www.vegan-friendly.co.il/business/&#1497;&#1492;&#1500;&#1493;&#1502;&#1492;/" TargetMode="External"/><Relationship Id="rId171" Type="http://schemas.openxmlformats.org/officeDocument/2006/relationships/hyperlink" Target="https://www.facebook.com/pages/&#1496;&#1504;&#1488;&#1514;-Tenat/200267910108887" TargetMode="External"/><Relationship Id="rId172" Type="http://schemas.openxmlformats.org/officeDocument/2006/relationships/hyperlink" Target="http://www.vegan-friendly.co.il/restaurant/13/&#1496;&#1504;&#1488;&#1514;" TargetMode="External"/><Relationship Id="rId173" Type="http://schemas.openxmlformats.org/officeDocument/2006/relationships/hyperlink" Target="http://www.buddhaburgers.co.il/" TargetMode="External"/><Relationship Id="rId174" Type="http://schemas.openxmlformats.org/officeDocument/2006/relationships/hyperlink" Target="https://www.facebook.com/buddhaburgers?ref=tn_tnmn" TargetMode="External"/><Relationship Id="rId175" Type="http://schemas.openxmlformats.org/officeDocument/2006/relationships/hyperlink" Target="http://www.vegan-friendly.co.il/business/&#1489;&#1493;&#1491;&#1492;&#1492;-&#1489;&#1493;&#1512;&#1490;&#1512;&#1505;/" TargetMode="External"/><Relationship Id="rId176" Type="http://schemas.openxmlformats.org/officeDocument/2006/relationships/hyperlink" Target="http://www.vegan-friendly.co.il/business/&#1496;&#1506;&#1501;-&#1492;&#1495;&#1497;&#1497;&#1501;/" TargetMode="External"/><Relationship Id="rId177" Type="http://schemas.openxmlformats.org/officeDocument/2006/relationships/hyperlink" Target="http://www.home-made-food.co.il/" TargetMode="External"/><Relationship Id="rId178" Type="http://schemas.openxmlformats.org/officeDocument/2006/relationships/hyperlink" Target="https://www.facebook.com/pages/HOME-MADE-&#1488;&#1493;&#1499;&#1500;-&#1489;&#1497;&#1514;&#1497;/163786796988878" TargetMode="External"/><Relationship Id="rId179" Type="http://schemas.openxmlformats.org/officeDocument/2006/relationships/hyperlink" Target="http://www.vegan-friendly.co.il/restaurant/62/&#1492;&#1493;&#1501;_&#1502;&#1497;&#1497;&#1491;" TargetMode="External"/><Relationship Id="rId180" Type="http://schemas.openxmlformats.org/officeDocument/2006/relationships/hyperlink" Target="http://thestreets.co.il/he/" TargetMode="External"/><Relationship Id="rId181" Type="http://schemas.openxmlformats.org/officeDocument/2006/relationships/hyperlink" Target="https://www.facebook.com/TheStreets.co.il" TargetMode="External"/><Relationship Id="rId182" Type="http://schemas.openxmlformats.org/officeDocument/2006/relationships/hyperlink" Target="http://www.vegan-friendly.co.il/restaurant/56/The_Streets" TargetMode="External"/><Relationship Id="rId183" Type="http://schemas.openxmlformats.org/officeDocument/2006/relationships/hyperlink" Target="http://www.facebook.com/pages/Cafe-Sheleg-&#1511;&#1508;&#1492;-&#1513;&#1500;&#1490;/101873896605959" TargetMode="External"/><Relationship Id="rId184" Type="http://schemas.openxmlformats.org/officeDocument/2006/relationships/hyperlink" Target="http://www.vegan-friendly.co.il/business/&#1511;&#1508;&#1492;-&#1513;&#1500;&#1490;-cafe-sheleg/" TargetMode="External"/><Relationship Id="rId185" Type="http://schemas.openxmlformats.org/officeDocument/2006/relationships/hyperlink" Target="http://www.ornaandella.com/" TargetMode="External"/><Relationship Id="rId186" Type="http://schemas.openxmlformats.org/officeDocument/2006/relationships/hyperlink" Target="https://www.facebook.com/pages/&#1488;&#1493;&#1512;&#1504;&#1492;-&#1493;&#1488;&#1500;&#1492;/123458784378637?fref=ts" TargetMode="External"/><Relationship Id="rId187" Type="http://schemas.openxmlformats.org/officeDocument/2006/relationships/hyperlink" Target="http://www.vegan-friendly.co.il/business/&#1488;&#1493;&#1512;&#1504;&#1492;-&#1493;&#1488;&#1500;&#1492;-2/" TargetMode="External"/><Relationship Id="rId188" Type="http://schemas.openxmlformats.org/officeDocument/2006/relationships/hyperlink" Target="https://www.facebook.com/Hummusbadra" TargetMode="External"/><Relationship Id="rId189" Type="http://schemas.openxmlformats.org/officeDocument/2006/relationships/hyperlink" Target="http://www.vegan-friendly.co.il/business/&#1489;&#1491;&#1512;&#1492;-&#1495;&#1493;&#1502;&#1493;&#1505;-&#1508;&#1493;&#1500;-&#1502;&#1505;&#1489;&#1495;&#1492;/" TargetMode="External"/><Relationship Id="rId190" Type="http://schemas.openxmlformats.org/officeDocument/2006/relationships/hyperlink" Target="http://alimyerukim.co.il/" TargetMode="External"/><Relationship Id="rId191" Type="http://schemas.openxmlformats.org/officeDocument/2006/relationships/hyperlink" Target="https://www.facebook.com/pages/&#1506;&#1500;&#1497;&#1501;-&#1497;&#1512;&#1493;&#1511;&#1497;&#1501;/667272136630722" TargetMode="External"/><Relationship Id="rId192" Type="http://schemas.openxmlformats.org/officeDocument/2006/relationships/hyperlink" Target="http://www.vegan-friendly.co.il/business/&#1506;&#1500;&#1497;&#1501;-&#1497;&#1512;&#1493;&#1511;&#1497;&#1501;/" TargetMode="External"/><Relationship Id="rId193" Type="http://schemas.openxmlformats.org/officeDocument/2006/relationships/hyperlink" Target="https://www.facebook.com/pages/&#1492;&#1489;&#1497;&#1514;-&#1513;&#1500;-&#1495;&#1493;&#1502;&#1493;&#1505;/491550000962685" TargetMode="External"/><Relationship Id="rId194" Type="http://schemas.openxmlformats.org/officeDocument/2006/relationships/hyperlink" Target="http://www.vegan-friendly.co.il/business/&#1492;&#1489;&#1497;&#1514;-&#1513;&#1500;-&#1495;&#1493;&#1502;&#1493;&#1505;/" TargetMode="External"/><Relationship Id="rId195" Type="http://schemas.openxmlformats.org/officeDocument/2006/relationships/hyperlink" Target="http://www.tavola.co.il/he/home/" TargetMode="External"/><Relationship Id="rId196" Type="http://schemas.openxmlformats.org/officeDocument/2006/relationships/hyperlink" Target="https://www.facebook.com/pages/TAVOLA-RISTORANTE/333713054381" TargetMode="External"/><Relationship Id="rId197" Type="http://schemas.openxmlformats.org/officeDocument/2006/relationships/hyperlink" Target="http://www.vegan-friendly.co.il/business/&#1496;&#1488;&#1489;&#1493;&#1500;&#1492;/" TargetMode="External"/><Relationship Id="rId198" Type="http://schemas.openxmlformats.org/officeDocument/2006/relationships/hyperlink" Target="http://www.facebook.com/pages/&#1496;&#1489;&#1506;&#1500;&#1492;/131832593564695?fref=ts" TargetMode="External"/><Relationship Id="rId199" Type="http://schemas.openxmlformats.org/officeDocument/2006/relationships/hyperlink" Target="http://www.vegan-friendly.co.il/business/&#1496;&#1489;&#1506;&#1500;&#1492;/" TargetMode="External"/><Relationship Id="rId200" Type="http://schemas.openxmlformats.org/officeDocument/2006/relationships/hyperlink" Target="http://aircafferaanana.rest.co.il/" TargetMode="External"/><Relationship Id="rId201" Type="http://schemas.openxmlformats.org/officeDocument/2006/relationships/hyperlink" Target="https://www.facebook.com/aircaffe2" TargetMode="External"/><Relationship Id="rId202" Type="http://schemas.openxmlformats.org/officeDocument/2006/relationships/hyperlink" Target="http://www.vegan-friendly.co.il/business/air-caffe-&#1512;&#1506;&#1504;&#1504;&#1492;/" TargetMode="External"/><Relationship Id="rId203" Type="http://schemas.openxmlformats.org/officeDocument/2006/relationships/hyperlink" Target="http://www.rol.co.il/sites/cafe-karkur/" TargetMode="External"/><Relationship Id="rId204" Type="http://schemas.openxmlformats.org/officeDocument/2006/relationships/hyperlink" Target="http://www.facebook.com/cafekarkur?fref=ts" TargetMode="External"/><Relationship Id="rId205" Type="http://schemas.openxmlformats.org/officeDocument/2006/relationships/hyperlink" Target="http://www.vegan-friendly.co.il/business/&#1511;&#1508;&#1492;-&#1499;&#1512;&#1499;&#1493;&#1512;/" TargetMode="External"/><Relationship Id="rId206" Type="http://schemas.openxmlformats.org/officeDocument/2006/relationships/hyperlink" Target="http://www.meshekbarzilay.co.il/" TargetMode="External"/><Relationship Id="rId207" Type="http://schemas.openxmlformats.org/officeDocument/2006/relationships/hyperlink" Target="https://www.facebook.com/meshekbarzilay" TargetMode="External"/><Relationship Id="rId208" Type="http://schemas.openxmlformats.org/officeDocument/2006/relationships/hyperlink" Target="http://vegan-friendly.co.il/restaurant/74/&#1502;&#1513;&#1511;_&#1489;&#1512;&#1494;&#1497;&#1500;&#1497;" TargetMode="External"/><Relationship Id="rId209" Type="http://schemas.openxmlformats.org/officeDocument/2006/relationships/hyperlink" Target="http://www.ludens.co.il/" TargetMode="External"/><Relationship Id="rId210" Type="http://schemas.openxmlformats.org/officeDocument/2006/relationships/hyperlink" Target="https://www.facebook.com/ludens.vegan" TargetMode="External"/><Relationship Id="rId211" Type="http://schemas.openxmlformats.org/officeDocument/2006/relationships/hyperlink" Target="http://www.vegan-friendly.co.il/business/&#1500;&#1493;&#1491;&#1504;&#1505;/" TargetMode="External"/><Relationship Id="rId212" Type="http://schemas.openxmlformats.org/officeDocument/2006/relationships/hyperlink" Target="http://www.facebook.com/hummustov?fref=ts" TargetMode="External"/><Relationship Id="rId213" Type="http://schemas.openxmlformats.org/officeDocument/2006/relationships/hyperlink" Target="http://www.vegan-friendly.co.il/business/&#1495;&#1493;&#1502;&#1493;&#1505;-&#1496;&#1493;&#1489;-&#1493;&#1506;&#1493;&#1491;/" TargetMode="External"/><Relationship Id="rId214" Type="http://schemas.openxmlformats.org/officeDocument/2006/relationships/hyperlink" Target="http://nagila.rest.co.il/" TargetMode="External"/><Relationship Id="rId215" Type="http://schemas.openxmlformats.org/officeDocument/2006/relationships/hyperlink" Target="https://www.facebook.com/pages/&#1502;&#1505;&#1506;&#1491;&#1514;-&#1504;&#1490;&#1497;&#1500;&#1492;-Nagila-Restaurant/502720619839341" TargetMode="External"/><Relationship Id="rId216" Type="http://schemas.openxmlformats.org/officeDocument/2006/relationships/hyperlink" Target="http://www.vegan-friendly.co.il/business/&#1504;&#1490;&#1497;&#1500;&#1492;-2/" TargetMode="External"/><Relationship Id="rId217" Type="http://schemas.openxmlformats.org/officeDocument/2006/relationships/hyperlink" Target="http://shragas.co.il/" TargetMode="External"/><Relationship Id="rId218" Type="http://schemas.openxmlformats.org/officeDocument/2006/relationships/hyperlink" Target="https://www.facebook.com/ShragaCafe" TargetMode="External"/><Relationship Id="rId219" Type="http://schemas.openxmlformats.org/officeDocument/2006/relationships/hyperlink" Target="http://www.vegan-friendly.co.il/business/&#1513;&#1512;&#1490;&#1488;-&#1511;&#1508;&#1492;/" TargetMode="External"/><Relationship Id="rId220" Type="http://schemas.openxmlformats.org/officeDocument/2006/relationships/hyperlink" Target="http://www.nocturno.co.il/" TargetMode="External"/><Relationship Id="rId221" Type="http://schemas.openxmlformats.org/officeDocument/2006/relationships/hyperlink" Target="https://www.facebook.com/pages/&#1504;&#1493;&#1511;&#1496;&#1493;&#1512;&#1504;&#1493;-&#1489;&#1497;&#1514;-&#1493;&#1511;&#1508;&#1492;-cafe-Nocturno/512343762120895" TargetMode="External"/><Relationship Id="rId222" Type="http://schemas.openxmlformats.org/officeDocument/2006/relationships/hyperlink" Target="http://www.vegan-friendly.co.il/business/&#1504;&#1493;&#1511;&#1496;&#1493;&#1512;&#1504;&#1493;/" TargetMode="External"/><Relationship Id="rId223" Type="http://schemas.openxmlformats.org/officeDocument/2006/relationships/hyperlink" Target="http://www.village-green.co.il/" TargetMode="External"/><Relationship Id="rId224" Type="http://schemas.openxmlformats.org/officeDocument/2006/relationships/hyperlink" Target="https://www.facebook.com/VillageGreenJerusalem" TargetMode="External"/><Relationship Id="rId225" Type="http://schemas.openxmlformats.org/officeDocument/2006/relationships/hyperlink" Target="http://www.vegan-friendly.co.il/business/&#1493;&#1497;&#1500;&#1490;-&#1490;&#1512;&#1497;&#1503;" TargetMode="External"/><Relationship Id="rId226" Type="http://schemas.openxmlformats.org/officeDocument/2006/relationships/hyperlink" Target="http://www.zmora-organi.co.il/" TargetMode="External"/><Relationship Id="rId227" Type="http://schemas.openxmlformats.org/officeDocument/2006/relationships/hyperlink" Target="https://www.facebook.com/pages/&#1494;&#1502;&#1493;&#1512;&#1492;-&#1488;&#1493;&#1512;&#1490;&#1504;&#1497;/304512946232770" TargetMode="External"/><Relationship Id="rId228" Type="http://schemas.openxmlformats.org/officeDocument/2006/relationships/hyperlink" Target="http://www.vegan-friendly.co.il/business/&#1494;&#1502;&#1493;&#1512;&#1492;-&#1488;&#1493;&#1512;&#1490;&#1504;&#1497;/" TargetMode="External"/><Relationship Id="rId229" Type="http://schemas.openxmlformats.org/officeDocument/2006/relationships/hyperlink" Target="https://www.facebook.com/HaMarakiaJlm?ref=ts&amp;fref=ts" TargetMode="External"/><Relationship Id="rId230" Type="http://schemas.openxmlformats.org/officeDocument/2006/relationships/hyperlink" Target="http://www.vegan-friendly.co.il/business/&#1492;&#1502;&#1512;&#1511;&#1497;&#1497;&#1492;/" TargetMode="External"/><Relationship Id="rId231" Type="http://schemas.openxmlformats.org/officeDocument/2006/relationships/hyperlink" Target="http://www.2eat.co.il/show_article.aspx?article=4535" TargetMode="External"/><Relationship Id="rId232" Type="http://schemas.openxmlformats.org/officeDocument/2006/relationships/hyperlink" Target="http://www.facebook.com/katamonhayeshana?fref=ts" TargetMode="External"/><Relationship Id="rId233" Type="http://schemas.openxmlformats.org/officeDocument/2006/relationships/hyperlink" Target="http://www.vegan-friendly.co.il/business/&#1511;&#1496;&#1502;&#1493;&#1503;-&#1492;&#1497;&#1513;&#1504;&#1492;/" TargetMode="External"/><Relationship Id="rId234" Type="http://schemas.openxmlformats.org/officeDocument/2006/relationships/hyperlink" Target="http://www.yulis.info/" TargetMode="External"/><Relationship Id="rId235" Type="http://schemas.openxmlformats.org/officeDocument/2006/relationships/hyperlink" Target="https://www.facebook.com/pages/Yulis-Lunch-Box/361680560627357" TargetMode="External"/><Relationship Id="rId236" Type="http://schemas.openxmlformats.org/officeDocument/2006/relationships/hyperlink" Target="http://www.vegan-friendly.co.il/restaurant/105/Yuli_s_Lunch_Box" TargetMode="External"/><Relationship Id="rId237" Type="http://schemas.openxmlformats.org/officeDocument/2006/relationships/hyperlink" Target="https://www.facebook.com/Sachbak" TargetMode="External"/><Relationship Id="rId238" Type="http://schemas.openxmlformats.org/officeDocument/2006/relationships/hyperlink" Target="http://www.vegan-friendly.co.il/business/&#1492;&#1505;&#1489;&#1497;&#1495;-&#1513;&#1500;-&#1505;&#1495;&#1489;&#1511;/" TargetMode="External"/><Relationship Id="rId239" Type="http://schemas.openxmlformats.org/officeDocument/2006/relationships/hyperlink" Target="https://www.facebook.com/klemantiina" TargetMode="External"/><Relationship Id="rId240" Type="http://schemas.openxmlformats.org/officeDocument/2006/relationships/hyperlink" Target="http://www.vegan-friendly.co.il/restaurant/80/&#1511;&#1500;&#1502;&#1504;&#1496;&#1497;&#1504;&#1492;" TargetMode="External"/><Relationship Id="rId241" Type="http://schemas.openxmlformats.org/officeDocument/2006/relationships/hyperlink" Target="http://www.jamhaifa.co.il/" TargetMode="External"/><Relationship Id="rId242" Type="http://schemas.openxmlformats.org/officeDocument/2006/relationships/hyperlink" Target="https://www.facebook.com/jamhaifa" TargetMode="External"/><Relationship Id="rId243" Type="http://schemas.openxmlformats.org/officeDocument/2006/relationships/hyperlink" Target="http://www.vegan-friendly.co.il/business/jam/" TargetMode="External"/><Relationship Id="rId244" Type="http://schemas.openxmlformats.org/officeDocument/2006/relationships/hyperlink" Target="http://nolasocks.co.il/" TargetMode="External"/><Relationship Id="rId245" Type="http://schemas.openxmlformats.org/officeDocument/2006/relationships/hyperlink" Target="https://www.facebook.com/nolasockspub" TargetMode="External"/><Relationship Id="rId246" Type="http://schemas.openxmlformats.org/officeDocument/2006/relationships/hyperlink" Target="http://www.vegan-friendly.co.il/business/&#1504;&#1493;&#1500;&#1492;-&#1505;&#1493;&#1511;&#1505;-nola-socks/" TargetMode="External"/><Relationship Id="rId247" Type="http://schemas.openxmlformats.org/officeDocument/2006/relationships/hyperlink" Target="http://www.falafelbaribua.co.il/" TargetMode="External"/><Relationship Id="rId248" Type="http://schemas.openxmlformats.org/officeDocument/2006/relationships/hyperlink" Target="https://www.facebook.com/falafelbaribua" TargetMode="External"/><Relationship Id="rId249" Type="http://schemas.openxmlformats.org/officeDocument/2006/relationships/hyperlink" Target="http://www.vegan-friendly.co.il/business/&#1508;&#1500;&#1488;&#1508;&#1500;-&#1489;&#1512;&#1497;&#1489;&#1493;&#1506;/" TargetMode="External"/><Relationship Id="rId250" Type="http://schemas.openxmlformats.org/officeDocument/2006/relationships/hyperlink" Target="https://www.facebook.com/mepnoon?fref=ts" TargetMode="External"/><Relationship Id="rId251" Type="http://schemas.openxmlformats.org/officeDocument/2006/relationships/hyperlink" Target="http://vegan-friendly.co.il/restaurant/167/NOON" TargetMode="External"/><Relationship Id="rId252" Type="http://schemas.openxmlformats.org/officeDocument/2006/relationships/hyperlink" Target="https://www.facebook.com/TonyVespaIsrael" TargetMode="External"/><Relationship Id="rId253" Type="http://schemas.openxmlformats.org/officeDocument/2006/relationships/hyperlink" Target="http://vegan-friendly.co.il/restaurant/138/&#1496;&#1493;&#1504;&#1497;_&#1493;&#1505;&#1508;&#1492;" TargetMode="External"/><Relationship Id="rId254" Type="http://schemas.openxmlformats.org/officeDocument/2006/relationships/hyperlink" Target="https://www.facebook.com/TonyVespaIsrael/info?tab=page_info" TargetMode="External"/><Relationship Id="rId255" Type="http://schemas.openxmlformats.org/officeDocument/2006/relationships/hyperlink" Target="http://www.rest.co.il/sites/default.asp?txtRestID=8488&amp;txtNavID=3&amp;txtItemID=158763" TargetMode="External"/><Relationship Id="rId256" Type="http://schemas.openxmlformats.org/officeDocument/2006/relationships/hyperlink" Target="https://www.facebook.com/GidiCafe" TargetMode="External"/><Relationship Id="rId257" Type="http://schemas.openxmlformats.org/officeDocument/2006/relationships/hyperlink" Target="http://www.vegan-friendly.co.il/business/&#1511;&#1508;&#1492;-&#1490;&#1497;&#1491;&#1497;/" TargetMode="External"/><Relationship Id="rId258" Type="http://schemas.openxmlformats.org/officeDocument/2006/relationships/hyperlink" Target="http://www.cantare-karkur.co.il/" TargetMode="External"/><Relationship Id="rId259" Type="http://schemas.openxmlformats.org/officeDocument/2006/relationships/hyperlink" Target="https://www.facebook.com/pages/&#1511;&#1504;&#1496;&#1512;&#1492;-&#1499;&#1512;&#1499;&#1493;&#1512;-&#1489;&#1512;-&#1511;&#1508;&#1492;-&#1493;&#1500;&#1495;&#1501;/458593850862110?sk=timeline" TargetMode="External"/><Relationship Id="rId260" Type="http://schemas.openxmlformats.org/officeDocument/2006/relationships/hyperlink" Target="http://www.vegan-friendly.co.il/restaurant/178/&#1511;&#1504;&#1496;&#1512;&#1492;_&#1499;&#1512;&#1499;&#1493;&#1512;" TargetMode="External"/><Relationship Id="rId261" Type="http://schemas.openxmlformats.org/officeDocument/2006/relationships/hyperlink" Target="http://vimcafe.rest.co.il/" TargetMode="External"/><Relationship Id="rId262" Type="http://schemas.openxmlformats.org/officeDocument/2006/relationships/hyperlink" Target="https://www.facebook.com/pages/FIT-CAFE/160038634188399" TargetMode="External"/><Relationship Id="rId263" Type="http://schemas.openxmlformats.org/officeDocument/2006/relationships/hyperlink" Target="http://vegan-friendly.co.il/restaurant/166/FITcafe_&#1508;&#1497;&#1496;_&#1511;&#1508;&#1492;" TargetMode="External"/><Relationship Id="rId264" Type="http://schemas.openxmlformats.org/officeDocument/2006/relationships/hyperlink" Target="http://www.nelly-kitchen.co.il/" TargetMode="External"/><Relationship Id="rId265" Type="http://schemas.openxmlformats.org/officeDocument/2006/relationships/hyperlink" Target="http://www.facebook.com/nelly.kitchen?fref=ts" TargetMode="External"/><Relationship Id="rId266" Type="http://schemas.openxmlformats.org/officeDocument/2006/relationships/hyperlink" Target="http://www.vegan-friendly.co.il/business/&#1492;&#1502;&#1496;&#1489;&#1495;-&#1513;&#1500;-&#1504;&#1500;&#1497;/" TargetMode="External"/><Relationship Id="rId267" Type="http://schemas.openxmlformats.org/officeDocument/2006/relationships/hyperlink" Target="http://vegan-friendly.co.il/restaurant/159/&#1502;&#1493;&#1510;&#1512;&#1500;&#1492;" TargetMode="External"/><Relationship Id="rId268" Type="http://schemas.openxmlformats.org/officeDocument/2006/relationships/hyperlink" Target="https://www.facebook.com/pages/&#1500;&#1493;&#1500;&#1497;&#1511;&#1508;&#1492;/1422119558004813" TargetMode="External"/><Relationship Id="rId269" Type="http://schemas.openxmlformats.org/officeDocument/2006/relationships/hyperlink" Target="http://vegan-friendly.co.il/restaurant/183/&#1500;&#1493;&#1500;&#1497;&#1511;&#1508;&#1492;" TargetMode="External"/><Relationship Id="rId270" Type="http://schemas.openxmlformats.org/officeDocument/2006/relationships/hyperlink" Target="http://www.abagil.com/" TargetMode="External"/><Relationship Id="rId271" Type="http://schemas.openxmlformats.org/officeDocument/2006/relationships/hyperlink" Target="https://www.facebook.com/abagil.organic" TargetMode="External"/><Relationship Id="rId272" Type="http://schemas.openxmlformats.org/officeDocument/2006/relationships/hyperlink" Target="http://www.vegan-friendly.co.il/business/&#1488;&#1489;&#1488;-&#1490;&#1497;&#1500;/" TargetMode="External"/><Relationship Id="rId273" Type="http://schemas.openxmlformats.org/officeDocument/2006/relationships/hyperlink" Target="https://www.facebook.com/SalvadorCafe" TargetMode="External"/><Relationship Id="rId274" Type="http://schemas.openxmlformats.org/officeDocument/2006/relationships/hyperlink" Target="http://www.vegan-friendly.co.il/restaurant/83/&#1505;&#1500;&#1489;&#1491;&#1493;&#1512;" TargetMode="External"/><Relationship Id="rId275" Type="http://schemas.openxmlformats.org/officeDocument/2006/relationships/hyperlink" Target="http://m.bizmakebiz.co.il/9cc4a4" TargetMode="External"/><Relationship Id="rId276" Type="http://schemas.openxmlformats.org/officeDocument/2006/relationships/hyperlink" Target="https://www.facebook.com/cafeBekfar" TargetMode="External"/><Relationship Id="rId277" Type="http://schemas.openxmlformats.org/officeDocument/2006/relationships/hyperlink" Target="http://www.vegan-friendly.co.il/business/&#1511;&#1508;&#1492;-&#1489;&#1499;&#1508;&#1512;/" TargetMode="External"/><Relationship Id="rId278" Type="http://schemas.openxmlformats.org/officeDocument/2006/relationships/hyperlink" Target="http://www.mouse.co.il/CM.articles_item,1657,209,77522,.aspx" TargetMode="External"/><Relationship Id="rId279" Type="http://schemas.openxmlformats.org/officeDocument/2006/relationships/hyperlink" Target="https://www.facebook.com/pages/&#1502;&#1506;&#1489;&#1512;/669239419823508?sk=timeline" TargetMode="External"/><Relationship Id="rId280" Type="http://schemas.openxmlformats.org/officeDocument/2006/relationships/hyperlink" Target="http://vegan-friendly.co.il/article/32/&#1489;&#1497;&#1511;&#1493;&#1512;&#1514;_&#1492;&#1502;&#1506;&#1489;&#1512;" TargetMode="External"/><Relationship Id="rId281" Type="http://schemas.openxmlformats.org/officeDocument/2006/relationships/hyperlink" Target="https://www.facebook.com/narkishesh?fref=nf" TargetMode="External"/><Relationship Id="rId282" Type="http://schemas.openxmlformats.org/officeDocument/2006/relationships/hyperlink" Target="http://vegan-friendly.co.il/restaurant/214" TargetMode="External"/><Relationship Id="rId283" Type="http://schemas.openxmlformats.org/officeDocument/2006/relationships/hyperlink" Target="http://www.achoti.co.il/" TargetMode="External"/><Relationship Id="rId284" Type="http://schemas.openxmlformats.org/officeDocument/2006/relationships/hyperlink" Target="https://www.facebook.com/AchotiPizza" TargetMode="External"/><Relationship Id="rId285" Type="http://schemas.openxmlformats.org/officeDocument/2006/relationships/hyperlink" Target="http://www.vegan-friendly.co.il/business/&#1488;&#1495;&#1493;&#1514;&#1497;-&#1508;&#1497;&#1510;&#1492;-&#1508;&#1505;&#1496;&#1492;-&#1489;&#1512;/" TargetMode="External"/><Relationship Id="rId286" Type="http://schemas.openxmlformats.org/officeDocument/2006/relationships/hyperlink" Target="http://www.2eat.co.il/restaurant.aspx?restid=16809" TargetMode="External"/><Relationship Id="rId287" Type="http://schemas.openxmlformats.org/officeDocument/2006/relationships/hyperlink" Target="http://www.facebook.com/BetMarvah" TargetMode="External"/><Relationship Id="rId288" Type="http://schemas.openxmlformats.org/officeDocument/2006/relationships/hyperlink" Target="http://www.vegan-friendly.co.il/business/&#1489;&#1497;&#1514;-&#1502;&#1512;&#1493;&#1493;&#1492;-&#1488;&#1493;&#1499;&#1500;-&#1492;&#1493;&#1491;&#1497;-&#1510;&#1502;&#1495;&#1493;&#1504;&#1497;/" TargetMode="External"/><Relationship Id="rId289" Type="http://schemas.openxmlformats.org/officeDocument/2006/relationships/hyperlink" Target="http://www.vegan-friendly.co.il/business/&#1508;&#1497;&#1510;&#1492;-&#1491;&#1493;&#1502;&#1497;&#1504;&#1493;-&#1511;&#1504;&#1497;&#1493;&#1503;-&#1491;&#1512;&#1493;&#1512;&#1497;&#1501;/" TargetMode="External"/><Relationship Id="rId290" Type="http://schemas.openxmlformats.org/officeDocument/2006/relationships/hyperlink" Target="http://www.rest.co.il/sites/Default.asp?txtRestID=12063" TargetMode="External"/><Relationship Id="rId291" Type="http://schemas.openxmlformats.org/officeDocument/2006/relationships/hyperlink" Target="https://www.facebook.com/COLONIA.co.il" TargetMode="External"/><Relationship Id="rId292" Type="http://schemas.openxmlformats.org/officeDocument/2006/relationships/hyperlink" Target="http://www.dizi.co.il/food.html" TargetMode="External"/><Relationship Id="rId293" Type="http://schemas.openxmlformats.org/officeDocument/2006/relationships/hyperlink" Target="https://www.facebook.com/Dizicafe?ref=ts&amp;fref=ts" TargetMode="External"/><Relationship Id="rId294" Type="http://schemas.openxmlformats.org/officeDocument/2006/relationships/hyperlink" Target="http://www.vegan-friendly.co.il/business/&#1511;&#1508;&#1492;-dizi/" TargetMode="External"/><Relationship Id="rId295" Type="http://schemas.openxmlformats.org/officeDocument/2006/relationships/hyperlink" Target="http://www.hatarnegol.com/" TargetMode="External"/><Relationship Id="rId296" Type="http://schemas.openxmlformats.org/officeDocument/2006/relationships/hyperlink" Target="https://www.facebook.com/pages/&#1492;&#1514;&#1512;&#1504;&#1490;&#1493;&#1500;-&#1502;&#1496;&#1489;&#1495;-&#1506;&#1501;-&#1489;&#1497;&#1510;&#1497;&#1501;/183703021724979?id=183703021724979&amp;sk=info" TargetMode="External"/><Relationship Id="rId297" Type="http://schemas.openxmlformats.org/officeDocument/2006/relationships/hyperlink" Target="http://www.vegan-friendly.co.il/business/&#1489;&#1497;&#1511;&#1493;&#1512;&#1514;-&#1492;&#1514;&#1512;&#1504;&#1490;&#1493;&#1500;/" TargetMode="External"/><Relationship Id="rId298" Type="http://schemas.openxmlformats.org/officeDocument/2006/relationships/hyperlink" Target="http://www.befood.co.il/" TargetMode="External"/><Relationship Id="rId299" Type="http://schemas.openxmlformats.org/officeDocument/2006/relationships/hyperlink" Target="https://www.facebook.com/befood.co.il" TargetMode="External"/><Relationship Id="rId300" Type="http://schemas.openxmlformats.org/officeDocument/2006/relationships/hyperlink" Target="https://www.facebook.com/Ninicafe" TargetMode="External"/><Relationship Id="rId301" Type="http://schemas.openxmlformats.org/officeDocument/2006/relationships/hyperlink" Target="http://www.vegan-friendly.co.il/article/23/&#1489;&#1497;&#1511;&#1493;&#1512;&#1514;_&#1511;&#1508;&#1492;_&#1504;&#1497;&#1504;&#1497;" TargetMode="External"/><Relationship Id="rId302" Type="http://schemas.openxmlformats.org/officeDocument/2006/relationships/hyperlink" Target="https://www.facebook.com/Lwdwwyl" TargetMode="External"/><Relationship Id="rId303" Type="http://schemas.openxmlformats.org/officeDocument/2006/relationships/hyperlink" Target="https://www.facebook.com/lalalalocca" TargetMode="External"/><Relationship Id="rId304" Type="http://schemas.openxmlformats.org/officeDocument/2006/relationships/hyperlink" Target="http://www.mammaitalia.co.il/" TargetMode="External"/><Relationship Id="rId305" Type="http://schemas.openxmlformats.org/officeDocument/2006/relationships/hyperlink" Target="https://www.facebook.com/mammaitaliatlv" TargetMode="External"/><Relationship Id="rId306" Type="http://schemas.openxmlformats.org/officeDocument/2006/relationships/hyperlink" Target="http://www.vegan-friendly.co.il/business/&#1502;&#1488;&#1502;&#1488;&#1497;&#1496;&#1500;&#1497;&#1492;-&#1508;&#1497;&#1510;&#1492;-&#1496;&#1489;&#1506;&#1493;&#1504;&#1497;&#1514;/" TargetMode="External"/><Relationship Id="rId307" Type="http://schemas.openxmlformats.org/officeDocument/2006/relationships/hyperlink" Target="http://www.organicfetish.rest.co.il/" TargetMode="External"/><Relationship Id="rId308" Type="http://schemas.openxmlformats.org/officeDocument/2006/relationships/hyperlink" Target="https://www.facebook.com/organicfetish?fref=nf" TargetMode="External"/><Relationship Id="rId309" Type="http://schemas.openxmlformats.org/officeDocument/2006/relationships/hyperlink" Target="http://vegan-friendly.co.il/restaurant/185" TargetMode="External"/><Relationship Id="rId310" Type="http://schemas.openxmlformats.org/officeDocument/2006/relationships/hyperlink" Target="https://www.facebook.com/zrira13?fref=photo" TargetMode="External"/><Relationship Id="rId311" Type="http://schemas.openxmlformats.org/officeDocument/2006/relationships/hyperlink" Target="http://www.vegan-friendly.co.il/business/&#1494;&#1512;&#1497;&#1494;&#1492;/" TargetMode="External"/><Relationship Id="rId312" Type="http://schemas.openxmlformats.org/officeDocument/2006/relationships/hyperlink" Target="http://www.sajidabentzur.com/" TargetMode="External"/><Relationship Id="rId313" Type="http://schemas.openxmlformats.org/officeDocument/2006/relationships/hyperlink" Target="https://www.facebook.com/Masalaveganboutiqe" TargetMode="External"/><Relationship Id="rId314" Type="http://schemas.openxmlformats.org/officeDocument/2006/relationships/hyperlink" Target="http://www.vegan-friendly.co.il/business/masala-&#1502;&#1494;&#1504;&#1493;&#1503;-&#1489;&#1493;&#1496;&#1497;&#1511;-&#1492;&#1493;&#1491;&#1497;-&#1496;&#1489;&#1506;&#1493;&#1504;&#1497;-&#1502;&#1505;&#1488;&#1500;&#1492;/" TargetMode="External"/><Relationship Id="rId315" Type="http://schemas.openxmlformats.org/officeDocument/2006/relationships/hyperlink" Target="http://www.vegan-friendly.co.il/business/&#1511;&#1508;&#1492;-&#1511;&#1488;&#1497;&#1502;&#1511;/" TargetMode="External"/><Relationship Id="rId316" Type="http://schemas.openxmlformats.org/officeDocument/2006/relationships/hyperlink" Target="http://www.tapayoka.co.il/" TargetMode="External"/><Relationship Id="rId317" Type="http://schemas.openxmlformats.org/officeDocument/2006/relationships/hyperlink" Target="https://www.facebook.com/Tapayoka/info?tab=overview" TargetMode="External"/><Relationship Id="rId318" Type="http://schemas.openxmlformats.org/officeDocument/2006/relationships/hyperlink" Target="http://www.bait77.com/" TargetMode="External"/><Relationship Id="rId319" Type="http://schemas.openxmlformats.org/officeDocument/2006/relationships/hyperlink" Target="https://www.facebook.com/bait77" TargetMode="External"/><Relationship Id="rId320" Type="http://schemas.openxmlformats.org/officeDocument/2006/relationships/hyperlink" Target="http://www.adama.net/" TargetMode="External"/><Relationship Id="rId321" Type="http://schemas.openxmlformats.org/officeDocument/2006/relationships/hyperlink" Target="https://www.facebook.com/BytLbbMqwmSkyypLbw" TargetMode="External"/><Relationship Id="rId322" Type="http://schemas.openxmlformats.org/officeDocument/2006/relationships/hyperlink" Target="http://www.rest.co.il/sites/Default.asp?txtRestID=12721&amp;txtNavID=3&amp;txtItemID=664876" TargetMode="External"/><Relationship Id="rId323" Type="http://schemas.openxmlformats.org/officeDocument/2006/relationships/hyperlink" Target="http://www.facebook.com/pages/&#1511;&#1508;&#1492;&#1505;&#1497;&#1496;&#1493;-&#1489;&#1488;&#1502;&#1497;&#1512;&#1497;&#1501;-&#1502;&#1505;&#1506;&#1491;&#1492;-&#1489;&#1497;&#1514;-&#1511;&#1508;&#1492;-&#1493;&#1504;&#1493;&#1507;-&#1489;&#1490;&#1500;&#1497;&#1500;-&#1514;&#1495;&#1504;&#1514;-&#1502;&#1497;&#1491;&#1506;-&#1500;&#1502;&#1496;&#1497;&#1497;&#1500;&#1497;&#1501;-&#1489;&#1510;&#1508;&#1493;&#1503;/344230972268318?fref=ts" TargetMode="External"/><Relationship Id="rId324" Type="http://schemas.openxmlformats.org/officeDocument/2006/relationships/hyperlink" Target="http://www.vegan-friendly.co.il/business/&#1511;&#1508;&#1492;&#1505;&#1497;&#1496;&#1493;/" TargetMode="External"/><Relationship Id="rId325" Type="http://schemas.openxmlformats.org/officeDocument/2006/relationships/hyperlink" Target="http://www.facebook.com/" TargetMode="External"/><Relationship Id="rId326" Type="http://schemas.openxmlformats.org/officeDocument/2006/relationships/hyperlink" Target="http://www.susha.co.il/html/menu.html" TargetMode="External"/><Relationship Id="rId327" Type="http://schemas.openxmlformats.org/officeDocument/2006/relationships/hyperlink" Target="https://www.facebook.com/pages/Susha-UrbanSushi-&#1505;&#1493;&#1513;&#1492;-&#1488;&#1493;&#1512;&#1489;&#1503;-&#1505;&#1493;&#1513;&#1497;/118729394861421" TargetMode="External"/><Relationship Id="rId328" Type="http://schemas.openxmlformats.org/officeDocument/2006/relationships/hyperlink" Target="http://www.lehemerez.co.il/branch.php?branch=34" TargetMode="External"/><Relationship Id="rId329" Type="http://schemas.openxmlformats.org/officeDocument/2006/relationships/hyperlink" Target="https://www.facebook.com/pages/&#1500;&#1495;&#1501;-&#1488;&#1512;&#1494;-&#1499;&#1508;&#1512;-&#1505;&#1489;&#1488;/209902249045992" TargetMode="External"/><Relationship Id="rId330" Type="http://schemas.openxmlformats.org/officeDocument/2006/relationships/hyperlink" Target="http://www.vegan-friendly.co.il/business/&#1500;&#1495;&#1501;-&#1488;&#1512;&#1494;-&#1505;&#1504;&#1497;&#1507;-&#1499;&#1508;&#1512;-&#1505;&#1489;&#1488;/" TargetMode="External"/><Relationship Id="rId331" Type="http://schemas.openxmlformats.org/officeDocument/2006/relationships/hyperlink" Target="http://knaffenoga.wix.com/knaffenoga?fb_ref=Default" TargetMode="External"/><Relationship Id="rId332" Type="http://schemas.openxmlformats.org/officeDocument/2006/relationships/hyperlink" Target="https://www.facebook.com/knaffe.banamal" TargetMode="External"/><Relationship Id="rId333" Type="http://schemas.openxmlformats.org/officeDocument/2006/relationships/hyperlink" Target="http://www.vegan-friendly.co.il/restaurant/39/&#1499;&#1504;&#1488;&#1508;&#1492;_&#1504;&#1490;&#1492;" TargetMode="External"/><Relationship Id="rId334" Type="http://schemas.openxmlformats.org/officeDocument/2006/relationships/hyperlink" Target="http://www.evita.co.il/home" TargetMode="External"/><Relationship Id="rId335" Type="http://schemas.openxmlformats.org/officeDocument/2006/relationships/hyperlink" Target="https://www.facebook.com/EvitaBarTelAviv?fref=ts" TargetMode="External"/><Relationship Id="rId336" Type="http://schemas.openxmlformats.org/officeDocument/2006/relationships/hyperlink" Target="http://www.vegan-friendly.co.il/restaurant/123/&#1488;&#1493;&#1493;&#1497;&#1496;&#1492;" TargetMode="External"/><Relationship Id="rId337" Type="http://schemas.openxmlformats.org/officeDocument/2006/relationships/hyperlink" Target="http://www.vegshawarma.co.il/" TargetMode="External"/><Relationship Id="rId338" Type="http://schemas.openxmlformats.org/officeDocument/2006/relationships/hyperlink" Target="https://www.facebook.com/vegshawarma.tlv" TargetMode="External"/><Relationship Id="rId339" Type="http://schemas.openxmlformats.org/officeDocument/2006/relationships/hyperlink" Target="http://www.vegan-friendly.co.il/business/&#1492;&#1513;&#1493;&#1493;&#1488;&#1512;&#1502;&#1492;-&#1492;&#1510;&#1502;&#1495;&#1493;&#1504;&#1497;&#1514;/"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facebook.com/ZimerGanVradim" TargetMode="External"/><Relationship Id="rId2" Type="http://schemas.openxmlformats.org/officeDocument/2006/relationships/hyperlink" Target="http://piazza.rest.co.il/&#1514;&#1508;&#1512;&#1497;&#1496;?menuId=610574" TargetMode="External"/><Relationship Id="rId3" Type="http://schemas.openxmlformats.org/officeDocument/2006/relationships/hyperlink" Target="http://school-yard.co.il/" TargetMode="External"/><Relationship Id="rId4" Type="http://schemas.openxmlformats.org/officeDocument/2006/relationships/hyperlink" Target="http://www.rest.co.il/site/Default.asp?txtRestID=4348" TargetMode="External"/><Relationship Id="rId5" Type="http://schemas.openxmlformats.org/officeDocument/2006/relationships/hyperlink" Target="https://www.facebook.com/yaltacafe" TargetMode="External"/><Relationship Id="rId6" Type="http://schemas.openxmlformats.org/officeDocument/2006/relationships/hyperlink" Target="http://www.rest.co.il/sites/default.asp?txtRestID=9130&amp;txtNavID=3&amp;txtItemID=306215" TargetMode="External"/><Relationship Id="rId7" Type="http://schemas.openxmlformats.org/officeDocument/2006/relationships/hyperlink" Target="http://www.yafabook.co.il/" TargetMode="External"/><Relationship Id="rId8" Type="http://schemas.openxmlformats.org/officeDocument/2006/relationships/hyperlink" Target="http://www.facebook.com/YafaCafe?ref=ts" TargetMode="External"/><Relationship Id="rId9" Type="http://schemas.openxmlformats.org/officeDocument/2006/relationships/hyperlink" Target="http://www.fiori.co.il/" TargetMode="External"/><Relationship Id="rId10" Type="http://schemas.openxmlformats.org/officeDocument/2006/relationships/hyperlink" Target="http://www.oliveisrael.co.il/menu?branch=487" TargetMode="External"/><Relationship Id="rId11" Type="http://schemas.openxmlformats.org/officeDocument/2006/relationships/hyperlink" Target="https://www.facebook.com/CafeShlonsky?fref=ts" TargetMode="External"/><Relationship Id="rId12" Type="http://schemas.openxmlformats.org/officeDocument/2006/relationships/hyperlink" Target="http://www.rest.co.il/sites/default.asp?txtrestid=1426" TargetMode="External"/><Relationship Id="rId13" Type="http://schemas.openxmlformats.org/officeDocument/2006/relationships/hyperlink" Target="http://www.rol.co.il/sites/smadar/" TargetMode="External"/><Relationship Id="rId14" Type="http://schemas.openxmlformats.org/officeDocument/2006/relationships/hyperlink" Target="https://www.facebook.com/IsraelaTaamAmiti" TargetMode="External"/><Relationship Id="rId15" Type="http://schemas.openxmlformats.org/officeDocument/2006/relationships/hyperlink" Target="http://www.2eat.co.il/artcoffee/" TargetMode="External"/><Relationship Id="rId16" Type="http://schemas.openxmlformats.org/officeDocument/2006/relationships/hyperlink" Target="http://www.facebook.com/chalet.rest?fref=ts" TargetMode="External"/><Relationship Id="rId17" Type="http://schemas.openxmlformats.org/officeDocument/2006/relationships/hyperlink" Target="http://www.rest.co.il/site/Default.asp?txtRestID=12219" TargetMode="External"/><Relationship Id="rId18" Type="http://schemas.openxmlformats.org/officeDocument/2006/relationships/hyperlink" Target="http://www.nayadim.co.il/zimcity.php?zid=76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mizlala.co.il/he" TargetMode="External"/><Relationship Id="rId2" Type="http://schemas.openxmlformats.org/officeDocument/2006/relationships/hyperlink" Target="https://www.facebook.com/Mizlala-260975487257554/" TargetMode="External"/><Relationship Id="rId3" Type="http://schemas.openxmlformats.org/officeDocument/2006/relationships/hyperlink" Target="http://gerald.co.il/" TargetMode="External"/><Relationship Id="rId4" Type="http://schemas.openxmlformats.org/officeDocument/2006/relationships/hyperlink" Target="https://www.facebook.com/Gerald.Patisserie/photos" TargetMode="External"/><Relationship Id="rId5" Type="http://schemas.openxmlformats.org/officeDocument/2006/relationships/hyperlink" Target="http://muskat.rest.co.il/" TargetMode="External"/><Relationship Id="rId6" Type="http://schemas.openxmlformats.org/officeDocument/2006/relationships/hyperlink" Target="https://www.facebook.com/bristapizza/" TargetMode="External"/><Relationship Id="rId7" Type="http://schemas.openxmlformats.org/officeDocument/2006/relationships/hyperlink" Target="http://Www.cafetety.co.il/" TargetMode="External"/><Relationship Id="rId8" Type="http://schemas.openxmlformats.org/officeDocument/2006/relationships/hyperlink" Target="mailto:Caffe7namal@gmail.com" TargetMode="External"/><Relationship Id="rId9" Type="http://schemas.openxmlformats.org/officeDocument/2006/relationships/hyperlink" Target="http://www.vivino.co.il/" TargetMode="External"/><Relationship Id="rId10" Type="http://schemas.openxmlformats.org/officeDocument/2006/relationships/hyperlink" Target="https://www.facebook.com/VIVINOHAIFA/info/?tab=overview" TargetMode="External"/><Relationship Id="rId11" Type="http://schemas.openxmlformats.org/officeDocument/2006/relationships/hyperlink" Target="mailto:odedstrauss@hotmail.com" TargetMode="External"/><Relationship Id="rId12" Type="http://schemas.openxmlformats.org/officeDocument/2006/relationships/hyperlink" Target="mailto:tammy@jerusalemcakedesign.com" TargetMode="External"/><Relationship Id="rId13" Type="http://schemas.openxmlformats.org/officeDocument/2006/relationships/hyperlink" Target="http://www.lehem-shahar.com/" TargetMode="External"/><Relationship Id="rId14" Type="http://schemas.openxmlformats.org/officeDocument/2006/relationships/hyperlink" Target="http://www.lili24.co.il/" TargetMode="External"/><Relationship Id="rId15" Type="http://schemas.openxmlformats.org/officeDocument/2006/relationships/hyperlink" Target="https://www.facebook.com/hashachen/info/?tab=overview" TargetMode="External"/><Relationship Id="rId16" Type="http://schemas.openxmlformats.org/officeDocument/2006/relationships/hyperlink" Target="http://www.mychooka.co.il/index.html" TargetMode="External"/><Relationship Id="rId17" Type="http://schemas.openxmlformats.org/officeDocument/2006/relationships/hyperlink" Target="https://www.facebook.com/mychooka?fref=ts" TargetMode="External"/><Relationship Id="rId18" Type="http://schemas.openxmlformats.org/officeDocument/2006/relationships/hyperlink" Target="http://www.mapa.co.il/&#1502;&#1508;&#1492;/&#1502;&#1505;&#1506;&#1491;&#1493;&#1514;/104767" TargetMode="External"/><Relationship Id="rId19" Type="http://schemas.openxmlformats.org/officeDocument/2006/relationships/hyperlink" Target="http://bleeckerbakery.co.il/&#1514;&#1508;&#1512;&#1497;&#1496;-&#1512;&#1506;&#1504;&#1504;&#1492;" TargetMode="External"/><Relationship Id="rId20" Type="http://schemas.openxmlformats.org/officeDocument/2006/relationships/hyperlink" Target="mailto:daniel_karni4@walla.co.il" TargetMode="External"/><Relationship Id="rId21" Type="http://schemas.openxmlformats.org/officeDocument/2006/relationships/hyperlink" Target="http://www.2eat.co.il/avantgrade/" TargetMode="External"/><Relationship Id="rId22" Type="http://schemas.openxmlformats.org/officeDocument/2006/relationships/hyperlink" Target="http://www.rol.co.il/sites/cafe-pazit/" TargetMode="External"/><Relationship Id="rId23" Type="http://schemas.openxmlformats.org/officeDocument/2006/relationships/hyperlink" Target="http://gutale.rest.co.il/" TargetMode="External"/><Relationship Id="rId24" Type="http://schemas.openxmlformats.org/officeDocument/2006/relationships/hyperlink" Target="https://www.facebook.com/pages/&#1489;&#1497;&#1514;&#1488;-&#1511;&#1508;&#1492;-Beta-Caffe/1639345359620693" TargetMode="External"/><Relationship Id="rId25" Type="http://schemas.openxmlformats.org/officeDocument/2006/relationships/hyperlink" Target="https://www.facebook.com/pages/&#1511;&#1493;&#1511;&#1497;&#1510;&#1492;-Home-made-Israeli-food/184239126151" TargetMode="External"/><Relationship Id="rId26" Type="http://schemas.openxmlformats.org/officeDocument/2006/relationships/hyperlink" Target="http://cafezorik.co.il/" TargetMode="External"/><Relationship Id="rId27" Type="http://schemas.openxmlformats.org/officeDocument/2006/relationships/hyperlink" Target="https://www.facebook.com/zorikcafe.co.il" TargetMode="External"/><Relationship Id="rId28" Type="http://schemas.openxmlformats.org/officeDocument/2006/relationships/hyperlink" Target="http://www.rol.co.il/sites/thai-food/menu.html" TargetMode="External"/><Relationship Id="rId29" Type="http://schemas.openxmlformats.org/officeDocument/2006/relationships/hyperlink" Target="http://www.urbankitchen.co.il/" TargetMode="External"/><Relationship Id="rId30" Type="http://schemas.openxmlformats.org/officeDocument/2006/relationships/hyperlink" Target="http://80005360.rest.co.il/" TargetMode="External"/><Relationship Id="rId31" Type="http://schemas.openxmlformats.org/officeDocument/2006/relationships/hyperlink" Target="https://www.facebook.com/pages/Antonio-Pizza-&#1488;&#1504;&#1496;&#1493;&#1504;&#1497;&#1493;-&#1508;&#1497;&#1510;&#1492;/370096356429598" TargetMode="External"/><Relationship Id="rId32" Type="http://schemas.openxmlformats.org/officeDocument/2006/relationships/hyperlink" Target="https://www.facebook.com/thesafsal" TargetMode="External"/><Relationship Id="rId33" Type="http://schemas.openxmlformats.org/officeDocument/2006/relationships/hyperlink" Target="http://80164232.rest.co.il/&#1514;&#1508;&#1512;&#1497;&#1496;?menuId=495240" TargetMode="External"/><Relationship Id="rId34" Type="http://schemas.openxmlformats.org/officeDocument/2006/relationships/hyperlink" Target="https://www.facebook.com/Mollybloomssarona" TargetMode="External"/><Relationship Id="rId35" Type="http://schemas.openxmlformats.org/officeDocument/2006/relationships/hyperlink" Target="https://www.facebook.com/vegansontop/photos/a.166754650086370.35515.165174500244385/759928080769021/?type=1&amp;theater" TargetMode="External"/><Relationship Id="rId36" Type="http://schemas.openxmlformats.org/officeDocument/2006/relationships/hyperlink" Target="http://www.pizzafabios.co.il/" TargetMode="External"/><Relationship Id="rId37" Type="http://schemas.openxmlformats.org/officeDocument/2006/relationships/hyperlink" Target="https://www.facebook.com/pages/Fabios-pizza-&#1492;&#1506;&#1502;&#1493;&#1491;-&#1492;&#1512;&#1497;&#1513;&#1502;&#1497;/238078946251347" TargetMode="External"/><Relationship Id="rId38" Type="http://schemas.openxmlformats.org/officeDocument/2006/relationships/hyperlink" Target="https://mail.google.com/mail/u/0/?shva=1" TargetMode="External"/><Relationship Id="rId39" Type="http://schemas.openxmlformats.org/officeDocument/2006/relationships/hyperlink" Target="http://anitaglida.co.il/about.html" TargetMode="External"/><Relationship Id="rId40" Type="http://schemas.openxmlformats.org/officeDocument/2006/relationships/hyperlink" Target="https://www.facebook.com/pages/&#1490;&#1500;&#1497;&#1491;&#1514;-&#1488;&#1504;&#1497;&#1496;&#1492;-&#1508;&#1500;&#1493;&#1512;&#1504;&#1496;&#1497;&#1503;/307536559258965?fref=ts" TargetMode="External"/><Relationship Id="rId41" Type="http://schemas.openxmlformats.org/officeDocument/2006/relationships/hyperlink" Target="http://anitaglida.co.il/sono.html" TargetMode="External"/><Relationship Id="rId42" Type="http://schemas.openxmlformats.org/officeDocument/2006/relationships/hyperlink" Target="https://laboratorio.mishloha.co.il/online.php?rest_id=3683" TargetMode="External"/><Relationship Id="rId43" Type="http://schemas.openxmlformats.org/officeDocument/2006/relationships/hyperlink" Target="https://www.facebook.com/Laboratorio.di.Pasta/info" TargetMode="External"/><Relationship Id="rId44" Type="http://schemas.openxmlformats.org/officeDocument/2006/relationships/hyperlink" Target="http://www.rol.co.il/sites/mama-rachel/menu.html" TargetMode="External"/><Relationship Id="rId45" Type="http://schemas.openxmlformats.org/officeDocument/2006/relationships/hyperlink" Target="https://www.facebook.com/MmaRahel" TargetMode="External"/><Relationship Id="rId46" Type="http://schemas.openxmlformats.org/officeDocument/2006/relationships/hyperlink" Target="http://www.pekin.co.il/" TargetMode="External"/><Relationship Id="rId47" Type="http://schemas.openxmlformats.org/officeDocument/2006/relationships/hyperlink" Target="https://www.facebook.com/PekinTsahala" TargetMode="External"/><Relationship Id="rId48" Type="http://schemas.openxmlformats.org/officeDocument/2006/relationships/hyperlink" Target="https://www.facebook.com/anat.galbi?ref=hl" TargetMode="External"/><Relationship Id="rId49" Type="http://schemas.openxmlformats.org/officeDocument/2006/relationships/hyperlink" Target="http://www.freshkitchen.co.il/html/" TargetMode="External"/><Relationship Id="rId50" Type="http://schemas.openxmlformats.org/officeDocument/2006/relationships/hyperlink" Target="https://www.facebook.com/Fresh.kitchen.tlv" TargetMode="External"/><Relationship Id="rId51" Type="http://schemas.openxmlformats.org/officeDocument/2006/relationships/hyperlink" Target="http://www.onami.co.il/he/home/default.aspx" TargetMode="External"/><Relationship Id="rId52" Type="http://schemas.openxmlformats.org/officeDocument/2006/relationships/hyperlink" Target="http://www.facebook.com/home.php?ref=logo" TargetMode="External"/><Relationship Id="rId53" Type="http://schemas.openxmlformats.org/officeDocument/2006/relationships/hyperlink" Target="http://www.taizu.co.il/Content.aspx?id=75" TargetMode="External"/><Relationship Id="rId54" Type="http://schemas.openxmlformats.org/officeDocument/2006/relationships/hyperlink" Target="http://www.facebook.com/Uganda.Tel.Aviv" TargetMode="External"/><Relationship Id="rId55" Type="http://schemas.openxmlformats.org/officeDocument/2006/relationships/hyperlink" Target="https://www.food.co.il/100chicos-ibn" TargetMode="External"/><Relationship Id="rId56" Type="http://schemas.openxmlformats.org/officeDocument/2006/relationships/hyperlink" Target="http://www.rest.co.il/sites/Default.asp?txtRestID=9866" TargetMode="External"/><Relationship Id="rId57" Type="http://schemas.openxmlformats.org/officeDocument/2006/relationships/hyperlink" Target="http://www.wineboutique.co.il/" TargetMode="External"/><Relationship Id="rId58" Type="http://schemas.openxmlformats.org/officeDocument/2006/relationships/hyperlink" Target="http://www.rest.co.il/sites/default.asp?txtRestID=9382" TargetMode="External"/><Relationship Id="rId59" Type="http://schemas.openxmlformats.org/officeDocument/2006/relationships/hyperlink" Target="https://www.facebook.com/MezcalTelAviv" TargetMode="External"/><Relationship Id="rId60" Type="http://schemas.openxmlformats.org/officeDocument/2006/relationships/hyperlink" Target="http://www.benami.co.il/" TargetMode="External"/><Relationship Id="rId61" Type="http://schemas.openxmlformats.org/officeDocument/2006/relationships/hyperlink" Target="http://www.rest.co.il/sites/Default.asp?txtRestID=5134" TargetMode="External"/><Relationship Id="rId62" Type="http://schemas.openxmlformats.org/officeDocument/2006/relationships/hyperlink" Target="http://www.mouse.co.il/CM.food_item_place,382,213,4147,.aspx" TargetMode="External"/><Relationship Id="rId63" Type="http://schemas.openxmlformats.org/officeDocument/2006/relationships/hyperlink" Target="http://www.rest.co.il/sites/default.asp?txtRestID=20&amp;txtNavID=3&amp;txtItemID=126" TargetMode="External"/><Relationship Id="rId64" Type="http://schemas.openxmlformats.org/officeDocument/2006/relationships/hyperlink" Target="http://www.rest.co.il/sites/Default.asp?txtRestID=5375" TargetMode="External"/><Relationship Id="rId65" Type="http://schemas.openxmlformats.org/officeDocument/2006/relationships/hyperlink" Target="http://www.facebook.com/alternative.rest" TargetMode="External"/><Relationship Id="rId66" Type="http://schemas.openxmlformats.org/officeDocument/2006/relationships/hyperlink" Target="http://www.mishlohim.co.il/Menu.aspx?businessId=3300" TargetMode="External"/><Relationship Id="rId67" Type="http://schemas.openxmlformats.org/officeDocument/2006/relationships/hyperlink" Target="http://www.quarter-cafe.co.il/hebrew/quarter-cafe-menus.php" TargetMode="External"/><Relationship Id="rId68" Type="http://schemas.openxmlformats.org/officeDocument/2006/relationships/hyperlink" Target="http://www.rol.co.il/sites/puaa/map.html" TargetMode="External"/><Relationship Id="rId69" Type="http://schemas.openxmlformats.org/officeDocument/2006/relationships/hyperlink" Target="http://tranquilla.co.il/index.asp?id=2" TargetMode="External"/><Relationship Id="rId70" Type="http://schemas.openxmlformats.org/officeDocument/2006/relationships/hyperlink" Target="http://www.mouse.co.il/CM.food_item_place,383,213,6561,.aspx" TargetMode="External"/><Relationship Id="rId71" Type="http://schemas.openxmlformats.org/officeDocument/2006/relationships/hyperlink" Target="http://www.lachmanina.co.il/" TargetMode="External"/><Relationship Id="rId72" Type="http://schemas.openxmlformats.org/officeDocument/2006/relationships/hyperlink" Target="http://www.rest.co.il/sites/Default.asp?txtRestID=12610&amp;txtNavID=3&amp;txtItemID=634506" TargetMode="External"/><Relationship Id="rId73" Type="http://schemas.openxmlformats.org/officeDocument/2006/relationships/hyperlink" Target="http://zepra.pionetsv.co.il/" TargetMode="External"/><Relationship Id="rId74" Type="http://schemas.openxmlformats.org/officeDocument/2006/relationships/hyperlink" Target="http://www.bargiyora.co.il/bar-giyora-menu" TargetMode="External"/><Relationship Id="rId75" Type="http://schemas.openxmlformats.org/officeDocument/2006/relationships/hyperlink" Target="http://www.lachmanina.co.il/index.html" TargetMode="External"/><Relationship Id="rId76" Type="http://schemas.openxmlformats.org/officeDocument/2006/relationships/hyperlink" Target="https://www.mishloha.co.il/rest_new_page.asp?rest_id=528" TargetMode="External"/><Relationship Id="rId77" Type="http://schemas.openxmlformats.org/officeDocument/2006/relationships/hyperlink" Target="http://www.rest.co.il/sites/Default.asp?txtRestID=12018&amp;txtNavID=3&amp;txtItemID=564114" TargetMode="External"/><Relationship Id="rId78" Type="http://schemas.openxmlformats.org/officeDocument/2006/relationships/hyperlink" Target="https://www.food.co.il/pappas" TargetMode="External"/><Relationship Id="rId79" Type="http://schemas.openxmlformats.org/officeDocument/2006/relationships/hyperlink" Target="http://takeaway.bazzili.com/" TargetMode="External"/><Relationship Id="rId80" Type="http://schemas.openxmlformats.org/officeDocument/2006/relationships/hyperlink" Target="http://www.payless.com/store/" TargetMode="External"/><Relationship Id="rId81" Type="http://schemas.openxmlformats.org/officeDocument/2006/relationships/hyperlink" Target="http://www.sakal-group.co.il/map_brand.php?id=69&amp;brand=Payless" TargetMode="External"/><Relationship Id="rId82" Type="http://schemas.openxmlformats.org/officeDocument/2006/relationships/hyperlink" Target="http://www.mago.co.il/" TargetMode="External"/><Relationship Id="rId83" Type="http://schemas.openxmlformats.org/officeDocument/2006/relationships/hyperlink" Target="http://www.facebook.com/veganfriendly.co.il?sk=messages_inbox&amp;action=read&amp;tid=id.321228434657371" TargetMode="External"/><Relationship Id="rId84" Type="http://schemas.openxmlformats.org/officeDocument/2006/relationships/hyperlink" Target="http://www.facebook.com/BeitHaamudim/info" TargetMode="External"/><Relationship Id="rId85" Type="http://schemas.openxmlformats.org/officeDocument/2006/relationships/hyperlink" Target="http://www.facebook.com/ariel.benbechor" TargetMode="External"/><Relationship Id="rId86" Type="http://schemas.openxmlformats.org/officeDocument/2006/relationships/hyperlink" Target="http://www.duet-catering.com/?page_id=25" TargetMode="External"/><Relationship Id="rId87" Type="http://schemas.openxmlformats.org/officeDocument/2006/relationships/hyperlink" Target="http://amirim.com/manifest/he" TargetMode="External"/><Relationship Id="rId88" Type="http://schemas.openxmlformats.org/officeDocument/2006/relationships/hyperlink" Target="http://benedict.co.il/he/ben-yehuda/home.aspx" TargetMode="External"/><Relationship Id="rId89" Type="http://schemas.openxmlformats.org/officeDocument/2006/relationships/hyperlink" Target="http://www.japanika.net/HomePage.aspx" TargetMode="External"/><Relationship Id="rId90" Type="http://schemas.openxmlformats.org/officeDocument/2006/relationships/hyperlink" Target="http://www.gregcafe.co.il/&#1502;&#1502;&#1497;&#1500;&#1488;_&#1497;&#1512;&#1493;&#1513;&#1500;&#1497;&#1501;" TargetMode="External"/><Relationship Id="rId91" Type="http://schemas.openxmlformats.org/officeDocument/2006/relationships/hyperlink" Target="http://www.2eat.co.il/LeMoulin/" TargetMode="External"/><Relationship Id="rId92" Type="http://schemas.openxmlformats.org/officeDocument/2006/relationships/hyperlink" Target="http://cafexoho.wix.com/cafe-xoho" TargetMode="External"/><Relationship Id="rId93" Type="http://schemas.openxmlformats.org/officeDocument/2006/relationships/hyperlink" Target="http://www.facebook.com/CafeXoho" TargetMode="External"/><Relationship Id="rId94" Type="http://schemas.openxmlformats.org/officeDocument/2006/relationships/hyperlink" Target="http://www.rest.co.il/sites/default.asp?txtRestID=10600&amp;txtNavID=3&amp;txtItemID=355914" TargetMode="External"/><Relationship Id="rId95" Type="http://schemas.openxmlformats.org/officeDocument/2006/relationships/hyperlink" Target="http://www.rest.co.il/sites/default.asp?txtrestid=195" TargetMode="External"/><Relationship Id="rId96" Type="http://schemas.openxmlformats.org/officeDocument/2006/relationships/hyperlink" Target="http://www.facebook.com/pages/Neighbours-cafe-&#1504;&#1497;&#1497;&#1489;&#1512;&#1505;-&#1511;&#1508;&#1492;/280677255300226" TargetMode="External"/><Relationship Id="rId97" Type="http://schemas.openxmlformats.org/officeDocument/2006/relationships/hyperlink" Target="http://www.2eat.co.il/restaurant.aspx?restid=18632" TargetMode="External"/><Relationship Id="rId98" Type="http://schemas.openxmlformats.org/officeDocument/2006/relationships/hyperlink" Target="http://www.rol.co.il/sites/charly/menu.html" TargetMode="External"/><Relationship Id="rId99" Type="http://schemas.openxmlformats.org/officeDocument/2006/relationships/hyperlink" Target="https://www.facebook.com/CharlyChekpoint?sk=wall" TargetMode="External"/><Relationship Id="rId100" Type="http://schemas.openxmlformats.org/officeDocument/2006/relationships/hyperlink" Target="http://cafevarda.com/" TargetMode="External"/><Relationship Id="rId101" Type="http://schemas.openxmlformats.org/officeDocument/2006/relationships/hyperlink" Target="https://www.facebook.com/cafevarda" TargetMode="External"/><Relationship Id="rId102" Type="http://schemas.openxmlformats.org/officeDocument/2006/relationships/hyperlink" Target="https://www.facebook.com/KprSblh" TargetMode="External"/><Relationship Id="rId103" Type="http://schemas.openxmlformats.org/officeDocument/2006/relationships/hyperlink" Target="http://www.rest.co.il/sites/Default.asp?txtRestID=10722" TargetMode="External"/><Relationship Id="rId104" Type="http://schemas.openxmlformats.org/officeDocument/2006/relationships/hyperlink" Target="http://www.rest.co.il/sites/Default.asp?txtRestID=9329" TargetMode="External"/><Relationship Id="rId105" Type="http://schemas.openxmlformats.org/officeDocument/2006/relationships/hyperlink" Target="http://www.rest.co.il/sites/Default.asp?txtRestID=9309" TargetMode="External"/><Relationship Id="rId106" Type="http://schemas.openxmlformats.org/officeDocument/2006/relationships/hyperlink" Target="http://www.galisbakery.co.il/" TargetMode="External"/><Relationship Id="rId107" Type="http://schemas.openxmlformats.org/officeDocument/2006/relationships/hyperlink" Target="http://kyoto.co.il/" TargetMode="External"/><Relationship Id="rId108" Type="http://schemas.openxmlformats.org/officeDocument/2006/relationships/hyperlink" Target="http://www.rest.co.il/sites/Default.asp?txtRestID=10859" TargetMode="External"/><Relationship Id="rId109" Type="http://schemas.openxmlformats.org/officeDocument/2006/relationships/hyperlink" Target="https://www.facebook.com/narkishesh?fref=ts&amp;__mref=message_bubble" TargetMode="External"/><Relationship Id="rId110" Type="http://schemas.openxmlformats.org/officeDocument/2006/relationships/hyperlink" Target="https://www.facebook.com/yishai.shapira" TargetMode="External"/><Relationship Id="rId111" Type="http://schemas.openxmlformats.org/officeDocument/2006/relationships/hyperlink" Target="http://www.rest.co.il/sites/Default.asp?txtRestID=2190" TargetMode="External"/><Relationship Id="rId112" Type="http://schemas.openxmlformats.org/officeDocument/2006/relationships/hyperlink" Target="http://www.facebook.com/al.dente.796" TargetMode="External"/><Relationship Id="rId113" Type="http://schemas.openxmlformats.org/officeDocument/2006/relationships/hyperlink" Target="http://www.sushirehavia.co.il/" TargetMode="External"/><Relationship Id="rId114" Type="http://schemas.openxmlformats.org/officeDocument/2006/relationships/hyperlink" Target="http://www.gojerusalem.co.il/item_646/&#1489;&#1493;&#1500;&#1497;&#1504;&#1496;" TargetMode="External"/><Relationship Id="rId115" Type="http://schemas.openxmlformats.org/officeDocument/2006/relationships/hyperlink" Target="https://www.facebook.com/pages/&#1488;&#1502;&#1512;&#1497;&#1511;&#1503;-&#1508;&#1497;&#1510;&#1492;-&#1497;&#1511;&#1504;&#1506;&#1501;/811562092262702?fref=ts" TargetMode="External"/><Relationship Id="rId116" Type="http://schemas.openxmlformats.org/officeDocument/2006/relationships/hyperlink" Target="http://www.pitputimbakery.com/" TargetMode="External"/><Relationship Id="rId117" Type="http://schemas.openxmlformats.org/officeDocument/2006/relationships/hyperlink" Target="https://www.facebook.com/pages/&#1508;&#1512;&#1496;&#1500;&#1493;-&#1499;&#1512;&#1502;&#1497;&#1488;&#1500;/172782766203753" TargetMode="External"/><Relationship Id="rId118" Type="http://schemas.openxmlformats.org/officeDocument/2006/relationships/hyperlink" Target="http://www.avtalyonoil.co.il/&#1502;&#1508;&#1490;&#1513;&#1497;&#1501;/" TargetMode="External"/><Relationship Id="rId119" Type="http://schemas.openxmlformats.org/officeDocument/2006/relationships/hyperlink" Target="https://www.facebook.com/pages/Rising-Sun-Sushi/545166082164479?ref=hl" TargetMode="External"/><Relationship Id="rId120" Type="http://schemas.openxmlformats.org/officeDocument/2006/relationships/hyperlink" Target="http://www.2eat.co.il/syncopa/" TargetMode="External"/><Relationship Id="rId121" Type="http://schemas.openxmlformats.org/officeDocument/2006/relationships/hyperlink" Target="http://facebook.com/jackafunim" TargetMode="External"/><Relationship Id="rId122" Type="http://schemas.openxmlformats.org/officeDocument/2006/relationships/hyperlink" Target="http://www.rest.co.il/sites/Default.asp?txtRestID=11380" TargetMode="External"/><Relationship Id="rId123" Type="http://schemas.openxmlformats.org/officeDocument/2006/relationships/hyperlink" Target="http://minatomei.rest.co.il/he/pages/default.aspx?ContentID=6" TargetMode="External"/><Relationship Id="rId124" Type="http://schemas.openxmlformats.org/officeDocument/2006/relationships/hyperlink" Target="http://www.facebook.com/veganfriendly.co.il?sk=messages_inbox&amp;action=read&amp;tid=id.249605618495662" TargetMode="External"/><Relationship Id="rId125" Type="http://schemas.openxmlformats.org/officeDocument/2006/relationships/hyperlink" Target="http://www.facebook.com/humusbardi" TargetMode="External"/><Relationship Id="rId126" Type="http://schemas.openxmlformats.org/officeDocument/2006/relationships/hyperlink" Target="http://minatomei.rest.co.il/he/menu/default.aspx?ChannelID=2" TargetMode="External"/><Relationship Id="rId127" Type="http://schemas.openxmlformats.org/officeDocument/2006/relationships/hyperlink" Target="http://www.fashka.co.il/" TargetMode="External"/><Relationship Id="rId128" Type="http://schemas.openxmlformats.org/officeDocument/2006/relationships/hyperlink" Target="https://www.facebook.com/pages/&#1508;&#1488;&#1513;&#1511;&#1492;-&#1504;&#1506;&#1500;&#1497;-&#1496;&#1512;&#1493;&#1501;-&#1492;&#1500;&#1497;&#1499;&#1492;/145275208870652?fref=ts" TargetMode="External"/><Relationship Id="rId129" Type="http://schemas.openxmlformats.org/officeDocument/2006/relationships/hyperlink" Target="http://www.facebook.com/moti.nazari" TargetMode="External"/><Relationship Id="rId130" Type="http://schemas.openxmlformats.org/officeDocument/2006/relationships/hyperlink" Target="http://www.facebook.com/pages/&#1489;&#1493;&#1496;&#1497;&#1511;-&#1492;&#1488;&#1500;&#1492;/248679895166207" TargetMode="External"/><Relationship Id="rId131" Type="http://schemas.openxmlformats.org/officeDocument/2006/relationships/hyperlink" Target="http://www.facebook.com/cottonfashion" TargetMode="External"/><Relationship Id="rId132" Type="http://schemas.openxmlformats.org/officeDocument/2006/relationships/hyperlink" Target="http://www.wolfandsegal.com/" TargetMode="External"/><Relationship Id="rId133" Type="http://schemas.openxmlformats.org/officeDocument/2006/relationships/hyperlink" Target="http://www.facebook.com/StudioEfrata" TargetMode="External"/><Relationship Id="rId134" Type="http://schemas.openxmlformats.org/officeDocument/2006/relationships/hyperlink" Target="http://www.priz.co.i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facebook.com/Gnocchishop/" TargetMode="External"/><Relationship Id="rId2" Type="http://schemas.openxmlformats.org/officeDocument/2006/relationships/hyperlink" Target="https://www.facebook.com/pages/&#1488;&#1511;&#1493;-&#1489;&#1512;-&#1488;&#1493;&#1499;&#1500;-&#1502;&#1496;&#1512;&#1497;&#1507;-&#1489;&#1493;&#1497;&#1496;&#1500;-21-&#1514;&#1500;-&#1488;&#1489;&#1497;&#1489;/1727823830789654" TargetMode="External"/><Relationship Id="rId3" Type="http://schemas.openxmlformats.org/officeDocument/2006/relationships/hyperlink" Target="https://www.facebook.com/garger.hazahav/" TargetMode="External"/><Relationship Id="rId4" Type="http://schemas.openxmlformats.org/officeDocument/2006/relationships/hyperlink" Target="https://www.facebook.com/pastashmasta/" TargetMode="External"/><Relationship Id="rId5" Type="http://schemas.openxmlformats.org/officeDocument/2006/relationships/hyperlink" Target="https://www.facebook.com/barbateva/info/?entry_point=page_nav_about_item&amp;tab=overview" TargetMode="External"/><Relationship Id="rId6" Type="http://schemas.openxmlformats.org/officeDocument/2006/relationships/hyperlink" Target="mailto:boxxibox@outlook.com" TargetMode="External"/><Relationship Id="rId7" Type="http://schemas.openxmlformats.org/officeDocument/2006/relationships/hyperlink" Target="https://www.facebook.com/CafeBacfar/info/?tab=overview" TargetMode="External"/><Relationship Id="rId8" Type="http://schemas.openxmlformats.org/officeDocument/2006/relationships/hyperlink" Target="https://www.facebook.com/Old-jaffa-gelateria-pizza-bar-582969025168782/?fref=ts" TargetMode="External"/><Relationship Id="rId9" Type="http://schemas.openxmlformats.org/officeDocument/2006/relationships/hyperlink" Target="https://www.facebook.com/bretonnetlv/?fref=ts" TargetMode="External"/><Relationship Id="rId10" Type="http://schemas.openxmlformats.org/officeDocument/2006/relationships/hyperlink" Target="http://www.kamikaart.com/contactus" TargetMode="External"/><Relationship Id="rId11" Type="http://schemas.openxmlformats.org/officeDocument/2006/relationships/hyperlink" Target="https://www.facebook.com/Kamikaart/" TargetMode="External"/><Relationship Id="rId12" Type="http://schemas.openxmlformats.org/officeDocument/2006/relationships/hyperlink" Target="https://m.facebook.com/Vtopia-Market-562293330606602/?hc_location=ufi" TargetMode="External"/><Relationship Id="rId13" Type="http://schemas.openxmlformats.org/officeDocument/2006/relationships/hyperlink" Target="http://www.artishoke.co.il/&#1489;&#1512;&#1488;&#1504;&#1509;-1.html" TargetMode="External"/><Relationship Id="rId14" Type="http://schemas.openxmlformats.org/officeDocument/2006/relationships/hyperlink" Target="https://www.facebook.com/&#1489;&#1512;&#1497;&#1488;&#1500;&#1492;-&#1511;&#1497;&#1497;&#1496;&#1512;&#1497;&#1504;&#1490;-&#1496;&#1489;&#1506;&#1493;&#1504;&#1497;-&#1496;&#1506;&#1497;&#1501;-&#1495;&#1514;&#1493;&#1504;&#1492;-&#1496;&#1489;&#1506;&#1493;&#1504;&#1497;&#1514;-&#1489;&#1512;&#1497;&#1488;&#1493;&#1514;-&#1500;&#1495;&#1514;&#1493;&#1504;&#1492;-&#1489;&#1512;&#1497;&#1488;-&#1499;&#1513;&#1512;-842057419212088/" TargetMode="External"/><Relationship Id="rId15" Type="http://schemas.openxmlformats.org/officeDocument/2006/relationships/hyperlink" Target="https://www.facebook.com/tonys.petachtikva" TargetMode="External"/><Relationship Id="rId16" Type="http://schemas.openxmlformats.org/officeDocument/2006/relationships/hyperlink" Target="https://www.facebook.com/&#1508;&#1497;&#1510;&#1492;-&#1490;&#1488;&#1497;&#1492;-&#1499;&#1508;&#1512;-&#1497;&#1493;&#1504;&#1492;-134136696702252/?fref=photo" TargetMode="External"/><Relationship Id="rId17" Type="http://schemas.openxmlformats.org/officeDocument/2006/relationships/hyperlink" Target="https://www.facebook.com/oldiespancakebar/timeline" TargetMode="External"/><Relationship Id="rId18" Type="http://schemas.openxmlformats.org/officeDocument/2006/relationships/hyperlink" Target="https://www.facebook.com/KlaftcakesCupcakes" TargetMode="External"/><Relationship Id="rId19" Type="http://schemas.openxmlformats.org/officeDocument/2006/relationships/hyperlink" Target="https://www.facebook.com/pages/&#1510;&#1497;&#1492;-Chia/785084678265117?sk=timeline" TargetMode="External"/><Relationship Id="rId20" Type="http://schemas.openxmlformats.org/officeDocument/2006/relationships/hyperlink" Target="https://www.facebook.com/leacoffee?ref=ts&amp;fref=ts" TargetMode="External"/><Relationship Id="rId21" Type="http://schemas.openxmlformats.org/officeDocument/2006/relationships/hyperlink" Target="http://www.rusticpizza.net/" TargetMode="External"/><Relationship Id="rId22" Type="http://schemas.openxmlformats.org/officeDocument/2006/relationships/hyperlink" Target="https://www.facebook.com/rusticpizza.net" TargetMode="External"/><Relationship Id="rId23" Type="http://schemas.openxmlformats.org/officeDocument/2006/relationships/hyperlink" Target="https://www.facebook.com/pages/&#1511;&#1508;&#1492;-7-cafe/473881919427885" TargetMode="External"/><Relationship Id="rId24" Type="http://schemas.openxmlformats.org/officeDocument/2006/relationships/hyperlink" Target="http://veganisrael.wix.com/vfood" TargetMode="External"/><Relationship Id="rId25" Type="http://schemas.openxmlformats.org/officeDocument/2006/relationships/hyperlink" Target="https://www.facebook.com/pages/&#1488;&#1493;&#1499;&#1500;-&#1496;&#1489;&#1506;&#1493;&#1504;&#1497;-&#1489;&#1502;&#1496;&#1489;&#1495;-&#1489;&#1497;&#1514;&#1497;/1594742337451372" TargetMode="External"/><Relationship Id="rId26" Type="http://schemas.openxmlformats.org/officeDocument/2006/relationships/hyperlink" Target="https://www.facebook.com/pages/Jyoti/496529313752218?ref=hl" TargetMode="External"/><Relationship Id="rId27" Type="http://schemas.openxmlformats.org/officeDocument/2006/relationships/hyperlink" Target="http://www.weekend.co.il/mishorh/fain/new/english/index.html" TargetMode="External"/><Relationship Id="rId28" Type="http://schemas.openxmlformats.org/officeDocument/2006/relationships/hyperlink" Target="https://www.facebook.com/seawindisrael" TargetMode="External"/><Relationship Id="rId29" Type="http://schemas.openxmlformats.org/officeDocument/2006/relationships/hyperlink" Target="http://www.lapaz.co.il/" TargetMode="External"/><Relationship Id="rId30" Type="http://schemas.openxmlformats.org/officeDocument/2006/relationships/hyperlink" Target="http://www.mapa.co.il/&#1502;&#1508;&#1492;/&#1510;&#1497;&#1502;&#1512;&#1497;&#1501;+&#1493;&#1500;&#1497;&#1504;&#1492;/115838" TargetMode="External"/><Relationship Id="rId31" Type="http://schemas.openxmlformats.org/officeDocument/2006/relationships/hyperlink" Target="https://www.facebook.com/hadnes229" TargetMode="External"/><Relationship Id="rId32" Type="http://schemas.openxmlformats.org/officeDocument/2006/relationships/hyperlink" Target="https://www.facebook.com/Rakuya.EinHabsor?fref=ts" TargetMode="External"/><Relationship Id="rId33" Type="http://schemas.openxmlformats.org/officeDocument/2006/relationships/hyperlink" Target="http://www.hadnes.net/" TargetMode="External"/><Relationship Id="rId34" Type="http://schemas.openxmlformats.org/officeDocument/2006/relationships/hyperlink" Target="https://www.facebook.com/miriavira" TargetMode="External"/><Relationship Id="rId35" Type="http://schemas.openxmlformats.org/officeDocument/2006/relationships/hyperlink" Target="https://www.facebook.com/pages/&#1490;&#1500;&#1497;&#1491;&#1514;-&#1514;&#1489;&#1493;&#1512;/269997889739126" TargetMode="External"/><Relationship Id="rId36" Type="http://schemas.openxmlformats.org/officeDocument/2006/relationships/hyperlink" Target="https://www.facebook.com/Lemuria.bakery" TargetMode="External"/><Relationship Id="rId37" Type="http://schemas.openxmlformats.org/officeDocument/2006/relationships/hyperlink" Target="http://www.biggies.co.il/" TargetMode="External"/><Relationship Id="rId38" Type="http://schemas.openxmlformats.org/officeDocument/2006/relationships/hyperlink" Target="https://www.facebook.com/biggiescoil/timeline" TargetMode="External"/><Relationship Id="rId39" Type="http://schemas.openxmlformats.org/officeDocument/2006/relationships/hyperlink" Target="https://www.facebook.com/collegien.israel?fref=ts" TargetMode="External"/><Relationship Id="rId40" Type="http://schemas.openxmlformats.org/officeDocument/2006/relationships/hyperlink" Target="https://www.facebook.com/carmitglik?fref=ts" TargetMode="External"/><Relationship Id="rId41" Type="http://schemas.openxmlformats.org/officeDocument/2006/relationships/hyperlink" Target="http://www.jolikachocolate.com/" TargetMode="External"/><Relationship Id="rId42" Type="http://schemas.openxmlformats.org/officeDocument/2006/relationships/hyperlink" Target="https://www.facebook.com/26bialik/timeline" TargetMode="External"/><Relationship Id="rId43" Type="http://schemas.openxmlformats.org/officeDocument/2006/relationships/hyperlink" Target="https://www.facebook.com/goldot.co.il" TargetMode="External"/><Relationship Id="rId44" Type="http://schemas.openxmlformats.org/officeDocument/2006/relationships/hyperlink" Target="https://www.facebook.com/pages/&#1508;&#1497;&#1510;&#1492;-&#1492;&#1491;&#1512;&#1497;&#1501;-&#1489;&#1499;&#1508;&#1512;-&#1505;&#1489;&#1488;-09-7930156/1012286678835142?sk=timeline&amp;ref=page_internal" TargetMode="External"/><Relationship Id="rId45" Type="http://schemas.openxmlformats.org/officeDocument/2006/relationships/hyperlink" Target="https://www.facebook.com/pages/&#1508;&#1497;&#1510;&#1492;-&#1489;&#1499;&#1497;&#1499;&#1512;-&#1495;&#1493;&#1500;&#1493;&#1503;/323942827625143" TargetMode="External"/><Relationship Id="rId46" Type="http://schemas.openxmlformats.org/officeDocument/2006/relationships/hyperlink" Target="http://www.fullspotmarket.co.uk/Videos-featuring-Fullspot-Products-s/1919.htm" TargetMode="External"/><Relationship Id="rId47" Type="http://schemas.openxmlformats.org/officeDocument/2006/relationships/hyperlink" Target="https://www.facebook.com/ashanhazman" TargetMode="External"/><Relationship Id="rId48" Type="http://schemas.openxmlformats.org/officeDocument/2006/relationships/hyperlink" Target="https://www.facebook.com/pages/&#1489;&#1514;-&#1492;&#1512;&#1497;&#1501;-&#1488;&#1497;&#1512;&#1493;&#1495;-&#1490;&#1500;&#1497;&#1500;&#1497;-&#1496;&#1489;&#1506;&#1493;&#1504;&#1497;/692385437454923" TargetMode="External"/><Relationship Id="rId49" Type="http://schemas.openxmlformats.org/officeDocument/2006/relationships/hyperlink" Target="http://www.edens-hell.com/" TargetMode="External"/><Relationship Id="rId50" Type="http://schemas.openxmlformats.org/officeDocument/2006/relationships/hyperlink" Target="http://www.facebook.com/edensohell" TargetMode="External"/><Relationship Id="rId51" Type="http://schemas.openxmlformats.org/officeDocument/2006/relationships/hyperlink" Target="http://www.tropicalfeetisrael.co.il/index.php" TargetMode="External"/><Relationship Id="rId52" Type="http://schemas.openxmlformats.org/officeDocument/2006/relationships/hyperlink" Target="https://www.facebook.com/tropicalfeetIL" TargetMode="External"/><Relationship Id="rId53" Type="http://schemas.openxmlformats.org/officeDocument/2006/relationships/hyperlink" Target="http://aroshoes.co.il/" TargetMode="External"/><Relationship Id="rId54" Type="http://schemas.openxmlformats.org/officeDocument/2006/relationships/hyperlink" Target="https://www.facebook.com/aroshoes" TargetMode="External"/><Relationship Id="rId55" Type="http://schemas.openxmlformats.org/officeDocument/2006/relationships/hyperlink" Target="http://www.shirisguesthouse.co.il/" TargetMode="External"/><Relationship Id="rId56" Type="http://schemas.openxmlformats.org/officeDocument/2006/relationships/hyperlink" Target="http://theflyingfig.co.il/heb/" TargetMode="External"/><Relationship Id="rId57" Type="http://schemas.openxmlformats.org/officeDocument/2006/relationships/hyperlink" Target="https://www.facebook.com/pages/&#1492;&#1514;&#1488;&#1504;&#1492;-&#1492;&#1502;&#1506;&#1493;&#1508;&#1508;&#1514;/181043092087439?id=181043092087439&amp;sk=info" TargetMode="External"/><Relationship Id="rId58" Type="http://schemas.openxmlformats.org/officeDocument/2006/relationships/hyperlink" Target="https://www.facebook.com/malabi.il" TargetMode="External"/><Relationship Id="rId59" Type="http://schemas.openxmlformats.org/officeDocument/2006/relationships/hyperlink" Target="https://www.facebook.com/pages/Beer-Station-&#1512;&#1499;&#1489;&#1514;-&#1510;&#1508;&#1493;&#1503;/627663770610476" TargetMode="External"/><Relationship Id="rId60" Type="http://schemas.openxmlformats.org/officeDocument/2006/relationships/hyperlink" Target="http://muffinboutique.com/" TargetMode="External"/><Relationship Id="rId61" Type="http://schemas.openxmlformats.org/officeDocument/2006/relationships/hyperlink" Target="https://www.facebook.com/richlerbakery?fref=ts" TargetMode="External"/><Relationship Id="rId62" Type="http://schemas.openxmlformats.org/officeDocument/2006/relationships/hyperlink" Target="http://www.tinuki.co.il/store/he/" TargetMode="External"/><Relationship Id="rId63" Type="http://schemas.openxmlformats.org/officeDocument/2006/relationships/hyperlink" Target="http://www.tinuki.co.il/store/index.php?dispatch=pages.view&amp;page_id=1" TargetMode="External"/><Relationship Id="rId64" Type="http://schemas.openxmlformats.org/officeDocument/2006/relationships/hyperlink" Target="http://www.xblade.co.il/" TargetMode="External"/><Relationship Id="rId65" Type="http://schemas.openxmlformats.org/officeDocument/2006/relationships/hyperlink" Target="https://www.facebook.com/XbladeIsrael" TargetMode="External"/><Relationship Id="rId66" Type="http://schemas.openxmlformats.org/officeDocument/2006/relationships/hyperlink" Target="http://www.caravancollective.com/" TargetMode="External"/><Relationship Id="rId67" Type="http://schemas.openxmlformats.org/officeDocument/2006/relationships/hyperlink" Target="http://www.caravancollective.com/contact.html" TargetMode="External"/><Relationship Id="rId68" Type="http://schemas.openxmlformats.org/officeDocument/2006/relationships/hyperlink" Target="https://www.facebook.com/NoaVeganSweets" TargetMode="External"/><Relationship Id="rId69" Type="http://schemas.openxmlformats.org/officeDocument/2006/relationships/hyperlink" Target="http://www.vegan-friendly.co.il/business/&#1504;&#1493;&#1506;&#1492;-&#1502;&#1514;&#1493;&#1511;&#1497;&#1501;-&#1496;&#1489;&#1506;&#1493;&#1504;&#1497;&#1501;-noa-vegan-sweets/" TargetMode="External"/><Relationship Id="rId70" Type="http://schemas.openxmlformats.org/officeDocument/2006/relationships/hyperlink" Target="https://www.facebook.com/pages/&#1511;&#1512;&#1493;&#1500;&#1497;&#1503;-&#1491;&#1493;&#1491;-&#1511;&#1497;&#1497;&#1496;&#1512;&#1497;&#1504;&#1490;-&#1496;&#1489;&#1506;&#1493;&#1504;&#1497;-&#1489;&#1488;&#1492;&#1489;&#1492;/636748523109535?ref=hl" TargetMode="External"/><Relationship Id="rId71" Type="http://schemas.openxmlformats.org/officeDocument/2006/relationships/hyperlink" Target="http://www.d.co.il/80096173/9010163/" TargetMode="External"/><Relationship Id="rId72" Type="http://schemas.openxmlformats.org/officeDocument/2006/relationships/hyperlink" Target="https://www.facebook.com/pages/&#1489;&#1512;&#1500;&#1493;&#1505;&#1511;&#1493;&#1504;&#1497;-&#1490;&#1500;&#1497;&#1491;&#1514;-&#1513;&#1507;/136728979729397?fref=ts" TargetMode="External"/><Relationship Id="rId73" Type="http://schemas.openxmlformats.org/officeDocument/2006/relationships/hyperlink" Target="http://on.fb.me/NZzlC6" TargetMode="External"/><Relationship Id="rId74" Type="http://schemas.openxmlformats.org/officeDocument/2006/relationships/hyperlink" Target="http://www.mevashlot.co.il/daily.php" TargetMode="External"/><Relationship Id="rId75" Type="http://schemas.openxmlformats.org/officeDocument/2006/relationships/hyperlink" Target="https://www.facebook.com/pages/&#1504;&#1513;&#1497;&#1501;-&#1502;&#1489;&#1513;&#1500;&#1493;&#1514;-&#1512;&#1502;&#1514;-&#1492;&#1513;&#1512;&#1493;&#1503;/296776847029774?fref=ts" TargetMode="External"/><Relationship Id="rId76" Type="http://schemas.openxmlformats.org/officeDocument/2006/relationships/hyperlink" Target="https://www.facebook.com/rikshafood" TargetMode="External"/><Relationship Id="rId77" Type="http://schemas.openxmlformats.org/officeDocument/2006/relationships/hyperlink" Target="http://www.rest.co.il/site/Default.asp?t..." TargetMode="External"/><Relationship Id="rId78" Type="http://schemas.openxmlformats.org/officeDocument/2006/relationships/hyperlink" Target="https://www.facebook.com/pages/&#1492;&#1502;&#1489;&#1493;&#1512;&#1490;&#1505;&#1492;-HambUrguesa-&#1488;&#1489;&#1503;-&#1490;&#1489;&#1497;&#1512;&#1493;&#1500;-20-&#1514;&#1488;/196595460394432" TargetMode="External"/><Relationship Id="rId79" Type="http://schemas.openxmlformats.org/officeDocument/2006/relationships/hyperlink" Target="http://www.rest.co.il/sites/Default.asp?txtRestID=5134" TargetMode="External"/><Relationship Id="rId80" Type="http://schemas.openxmlformats.org/officeDocument/2006/relationships/hyperlink" Target="http://www.mineraz.co.il/" TargetMode="External"/><Relationship Id="rId81" Type="http://schemas.openxmlformats.org/officeDocument/2006/relationships/hyperlink" Target="https://www.facebook.com/mineraz.makeup" TargetMode="External"/><Relationship Id="rId82" Type="http://schemas.openxmlformats.org/officeDocument/2006/relationships/hyperlink" Target="https://www.facebook.com/GanNanoosh" TargetMode="External"/><Relationship Id="rId83" Type="http://schemas.openxmlformats.org/officeDocument/2006/relationships/hyperlink" Target="https://www.facebook.com/Tonyveesther" TargetMode="External"/><Relationship Id="rId84" Type="http://schemas.openxmlformats.org/officeDocument/2006/relationships/hyperlink" Target="https://www.facebook.com/pages/Parsley-bags/505992646175646?fref=ts" TargetMode="External"/><Relationship Id="rId85"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hyperlink" Target="https://www.facebook.com/Taste.of.life.is.good/" TargetMode="External"/><Relationship Id="rId2" Type="http://schemas.openxmlformats.org/officeDocument/2006/relationships/hyperlink" Target="https://vegan-friendly.co.il/restaurant/298" TargetMode="External"/><Relationship Id="rId3" Type="http://schemas.openxmlformats.org/officeDocument/2006/relationships/hyperlink" Target="https://www.facebook.com/&#1489;&#1493;&#1505;&#1514;&#1503;-15-1659612024300699/?fref=ts" TargetMode="External"/><Relationship Id="rId4" Type="http://schemas.openxmlformats.org/officeDocument/2006/relationships/hyperlink" Target="https://vegan-friendly.co.il/&#1502;&#1505;&#1506;&#1491;&#1492;/291/&#1489;&#1493;&#1505;&#1514;&#1503;_15" TargetMode="External"/><Relationship Id="rId5" Type="http://schemas.openxmlformats.org/officeDocument/2006/relationships/hyperlink" Target="http://www.mexand.co.il/" TargetMode="External"/><Relationship Id="rId6" Type="http://schemas.openxmlformats.org/officeDocument/2006/relationships/hyperlink" Target="https://www.facebook.com/MEX-CO-574287342626648/?ref=bookmarks" TargetMode="External"/><Relationship Id="rId7" Type="http://schemas.openxmlformats.org/officeDocument/2006/relationships/hyperlink" Target="https://vegan-friendly.co.il/restaurant/297" TargetMode="External"/><Relationship Id="rId8" Type="http://schemas.openxmlformats.org/officeDocument/2006/relationships/hyperlink" Target="http://sahoot.co.il/" TargetMode="External"/><Relationship Id="rId9" Type="http://schemas.openxmlformats.org/officeDocument/2006/relationships/hyperlink" Target="https://www.facebook.com/profile.php?id=100009681338302&amp;fref=ts" TargetMode="External"/><Relationship Id="rId10" Type="http://schemas.openxmlformats.org/officeDocument/2006/relationships/hyperlink" Target="https://www.vegan-friendly.co.il/&#1502;&#1505;&#1506;&#1491;&#1492;/294/Freshop" TargetMode="External"/><Relationship Id="rId11" Type="http://schemas.openxmlformats.org/officeDocument/2006/relationships/hyperlink" Target="https://vegan-friendly.co.il/restaurant/292" TargetMode="External"/><Relationship Id="rId12" Type="http://schemas.openxmlformats.org/officeDocument/2006/relationships/hyperlink" Target="https://www.facebook.com/Abuhilel/?fref=ts" TargetMode="External"/><Relationship Id="rId13" Type="http://schemas.openxmlformats.org/officeDocument/2006/relationships/hyperlink" Target="https://www.vegan-friendly.co.il/restaurant/287" TargetMode="External"/><Relationship Id="rId14" Type="http://schemas.openxmlformats.org/officeDocument/2006/relationships/hyperlink" Target="http://80102293.rest.co.il/" TargetMode="External"/><Relationship Id="rId15" Type="http://schemas.openxmlformats.org/officeDocument/2006/relationships/hyperlink" Target="https://www.facebook.com/Montefiorecafebar/" TargetMode="External"/><Relationship Id="rId16" Type="http://schemas.openxmlformats.org/officeDocument/2006/relationships/hyperlink" Target="https://www.vegan-friendly.co.il/restaurant/288" TargetMode="External"/><Relationship Id="rId17" Type="http://schemas.openxmlformats.org/officeDocument/2006/relationships/hyperlink" Target="http://hakovshim.rest.co.il/he/home/default.aspx" TargetMode="External"/><Relationship Id="rId18" Type="http://schemas.openxmlformats.org/officeDocument/2006/relationships/hyperlink" Target="https://www.facebook.com/hakovshim/" TargetMode="External"/><Relationship Id="rId19" Type="http://schemas.openxmlformats.org/officeDocument/2006/relationships/hyperlink" Target="https://vegan-friendly.co.il/&#1502;&#1505;&#1506;&#1491;&#1492;/286/&#1489;&#1497;&#1505;&#1496;&#1512;&#1493;_&#1492;&#1499;&#1493;&#1489;&#1513;&#1497;&#1501;" TargetMode="External"/><Relationship Id="rId20" Type="http://schemas.openxmlformats.org/officeDocument/2006/relationships/hyperlink" Target="https://www.facebook.com/umkultum60/?ref=aymt_homepage_panel" TargetMode="External"/><Relationship Id="rId21" Type="http://schemas.openxmlformats.org/officeDocument/2006/relationships/hyperlink" Target="https://vegan-friendly.co.il/&#1502;&#1505;&#1506;&#1491;&#1492;/285/&#1488;&#1493;&#1501;_&#1499;&#1493;&#1500;&#1514;&#1493;&#1501;-%20&#1495;&#1493;&#1502;&#1493;&#1505;%20&#1489;&#1512;" TargetMode="External"/><Relationship Id="rId22" Type="http://schemas.openxmlformats.org/officeDocument/2006/relationships/hyperlink" Target="https://www.facebook.com/&#1495;&#1493;&#1502;&#1493;&#1505;-&#1493;&#1513;&#1493;&#1514;-1162858600395005/" TargetMode="External"/><Relationship Id="rId23" Type="http://schemas.openxmlformats.org/officeDocument/2006/relationships/hyperlink" Target="http://vegan-friendly.co.il/&#1502;&#1505;&#1506;&#1491;&#1492;/282/&#1495;&#1493;&#1502;&#1493;&#1505;_&#1493;&#1513;&#1493;&#1514;&apos;" TargetMode="External"/><Relationship Id="rId24" Type="http://schemas.openxmlformats.org/officeDocument/2006/relationships/hyperlink" Target="https://www.instagram.com/p/BG3gEPbED_s/?taken-by=vegan_friendly" TargetMode="External"/><Relationship Id="rId25" Type="http://schemas.openxmlformats.org/officeDocument/2006/relationships/hyperlink" Target="https://www.facebook.com/malkin.cafe/info/?tab=page_info" TargetMode="External"/><Relationship Id="rId26" Type="http://schemas.openxmlformats.org/officeDocument/2006/relationships/hyperlink" Target="http://vegan-friendly.co.il/&#1502;&#1505;&#1506;&#1491;&#1492;/281/&#1502;&#1500;&#1499;&#1497;&#1503;_&#1511;&#1508;&#1492;" TargetMode="External"/><Relationship Id="rId27" Type="http://schemas.openxmlformats.org/officeDocument/2006/relationships/hyperlink" Target="https://www.facebook.com/&#1492;&#1505;&#1489;&#1497;&#1495;-&#1513;&#1500;-&#1506;&#1493;&#1489;&#1491;-120265768133462/" TargetMode="External"/><Relationship Id="rId28" Type="http://schemas.openxmlformats.org/officeDocument/2006/relationships/hyperlink" Target="http://vegan-friendly.co.il/&#1502;&#1505;&#1506;&#1491;&#1492;/274/&#1492;&#1505;&#1489;&#1497;&#1495;_&#1513;&#1500;_&#1506;&#1493;&#1489;&#1491;_&#1493;&#1492;&#1496;&#1489;&#1506;&#1493;&#1504;&#1497;_&#1513;&#1500;_&#1514;&#1502;&#1512;_&#1505;&#1504;&#1497;&#1507;_&#1514;&#1500;_&#1488;&#1489;&#1497;&#1489;" TargetMode="External"/><Relationship Id="rId29" Type="http://schemas.openxmlformats.org/officeDocument/2006/relationships/hyperlink" Target="http://barbosa.co.il/" TargetMode="External"/><Relationship Id="rId30" Type="http://schemas.openxmlformats.org/officeDocument/2006/relationships/hyperlink" Target="https://www.facebook.com/Barbosa.boutique/?fref=photo" TargetMode="External"/><Relationship Id="rId31" Type="http://schemas.openxmlformats.org/officeDocument/2006/relationships/hyperlink" Target="http://www.vegan-friendly.co.il/&#1502;&#1505;&#1506;&#1491;&#1492;/280/&#1489;&#1512;&#1489;&#1493;&#1505;&#1492;-&#1489;&#1512;_&#1500;&#1495;&#1501;" TargetMode="External"/><Relationship Id="rId32" Type="http://schemas.openxmlformats.org/officeDocument/2006/relationships/hyperlink" Target="http://www.misskaplan.co.il/" TargetMode="External"/><Relationship Id="rId33" Type="http://schemas.openxmlformats.org/officeDocument/2006/relationships/hyperlink" Target="https://www.facebook.com/Miss-Kaplan-&#1502;&#1497;&#1505;-&#1511;&#1508;&#1500;&#1503;-1112439048774625/" TargetMode="External"/><Relationship Id="rId34" Type="http://schemas.openxmlformats.org/officeDocument/2006/relationships/hyperlink" Target="http://vegan-friendly.co.il/&#1502;&#1505;&#1506;&#1491;&#1492;/278/&#1502;&#1497;&#1505;_&#1511;&#1508;&#1500;&#1503;" TargetMode="External"/><Relationship Id="rId35" Type="http://schemas.openxmlformats.org/officeDocument/2006/relationships/hyperlink" Target="http://80220508.d.zapweb.co.il/overlay" TargetMode="External"/><Relationship Id="rId36" Type="http://schemas.openxmlformats.org/officeDocument/2006/relationships/hyperlink" Target="https://www.facebook.com/&#1491;&#1497;&#1501;-&#1505;&#1488;&#1501;-&#1513;&#1493;&#1508;-122076738131649/timeline/" TargetMode="External"/><Relationship Id="rId37" Type="http://schemas.openxmlformats.org/officeDocument/2006/relationships/hyperlink" Target="http://vegan-friendly.co.il/&#1502;&#1505;&#1506;&#1491;&#1492;/277/&#1491;&#1497;&#1501;_&#1505;&#1488;&#1501;%20&#1513;&#1493;&#1508;%20&#1505;&#1504;&#1496;&#1512;" TargetMode="External"/><Relationship Id="rId38" Type="http://schemas.openxmlformats.org/officeDocument/2006/relationships/hyperlink" Target="https://www.facebook.com/pages/&#1492;&#1508;&#1497;&#1510;&#1492;-Hapizza/243244672416938" TargetMode="External"/><Relationship Id="rId39" Type="http://schemas.openxmlformats.org/officeDocument/2006/relationships/hyperlink" Target="https://www.facebook.com/pages/&#1492;&#1505;&#1489;&#1497;&#1495;-&#1513;&#1500;-&#1506;&#1493;&#1489;&#1491;-&#1492;&#1512;&#1510;&#1500;&#1497;&#1492;-&#1508;&#1497;&#1514;&#1493;&#1495;/466944760038073?fref=ts" TargetMode="External"/><Relationship Id="rId40" Type="http://schemas.openxmlformats.org/officeDocument/2006/relationships/hyperlink" Target="http://pastina.co.il/" TargetMode="External"/><Relationship Id="rId41" Type="http://schemas.openxmlformats.org/officeDocument/2006/relationships/hyperlink" Target="https://www.facebook.com/takeat.tlv/?fref=ts" TargetMode="External"/><Relationship Id="rId42" Type="http://schemas.openxmlformats.org/officeDocument/2006/relationships/hyperlink" Target="http://vegan-friendly.co.il/restaurant/272" TargetMode="External"/><Relationship Id="rId43" Type="http://schemas.openxmlformats.org/officeDocument/2006/relationships/hyperlink" Target="http://www.kankai.co.il/" TargetMode="External"/><Relationship Id="rId44" Type="http://schemas.openxmlformats.org/officeDocument/2006/relationships/hyperlink" Target="https://www.facebook.com/pages/&#1511;&#1488;&#1503;-&#1511;&#1488;&#1497;/341418656063394" TargetMode="External"/><Relationship Id="rId45" Type="http://schemas.openxmlformats.org/officeDocument/2006/relationships/hyperlink" Target="https://www.vegan-friendly.co.il/&#1502;&#1505;&#1506;&#1491;&#1492;/284/&#1511;&#1488;&#1503;_&#1511;&#1488;&#1497;" TargetMode="External"/><Relationship Id="rId46" Type="http://schemas.openxmlformats.org/officeDocument/2006/relationships/hyperlink" Target="https://www.facebook.com/michaelangelocafe/" TargetMode="External"/><Relationship Id="rId47" Type="http://schemas.openxmlformats.org/officeDocument/2006/relationships/hyperlink" Target="http://vegan-friendly.co.il/restaurant/271" TargetMode="External"/><Relationship Id="rId48" Type="http://schemas.openxmlformats.org/officeDocument/2006/relationships/hyperlink" Target="http://www.gardenrest.co.il/" TargetMode="External"/><Relationship Id="rId49" Type="http://schemas.openxmlformats.org/officeDocument/2006/relationships/hyperlink" Target="https://www.facebook.com/Garden.rest" TargetMode="External"/><Relationship Id="rId50" Type="http://schemas.openxmlformats.org/officeDocument/2006/relationships/hyperlink" Target="http://vegan-friendly.co.il/&#1502;&#1505;&#1506;&#1491;&#1492;/254/&#1490;&#1488;&#1512;&#1491;&#1503;" TargetMode="External"/><Relationship Id="rId51" Type="http://schemas.openxmlformats.org/officeDocument/2006/relationships/hyperlink" Target="http://www.shifkabar.com/" TargetMode="External"/><Relationship Id="rId52" Type="http://schemas.openxmlformats.org/officeDocument/2006/relationships/hyperlink" Target="https://www.facebook.com/Shifkabar/" TargetMode="External"/><Relationship Id="rId53" Type="http://schemas.openxmlformats.org/officeDocument/2006/relationships/hyperlink" Target="http://vegan-friendly.co.il/&#1502;&#1505;&#1506;&#1491;&#1492;/268/&#1513;&#1497;&#1508;&#1511;&#1492;_&#1489;&#1512;_&#1488;&#1493;&#1499;&#1500;_&#1513;&#1499;&#1493;&#1504;&#1514;&#1497;" TargetMode="External"/><Relationship Id="rId54" Type="http://schemas.openxmlformats.org/officeDocument/2006/relationships/hyperlink" Target="http://www.rol.co.il/sites/tangier/" TargetMode="External"/><Relationship Id="rId55" Type="http://schemas.openxmlformats.org/officeDocument/2006/relationships/hyperlink" Target="https://www.facebook.com/Tangier-&#1496;&#1504;&#1490;&#1497;&#1512;-235918029909166/" TargetMode="External"/><Relationship Id="rId56" Type="http://schemas.openxmlformats.org/officeDocument/2006/relationships/hyperlink" Target="mailto:amiti.raviv@gmail.com" TargetMode="External"/><Relationship Id="rId57" Type="http://schemas.openxmlformats.org/officeDocument/2006/relationships/hyperlink" Target="http://www.galisbakery.co.il/" TargetMode="External"/><Relationship Id="rId58" Type="http://schemas.openxmlformats.org/officeDocument/2006/relationships/hyperlink" Target="https://www.facebook.com/galisbakery" TargetMode="External"/><Relationship Id="rId59" Type="http://schemas.openxmlformats.org/officeDocument/2006/relationships/hyperlink" Target="http://vegan-friendly.co.il/&#1502;&#1505;&#1506;&#1491;&#1492;/81/&#1490;&#1500;&#1497;&apos;&#1505;" TargetMode="External"/><Relationship Id="rId60" Type="http://schemas.openxmlformats.org/officeDocument/2006/relationships/hyperlink" Target="mailto:galisbakery.events@gmail.com" TargetMode="External"/><Relationship Id="rId61" Type="http://schemas.openxmlformats.org/officeDocument/2006/relationships/hyperlink" Target="http://kampaistreetwok.rest.co.il/" TargetMode="External"/><Relationship Id="rId62" Type="http://schemas.openxmlformats.org/officeDocument/2006/relationships/hyperlink" Target="http://kampaistreetwok.rest.co.il/&#1505;&#1504;&#1497;&#1508;&#1497;&#1501;/" TargetMode="External"/><Relationship Id="rId63" Type="http://schemas.openxmlformats.org/officeDocument/2006/relationships/hyperlink" Target="http://vegan-friendly.co.il/&#1502;&#1505;&#1506;&#1491;&#1492;/263/&#1511;&#1502;&#1508;&#1488;&#1497;_&#1505;&#1496;&#1512;&#1497;&#1496;_&#1493;&#1493;&#1511;" TargetMode="External"/><Relationship Id="rId64" Type="http://schemas.openxmlformats.org/officeDocument/2006/relationships/hyperlink" Target="https://www.facebook.com/ayanacafe/?fref=ts" TargetMode="External"/><Relationship Id="rId65" Type="http://schemas.openxmlformats.org/officeDocument/2006/relationships/hyperlink" Target="http://vegan-friendly.co.il/&#1502;&#1505;&#1506;&#1491;&#1492;/223/&#1488;&#1497;&#1488;&#1504;&#1492;" TargetMode="External"/><Relationship Id="rId66" Type="http://schemas.openxmlformats.org/officeDocument/2006/relationships/hyperlink" Target="http://vegan-friendly.co.il/restaurant/229" TargetMode="External"/><Relationship Id="rId67" Type="http://schemas.openxmlformats.org/officeDocument/2006/relationships/hyperlink" Target="http://urbano.rest.co.il/" TargetMode="External"/><Relationship Id="rId68" Type="http://schemas.openxmlformats.org/officeDocument/2006/relationships/hyperlink" Target="https://www.facebook.com/UrbanoViejo/" TargetMode="External"/><Relationship Id="rId69" Type="http://schemas.openxmlformats.org/officeDocument/2006/relationships/hyperlink" Target="http://vegan-friendly.co.il/restaurant/224/Urbano_(&#1488;&#1493;&#1512;&#1489;&#1504;&#1493;)" TargetMode="External"/><Relationship Id="rId70" Type="http://schemas.openxmlformats.org/officeDocument/2006/relationships/hyperlink" Target="http://www.vegan-friendly.co.il/restaurant/222/&#1489;&#1497;&#1497;&#1490;&#1500;_&#1513;&#1502;&#1497;&#1497;&#1490;&#1500;" TargetMode="External"/><Relationship Id="rId71" Type="http://schemas.openxmlformats.org/officeDocument/2006/relationships/hyperlink" Target="http://tatami.rest.co.il/" TargetMode="External"/><Relationship Id="rId72" Type="http://schemas.openxmlformats.org/officeDocument/2006/relationships/hyperlink" Target="https://www.facebook.com/pages/&#1496;&#1488;&#1496;&#1488;&#1502;&#1497;-Tatami/859573887419284" TargetMode="External"/><Relationship Id="rId73" Type="http://schemas.openxmlformats.org/officeDocument/2006/relationships/hyperlink" Target="http://www.vegan-friendly.co.il/restaurant/216/&#1496;&#1488;&#1496;&#1488;&#1502;&#1497;" TargetMode="External"/><Relationship Id="rId74" Type="http://schemas.openxmlformats.org/officeDocument/2006/relationships/hyperlink" Target="http://www.eva-batya.co.il/" TargetMode="External"/><Relationship Id="rId75" Type="http://schemas.openxmlformats.org/officeDocument/2006/relationships/hyperlink" Target="https://www.facebook.com/evabatya/timeline" TargetMode="External"/><Relationship Id="rId76" Type="http://schemas.openxmlformats.org/officeDocument/2006/relationships/hyperlink" Target="http://vegan-friendly.co.il/restaurant/215" TargetMode="External"/><Relationship Id="rId77" Type="http://schemas.openxmlformats.org/officeDocument/2006/relationships/hyperlink" Target="http://www.pancake.co.il/" TargetMode="External"/><Relationship Id="rId78" Type="http://schemas.openxmlformats.org/officeDocument/2006/relationships/hyperlink" Target="https://www.facebook.com/OriginalPancakeHouseIsrael?fref=ts" TargetMode="External"/><Relationship Id="rId79" Type="http://schemas.openxmlformats.org/officeDocument/2006/relationships/hyperlink" Target="http://vegan-friendly.co.il/restaurant/213/&#1489;&#1497;&#1514;_&#1492;&#1508;&#1504;&#1511;&#1497;&#1497;&#1511;_&#1492;&#1502;&#1511;&#1493;&#1512;&#1497;" TargetMode="External"/><Relationship Id="rId80" Type="http://schemas.openxmlformats.org/officeDocument/2006/relationships/hyperlink" Target="http://smadarbeclil.rest.co.il/&#1514;&#1508;&#1512;&#1497;&#1496;?menuId=804156" TargetMode="External"/><Relationship Id="rId81" Type="http://schemas.openxmlformats.org/officeDocument/2006/relationships/hyperlink" Target="http://www.clil10.co.il/" TargetMode="External"/><Relationship Id="rId82" Type="http://schemas.openxmlformats.org/officeDocument/2006/relationships/hyperlink" Target="http://vegan-friendly.co.il/restaurant/212/&#1505;&#1502;&#1491;&#1512;_&#1489;&#1499;&#1500;&#1497;&#1500;" TargetMode="External"/><Relationship Id="rId83" Type="http://schemas.openxmlformats.org/officeDocument/2006/relationships/hyperlink" Target="https://www.facebook.com/thesafsal?fref=ts" TargetMode="External"/><Relationship Id="rId84" Type="http://schemas.openxmlformats.org/officeDocument/2006/relationships/hyperlink" Target="http://vegan-friendly.co.il/restaurant/202/&#1492;&#1505;&#1508;&#1505;&#1500;" TargetMode="External"/><Relationship Id="rId85" Type="http://schemas.openxmlformats.org/officeDocument/2006/relationships/hyperlink" Target="http://www.rol.co.il/sites/retro-pancake-bar/" TargetMode="External"/><Relationship Id="rId86" Type="http://schemas.openxmlformats.org/officeDocument/2006/relationships/hyperlink" Target="https://www.facebook.com/705938556146108/photos/a.707771669296130.1073741828.705938556146108/798112326928730/?type=1&amp;theater" TargetMode="External"/><Relationship Id="rId87" Type="http://schemas.openxmlformats.org/officeDocument/2006/relationships/hyperlink" Target="http://vegan-friendly.co.il/restaurant/207" TargetMode="External"/><Relationship Id="rId88" Type="http://schemas.openxmlformats.org/officeDocument/2006/relationships/hyperlink" Target="http://ugatabakery.com/" TargetMode="External"/><Relationship Id="rId89" Type="http://schemas.openxmlformats.org/officeDocument/2006/relationships/hyperlink" Target="https://www.facebook.com/pages/&#1506;&#1493;&#1490;&#1514;&#1492;&#1511;&#1493;&#1504;&#1491;&#1497;&#1496;&#1493;&#1512;&#1497;&#1492;-&#1489;&#1497;&#1514;-&#1511;&#1508;&#1492;-&#1511;&#1497;&#1489;&#1493;&#1509;-&#1499;&#1504;&#1512;&#1514;/366928006418" TargetMode="External"/><Relationship Id="rId90" Type="http://schemas.openxmlformats.org/officeDocument/2006/relationships/hyperlink" Target="http://vegan-friendly.co.il/restaurant/201/&#1506;&#1493;&#1490;&#1514;&#1492;" TargetMode="External"/><Relationship Id="rId91" Type="http://schemas.openxmlformats.org/officeDocument/2006/relationships/hyperlink" Target="http://shufflebar.co.il/home.php" TargetMode="External"/><Relationship Id="rId92" Type="http://schemas.openxmlformats.org/officeDocument/2006/relationships/hyperlink" Target="https://www.facebook.com/Shuffle.Florentin" TargetMode="External"/><Relationship Id="rId93" Type="http://schemas.openxmlformats.org/officeDocument/2006/relationships/hyperlink" Target="http://www.vegan-friendly.co.il/restaurant/197/&#1513;&#1488;&#1508;&#1500;_&#1489;&#1512;" TargetMode="External"/><Relationship Id="rId94" Type="http://schemas.openxmlformats.org/officeDocument/2006/relationships/hyperlink" Target="http://www.rol.co.il/sites/juno-cafe/" TargetMode="External"/><Relationship Id="rId95" Type="http://schemas.openxmlformats.org/officeDocument/2006/relationships/hyperlink" Target="https://www.facebook.com/juno.wine.3" TargetMode="External"/><Relationship Id="rId96" Type="http://schemas.openxmlformats.org/officeDocument/2006/relationships/hyperlink" Target="http://www.vegan-friendly.co.il/restaurant/194/&#1490;_&#1493;&#1504;&#1493;_&#1511;&#1508;&#1492;" TargetMode="External"/><Relationship Id="rId97" Type="http://schemas.openxmlformats.org/officeDocument/2006/relationships/hyperlink" Target="http://www.mandarin.org.il/index.php" TargetMode="External"/><Relationship Id="rId98" Type="http://schemas.openxmlformats.org/officeDocument/2006/relationships/hyperlink" Target="https://www.facebook.com/MANDARIN1244345?fref=ts" TargetMode="External"/><Relationship Id="rId99" Type="http://schemas.openxmlformats.org/officeDocument/2006/relationships/hyperlink" Target="http://www.vegan-friendly.co.il/restaurant/190/&#1512;&#1513;&#1514;_&#1511;&#1508;&#1492;_&#1502;&#1504;&#1491;&#1512;&#1497;&#1503;" TargetMode="External"/><Relationship Id="rId100" Type="http://schemas.openxmlformats.org/officeDocument/2006/relationships/hyperlink" Target="http://www.mandarin.org.il/branch.php" TargetMode="External"/><Relationship Id="rId101" Type="http://schemas.openxmlformats.org/officeDocument/2006/relationships/hyperlink" Target="http://www.mandarin.org.il/branch.php" TargetMode="External"/><Relationship Id="rId102" Type="http://schemas.openxmlformats.org/officeDocument/2006/relationships/hyperlink" Target="http://www.mandarin.org.il/branch.php" TargetMode="External"/><Relationship Id="rId103" Type="http://schemas.openxmlformats.org/officeDocument/2006/relationships/hyperlink" Target="https://www.facebook.com/casbah.florentin/timeline" TargetMode="External"/><Relationship Id="rId104" Type="http://schemas.openxmlformats.org/officeDocument/2006/relationships/hyperlink" Target="http://vegan-friendly.co.il/restaurant/189" TargetMode="External"/><Relationship Id="rId105" Type="http://schemas.openxmlformats.org/officeDocument/2006/relationships/hyperlink" Target="https://www.facebook.com/chipsir" TargetMode="External"/><Relationship Id="rId106" Type="http://schemas.openxmlformats.org/officeDocument/2006/relationships/hyperlink" Target="http://vegan-friendly.co.il/restaurant/187/&#1492;&#1510;_&#1497;&#1508;&#1505;&#1512;" TargetMode="External"/><Relationship Id="rId107" Type="http://schemas.openxmlformats.org/officeDocument/2006/relationships/hyperlink" Target="http://obankoban.rest.co.il/" TargetMode="External"/><Relationship Id="rId108" Type="http://schemas.openxmlformats.org/officeDocument/2006/relationships/hyperlink" Target="https://www.facebook.com/obankoban" TargetMode="External"/><Relationship Id="rId109" Type="http://schemas.openxmlformats.org/officeDocument/2006/relationships/hyperlink" Target="http://vegan-friendly.co.il/restaurant/182/&#1488;&#1493;&#1489;&#1503;_&#1511;&#1493;&#1489;&#1503;" TargetMode="External"/><Relationship Id="rId110" Type="http://schemas.openxmlformats.org/officeDocument/2006/relationships/hyperlink" Target="https://www.facebook.com/priyazafririm2" TargetMode="External"/><Relationship Id="rId111" Type="http://schemas.openxmlformats.org/officeDocument/2006/relationships/hyperlink" Target="http://www.vegan-friendly.co.il/restaurant/174/&#1508;&#1512;&#1497;&#1492;" TargetMode="External"/><Relationship Id="rId112" Type="http://schemas.openxmlformats.org/officeDocument/2006/relationships/hyperlink" Target="http://www.rest.co.il/sites/Default.asp?txtRestID=7933&amp;txtNavID=3&amp;txtItemID=537604" TargetMode="External"/><Relationship Id="rId113" Type="http://schemas.openxmlformats.org/officeDocument/2006/relationships/hyperlink" Target="https://www.facebook.com/pages/&#1489;&#1488;&#1504;&#1488;&#1508;&#1492;-&#1511;&#1493;&#1504;&#1491;&#1497;&#1496;&#1493;&#1512;&#1497;&#1492;-&#1493;&#1489;&#1497;&#1514;-&#1511;&#1508;&#1492;-&#1510;&#1512;&#1508;&#1514;&#1497;/321099021320017" TargetMode="External"/><Relationship Id="rId114" Type="http://schemas.openxmlformats.org/officeDocument/2006/relationships/hyperlink" Target="http://www.vegan-friendly.co.il/restaurant/176/&#1489;&#1488;&#1504;&#1488;&#1508;&#1492;" TargetMode="External"/><Relationship Id="rId115" Type="http://schemas.openxmlformats.org/officeDocument/2006/relationships/hyperlink" Target="http://www.agvania.co.il/" TargetMode="External"/><Relationship Id="rId116" Type="http://schemas.openxmlformats.org/officeDocument/2006/relationships/hyperlink" Target="https://www.facebook.com/agvania.pizza?fref=ts" TargetMode="External"/><Relationship Id="rId117" Type="http://schemas.openxmlformats.org/officeDocument/2006/relationships/hyperlink" Target="http://www.vegan-friendly.co.il/restaurant/139/&#1508;&#1497;&#1510;&#1492;_&#1506;&#1490;&#1489;&#1504;&#1497;&#1492;" TargetMode="External"/><Relationship Id="rId118" Type="http://schemas.openxmlformats.org/officeDocument/2006/relationships/hyperlink" Target="http://www.vegshawarma.co.il/" TargetMode="External"/><Relationship Id="rId119" Type="http://schemas.openxmlformats.org/officeDocument/2006/relationships/hyperlink" Target="https://www.facebook.com/vegshawarma.tlv?fref=ts" TargetMode="External"/><Relationship Id="rId120" Type="http://schemas.openxmlformats.org/officeDocument/2006/relationships/hyperlink" Target="http://www.vegan-friendly.co.il/restaurant/16/&#1492;&#1513;&#1493;&#1493;&#1488;&#1512;&#1502;&#1492;_&#1492;&#1496;&#1489;&#1506;&#1493;&#1504;&#1497;&#1514;" TargetMode="External"/><Relationship Id="rId121" Type="http://schemas.openxmlformats.org/officeDocument/2006/relationships/hyperlink" Target="http://www.thegreenroll.co.il/" TargetMode="External"/><Relationship Id="rId122" Type="http://schemas.openxmlformats.org/officeDocument/2006/relationships/hyperlink" Target="https://www.facebook.com/pages/The-green-roll/1468023760139334" TargetMode="External"/><Relationship Id="rId123" Type="http://schemas.openxmlformats.org/officeDocument/2006/relationships/hyperlink" Target="http://www.vegan-friendly.co.il/restaurant/153/&#1490;&#1512;&#1497;&#1503;_&#1512;&#1493;&#1500;" TargetMode="External"/><Relationship Id="rId124" Type="http://schemas.openxmlformats.org/officeDocument/2006/relationships/hyperlink" Target="https://www.facebook.com/pages/Marketlv-vegan-&#1502;&#1512;&#1511;&#1496;-&#1492;&#1505;&#1504;&#1497;&#1507;-&#1492;&#1496;&#1489;&#1506;&#1493;&#1504;&#1497;/740014096105429" TargetMode="External"/><Relationship Id="rId125" Type="http://schemas.openxmlformats.org/officeDocument/2006/relationships/hyperlink" Target="http://vegan-friendly.co.il/restaurant/170/&#1502;&#1512;&#1511;&#1496;_&#1492;&#1505;&#1504;&#1497;&#1507;_&#1492;&#1496;&#1489;&#1506;&#1493;&#1504;&#1497;" TargetMode="External"/><Relationship Id="rId126" Type="http://schemas.openxmlformats.org/officeDocument/2006/relationships/hyperlink" Target="https://www.facebook.com/CHOP.CHOP.TLV/timeline" TargetMode="External"/><Relationship Id="rId127" Type="http://schemas.openxmlformats.org/officeDocument/2006/relationships/hyperlink" Target="http://www.vegan-friendly.co.il/&#1502;&#1505;&#1506;&#1491;&#1492;/140/&#1510;&apos;&#1493;&#1508;_&#1510;&apos;&#1493;&#1508;" TargetMode="External"/><Relationship Id="rId128" Type="http://schemas.openxmlformats.org/officeDocument/2006/relationships/hyperlink" Target="http://www.rest.co.il/sites/default.asp?txtRestID=2465" TargetMode="External"/><Relationship Id="rId129" Type="http://schemas.openxmlformats.org/officeDocument/2006/relationships/hyperlink" Target="https://www.facebook.com/lennysfoodbar/timeline" TargetMode="External"/><Relationship Id="rId130" Type="http://schemas.openxmlformats.org/officeDocument/2006/relationships/hyperlink" Target="http://www.vegan-friendly.co.il/business/&#1500;&#1504;&#1497;&#1505;-&#1489;&#1512;/" TargetMode="External"/><Relationship Id="rId131" Type="http://schemas.openxmlformats.org/officeDocument/2006/relationships/hyperlink" Target="http://www.rest.co.il/sites/default.asp?txtRestID=1426" TargetMode="External"/><Relationship Id="rId132" Type="http://schemas.openxmlformats.org/officeDocument/2006/relationships/hyperlink" Target="http://www.vegan-friendly.co.il/business/&#1502;&#1505;&#1506;&#1491;&#1514;-&#1488;&#1502;&#1488;/" TargetMode="External"/><Relationship Id="rId133" Type="http://schemas.openxmlformats.org/officeDocument/2006/relationships/hyperlink" Target="http://www.sushibarbazel.co.il/" TargetMode="External"/><Relationship Id="rId134" Type="http://schemas.openxmlformats.org/officeDocument/2006/relationships/hyperlink" Target="https://www.facebook.com/sushi.bazel" TargetMode="External"/><Relationship Id="rId135" Type="http://schemas.openxmlformats.org/officeDocument/2006/relationships/hyperlink" Target="http://www.vegan-friendly.co.il/business/&#1505;&#1493;&#1513;&#1497;-&#1489;&#1512;-&#1489;&#1494;&#1500;/" TargetMode="External"/><Relationship Id="rId136" Type="http://schemas.openxmlformats.org/officeDocument/2006/relationships/hyperlink" Target="https://www.facebook.com/6inmay/photos_stream" TargetMode="External"/><Relationship Id="rId137" Type="http://schemas.openxmlformats.org/officeDocument/2006/relationships/hyperlink" Target="http://www.vegan-friendly.co.il/business/&#1492;&#1513;&#1497;&#1513;&#1492;-&#1489;&#1502;&#1488;&#1497;-6-&#1489;&#1502;&#1488;&#1497;/" TargetMode="External"/><Relationship Id="rId138" Type="http://schemas.openxmlformats.org/officeDocument/2006/relationships/hyperlink" Target="https://www.facebook.com/5bemay/photos_stream" TargetMode="External"/><Relationship Id="rId139" Type="http://schemas.openxmlformats.org/officeDocument/2006/relationships/hyperlink" Target="http://www.vegan-friendly.co.il/business/&#1492;&#1495;&#1502;&#1497;&#1513;&#1492;-&#1489;&#1502;&#1488;&#1497;-5-&#1489;&#1502;&#1488;&#1497;/" TargetMode="External"/><Relationship Id="rId140" Type="http://schemas.openxmlformats.org/officeDocument/2006/relationships/hyperlink" Target="http://www.joe.co.il/" TargetMode="External"/><Relationship Id="rId141" Type="http://schemas.openxmlformats.org/officeDocument/2006/relationships/hyperlink" Target="https://www.facebook.com/cafejoe?fref=ts" TargetMode="External"/><Relationship Id="rId142" Type="http://schemas.openxmlformats.org/officeDocument/2006/relationships/hyperlink" Target="http://www.vegan-friendly.co.il/business/&#1511;&#1508;&#1492;-&#1490;&#1493;/" TargetMode="External"/><Relationship Id="rId143" Type="http://schemas.openxmlformats.org/officeDocument/2006/relationships/hyperlink" Target="http://loveat.co.il/" TargetMode="External"/><Relationship Id="rId144" Type="http://schemas.openxmlformats.org/officeDocument/2006/relationships/hyperlink" Target="https://www.facebook.com/pages/Loveat-&#1504;&#1495;&#1500;&#1514;-&#1489;&#1504;&#1497;&#1502;&#1497;&#1503;/171335426232362" TargetMode="External"/><Relationship Id="rId145" Type="http://schemas.openxmlformats.org/officeDocument/2006/relationships/hyperlink" Target="http://www.vegan-friendly.co.il/restaurant/129/Loveat_&#1500;&#1488;&#1489;_&#1488;&#1497;&#1496;" TargetMode="External"/><Relationship Id="rId146" Type="http://schemas.openxmlformats.org/officeDocument/2006/relationships/hyperlink" Target="http://loveat.co.il/branchs/" TargetMode="External"/><Relationship Id="rId147" Type="http://schemas.openxmlformats.org/officeDocument/2006/relationships/hyperlink" Target="http://loveat.co.il/branchs/" TargetMode="External"/><Relationship Id="rId148" Type="http://schemas.openxmlformats.org/officeDocument/2006/relationships/hyperlink" Target="http://loveat.co.il/branchs/" TargetMode="External"/><Relationship Id="rId149" Type="http://schemas.openxmlformats.org/officeDocument/2006/relationships/hyperlink" Target="https://www.hasushia.com/index.php" TargetMode="External"/><Relationship Id="rId150" Type="http://schemas.openxmlformats.org/officeDocument/2006/relationships/hyperlink" Target="https://www.facebook.com/pages/&#1492;&#1505;&#1493;&#1513;&#1497;&#1492;-&#1497;&#1513;&#1512;&#1488;&#1500;-Hasushia/150503218332542" TargetMode="External"/><Relationship Id="rId151" Type="http://schemas.openxmlformats.org/officeDocument/2006/relationships/hyperlink" Target="http://www.vegan-friendly.co.il/restaurant/119/&#1492;&#1505;&#1493;&#1513;&#1497;&#1492;" TargetMode="External"/><Relationship Id="rId152" Type="http://schemas.openxmlformats.org/officeDocument/2006/relationships/hyperlink" Target="http://www.cafeneto.co.il/&#1511;&#1508;&#1504;&#1496;&#1493;.aspx" TargetMode="External"/><Relationship Id="rId153" Type="http://schemas.openxmlformats.org/officeDocument/2006/relationships/hyperlink" Target="https://www.facebook.com/cafeneto?fref=ts" TargetMode="External"/><Relationship Id="rId154" Type="http://schemas.openxmlformats.org/officeDocument/2006/relationships/hyperlink" Target="http://www.vegan-friendly.co.il/restaurant/142/&#1511;&#1508;&#1492;_&#1504;&#1496;&#1493;" TargetMode="External"/><Relationship Id="rId155" Type="http://schemas.openxmlformats.org/officeDocument/2006/relationships/hyperlink" Target="http://www.cafeneto.co.il/portals/0/2015/snifim.pdf" TargetMode="External"/><Relationship Id="rId156" Type="http://schemas.openxmlformats.org/officeDocument/2006/relationships/hyperlink" Target="http://www.cafeneto.co.il/portals/0/2015/snifim.pdf" TargetMode="External"/><Relationship Id="rId157" Type="http://schemas.openxmlformats.org/officeDocument/2006/relationships/hyperlink" Target="http://www.cafeneto.co.il/portals/0/2015/snifim.pdf" TargetMode="External"/><Relationship Id="rId158" Type="http://schemas.openxmlformats.org/officeDocument/2006/relationships/hyperlink" Target="http://www.derech-haim.co.il/?CategoryID=334" TargetMode="External"/><Relationship Id="rId159" Type="http://schemas.openxmlformats.org/officeDocument/2006/relationships/hyperlink" Target="http://www.vegan-friendly.co.il/business/bariba-&#1489;&#1512;&#1497;&#1489;&#1492;/" TargetMode="External"/><Relationship Id="rId160" Type="http://schemas.openxmlformats.org/officeDocument/2006/relationships/hyperlink" Target="http://www.cafeanastasia.info/" TargetMode="External"/><Relationship Id="rId161" Type="http://schemas.openxmlformats.org/officeDocument/2006/relationships/hyperlink" Target="https://www.facebook.com/pages/&#1488;&#1504;&#1505;&#1496;&#1505;&#1497;&#1492;/629001720507782?sk=timeline" TargetMode="External"/><Relationship Id="rId162" Type="http://schemas.openxmlformats.org/officeDocument/2006/relationships/hyperlink" Target="http://www.vegan-friendly.co.il/business/&#1488;&#1504;&#1505;&#1496;&#1505;&#1497;&#1492;/" TargetMode="External"/><Relationship Id="rId163" Type="http://schemas.openxmlformats.org/officeDocument/2006/relationships/hyperlink" Target="https://www.facebook.com/HaButke/timeline" TargetMode="External"/><Relationship Id="rId164" Type="http://schemas.openxmlformats.org/officeDocument/2006/relationships/hyperlink" Target="http://www.vegan-friendly.co.il/business/&#1492;&#1489;&#1493;&#1496;&#1511;&#1492;/" TargetMode="External"/><Relationship Id="rId165" Type="http://schemas.openxmlformats.org/officeDocument/2006/relationships/hyperlink" Target="http://www.goodmansandwich.co.il/" TargetMode="External"/><Relationship Id="rId166" Type="http://schemas.openxmlformats.org/officeDocument/2006/relationships/hyperlink" Target="https://www.facebook.com/Goodmansandwich" TargetMode="External"/><Relationship Id="rId167" Type="http://schemas.openxmlformats.org/officeDocument/2006/relationships/hyperlink" Target="http://www.vegan-friendly.co.il/business/&#1490;&#1493;&#1491;&#1502;&#1503;-goodman/" TargetMode="External"/><Relationship Id="rId168" Type="http://schemas.openxmlformats.org/officeDocument/2006/relationships/hyperlink" Target="http://www.pizzaron.com/" TargetMode="External"/><Relationship Id="rId169" Type="http://schemas.openxmlformats.org/officeDocument/2006/relationships/hyperlink" Target="https://www.facebook.com/Pizzaron.TelAviv" TargetMode="External"/><Relationship Id="rId170" Type="http://schemas.openxmlformats.org/officeDocument/2006/relationships/hyperlink" Target="http://www.vegan-friendly.co.il/restaurant/146/&#1508;&#1497;&#1510;&#1512;&#1493;&#1503;" TargetMode="External"/><Relationship Id="rId171" Type="http://schemas.openxmlformats.org/officeDocument/2006/relationships/hyperlink" Target="http://www.caffeyaffo.com/" TargetMode="External"/><Relationship Id="rId172" Type="http://schemas.openxmlformats.org/officeDocument/2006/relationships/hyperlink" Target="https://www.facebook.com/caffeyaffo" TargetMode="External"/><Relationship Id="rId173" Type="http://schemas.openxmlformats.org/officeDocument/2006/relationships/hyperlink" Target="http://www.vegan-friendly.co.il/business/&#1511;&#1508;&#1492;-&#1497;&#1508;&#1493;/" TargetMode="External"/><Relationship Id="rId174" Type="http://schemas.openxmlformats.org/officeDocument/2006/relationships/hyperlink" Target="http://nanuchka.co.il/" TargetMode="External"/><Relationship Id="rId175" Type="http://schemas.openxmlformats.org/officeDocument/2006/relationships/hyperlink" Target="https://www.facebook.com/nanuchkatlv" TargetMode="External"/><Relationship Id="rId176" Type="http://schemas.openxmlformats.org/officeDocument/2006/relationships/hyperlink" Target="http://www.vegan-friendly.co.il/business/&#1504;&#1504;&#1493;&#1510;&#1511;&#1492;/" TargetMode="External"/><Relationship Id="rId177" Type="http://schemas.openxmlformats.org/officeDocument/2006/relationships/hyperlink" Target="http://www.furama.co.il/Pages/Index/9/&#1491;&#1497;&#1501;-&#1505;&#1488;&#1501;_&#1496;&#1489;&#1506;&#1493;&#1504;&#1497;" TargetMode="External"/><Relationship Id="rId178" Type="http://schemas.openxmlformats.org/officeDocument/2006/relationships/hyperlink" Target="http://www.vegan-friendly.co.il/business/&#1508;&#1493;&#1512;&#1488;&#1502;&#1492;-&#1491;&#1497;&#1501;-&#1505;&#1488;&#1501;/" TargetMode="External"/><Relationship Id="rId179" Type="http://schemas.openxmlformats.org/officeDocument/2006/relationships/hyperlink" Target="https://www.facebook.com/cafeshneor" TargetMode="External"/><Relationship Id="rId180" Type="http://schemas.openxmlformats.org/officeDocument/2006/relationships/hyperlink" Target="http://www.vegan-friendly.co.il/restaurant/90/&#1511;&#1508;&#1492;_&#1513;&#1504;&#1497;&#1488;&#1493;&#1512;" TargetMode="External"/><Relationship Id="rId181" Type="http://schemas.openxmlformats.org/officeDocument/2006/relationships/hyperlink" Target="https://www.facebook.com/BeitHaamudim" TargetMode="External"/><Relationship Id="rId182" Type="http://schemas.openxmlformats.org/officeDocument/2006/relationships/hyperlink" Target="http://www.vegan-friendly.co.il/business/&#1489;&#1497;&#1514;-&#1492;&#1506;&#1502;&#1493;&#1491;&#1497;&#1501;/" TargetMode="External"/><Relationship Id="rId183" Type="http://schemas.openxmlformats.org/officeDocument/2006/relationships/hyperlink" Target="https://www.facebook.com/pages/&#1511;&#1512;&#1502;&#1492;-&#1508;&#1512;&#1505;&#1511;&#1492;-Cr&#232;ma-Fresc&#224;/549547598421136" TargetMode="External"/><Relationship Id="rId184" Type="http://schemas.openxmlformats.org/officeDocument/2006/relationships/hyperlink" Target="http://www.vegan-friendly.co.il/business/&#1490;&#1500;&#1497;&#1491;&#1514;-&#1511;&#1512;&#1502;&#1492;-&#1508;&#1512;&#1505;&#1511;&#1492;-crema-fresca/" TargetMode="External"/><Relationship Id="rId185" Type="http://schemas.openxmlformats.org/officeDocument/2006/relationships/hyperlink" Target="http://www.soupizza.co.il/" TargetMode="External"/><Relationship Id="rId186" Type="http://schemas.openxmlformats.org/officeDocument/2006/relationships/hyperlink" Target="https://www.facebook.com/soupizza" TargetMode="External"/><Relationship Id="rId187" Type="http://schemas.openxmlformats.org/officeDocument/2006/relationships/hyperlink" Target="http://www.vegan-friendly.co.il/&#1502;&#1505;&#1506;&#1491;&#1492;/85/&#1505;&#1493;&#1508;&#1497;&#1510;&#1492;" TargetMode="External"/><Relationship Id="rId188" Type="http://schemas.openxmlformats.org/officeDocument/2006/relationships/hyperlink" Target="https://www.facebook.com/pages/&#1505;&#1488;&#1500;&#1501;-&#1489;&#1493;&#1502;&#1489;&#1497;&#1497;-Salam-Bombey/518314221617090" TargetMode="External"/><Relationship Id="rId189" Type="http://schemas.openxmlformats.org/officeDocument/2006/relationships/hyperlink" Target="http://www.vegan-friendly.co.il/business/&#1505;&#1500;&#1488;&#1501;-&#1489;&#1493;&#1502;&#1489;&#1497;&#1497;/" TargetMode="External"/><Relationship Id="rId190" Type="http://schemas.openxmlformats.org/officeDocument/2006/relationships/hyperlink" Target="http://www.cafexoho.com/" TargetMode="External"/><Relationship Id="rId191" Type="http://schemas.openxmlformats.org/officeDocument/2006/relationships/hyperlink" Target="https://www.facebook.com/CafeXoho" TargetMode="External"/><Relationship Id="rId192" Type="http://schemas.openxmlformats.org/officeDocument/2006/relationships/hyperlink" Target="http://www.vegan-friendly.co.il/business/&#1511;&#1508;&#1492;-xoho/" TargetMode="External"/><Relationship Id="rId193" Type="http://schemas.openxmlformats.org/officeDocument/2006/relationships/hyperlink" Target="https://www.facebook.com/pages/&#1492;&#1513;&#1493;&#1508;&#1496;&#1497;&#1501;/186621818081292" TargetMode="External"/><Relationship Id="rId194" Type="http://schemas.openxmlformats.org/officeDocument/2006/relationships/hyperlink" Target="http://www.vegan-friendly.co.il/business/&#1492;&#1513;&#1493;&#1508;&#1496;&#1497;&#1501;/" TargetMode="External"/><Relationship Id="rId195" Type="http://schemas.openxmlformats.org/officeDocument/2006/relationships/hyperlink" Target="https://www.facebook.com/pages/&#1505;&#1502;&#1489;&#1493;&#1505;&#1489;&#1497;&#1495;/180435258641466" TargetMode="External"/><Relationship Id="rId196" Type="http://schemas.openxmlformats.org/officeDocument/2006/relationships/hyperlink" Target="http://www.vegan-friendly.co.il/business/&#1505;&#1502;&#1489;&#1493;&#1505;&#1489;&#1497;&#1495;/" TargetMode="External"/><Relationship Id="rId197" Type="http://schemas.openxmlformats.org/officeDocument/2006/relationships/hyperlink" Target="http://www.alegriatlv.com/" TargetMode="External"/><Relationship Id="rId198" Type="http://schemas.openxmlformats.org/officeDocument/2006/relationships/hyperlink" Target="https://www.facebook.com/alegriatlv" TargetMode="External"/><Relationship Id="rId199" Type="http://schemas.openxmlformats.org/officeDocument/2006/relationships/hyperlink" Target="http://www.vegan-friendly.co.il/business/&#1488;&#1500;&#1490;&#1512;&#1497;&#1492;-" TargetMode="External"/><Relationship Id="rId200" Type="http://schemas.openxmlformats.org/officeDocument/2006/relationships/hyperlink" Target="https://www.facebook.com/hashachen/?fref=nf" TargetMode="External"/><Relationship Id="rId201" Type="http://schemas.openxmlformats.org/officeDocument/2006/relationships/hyperlink" Target="https://www.facebook.com/pages/&#1513;&#1493;&#1490;&#1512;-&#1511;&#1508;&#1492;/339240466181089?fref=ts" TargetMode="External"/><Relationship Id="rId202" Type="http://schemas.openxmlformats.org/officeDocument/2006/relationships/hyperlink" Target="http://www.vegan-friendly.co.il/business/&#1513;&#1493;&#1490;&#1512;-&#1511;&#1508;&#1492;/" TargetMode="External"/><Relationship Id="rId203" Type="http://schemas.openxmlformats.org/officeDocument/2006/relationships/hyperlink" Target="http://zakaim.co.il/" TargetMode="External"/><Relationship Id="rId204" Type="http://schemas.openxmlformats.org/officeDocument/2006/relationships/hyperlink" Target="https://www.facebook.com/ZakaimOrginal?fref=ts" TargetMode="External"/><Relationship Id="rId205" Type="http://schemas.openxmlformats.org/officeDocument/2006/relationships/hyperlink" Target="http://www.vegan-friendly.co.il/restaurant/9/&#1494;&#1499;&#1488;&#1497;&#1501;" TargetMode="External"/><Relationship Id="rId206" Type="http://schemas.openxmlformats.org/officeDocument/2006/relationships/hyperlink" Target="http://www.pieceofcake.co.il/" TargetMode="External"/><Relationship Id="rId207" Type="http://schemas.openxmlformats.org/officeDocument/2006/relationships/hyperlink" Target="https://www.facebook.com/Alma.Cafe.il" TargetMode="External"/><Relationship Id="rId208" Type="http://schemas.openxmlformats.org/officeDocument/2006/relationships/hyperlink" Target="http://www.vegan-friendly.co.il/business/&#1511;&#1508;&#1492;-&#1506;&#1500;&#1502;&#1492;/" TargetMode="External"/><Relationship Id="rId209" Type="http://schemas.openxmlformats.org/officeDocument/2006/relationships/hyperlink" Target="https://www.facebook.com/cafealbi" TargetMode="External"/><Relationship Id="rId210" Type="http://schemas.openxmlformats.org/officeDocument/2006/relationships/hyperlink" Target="http://www.vegan-friendly.co.il/business/&#1488;&#1500;&#1489;&#1497;/" TargetMode="External"/><Relationship Id="rId211" Type="http://schemas.openxmlformats.org/officeDocument/2006/relationships/hyperlink" Target="http://www.vegan-friendly.co.il/restaurant/33/&#1489;&#1512;_&#1489;&#1512;&#1497;&#1488;&#1493;&#1514;" TargetMode="External"/><Relationship Id="rId212" Type="http://schemas.openxmlformats.org/officeDocument/2006/relationships/hyperlink" Target="https://www.facebook.com/cafebirenbaum" TargetMode="External"/><Relationship Id="rId213" Type="http://schemas.openxmlformats.org/officeDocument/2006/relationships/hyperlink" Target="http://www.vegan-friendly.co.il/business/&#1511;&#1508;&#1492;-&#1489;&#1497;&#1512;&#1504;&#1489;&#1488;&#1493;&#1501;/" TargetMode="External"/><Relationship Id="rId214" Type="http://schemas.openxmlformats.org/officeDocument/2006/relationships/hyperlink" Target="https://www.facebook.com/Italian.kitchen.il" TargetMode="External"/><Relationship Id="rId215" Type="http://schemas.openxmlformats.org/officeDocument/2006/relationships/hyperlink" Target="http://www.vegan-friendly.co.il/business/&#1508;&#1497;&#1510;&#1492;-&#1502;&#1493;&#1504;&#1505;&#1496;&#1512;-2/" TargetMode="External"/><Relationship Id="rId216" Type="http://schemas.openxmlformats.org/officeDocument/2006/relationships/hyperlink" Target="http://hamitbahon.co.il/" TargetMode="External"/><Relationship Id="rId217" Type="http://schemas.openxmlformats.org/officeDocument/2006/relationships/hyperlink" Target="http://www.facebook.com/hamitbahon?fref=ts" TargetMode="External"/><Relationship Id="rId218" Type="http://schemas.openxmlformats.org/officeDocument/2006/relationships/hyperlink" Target="http://www.vegan-friendly.co.il/business/&#1492;&#1502;&#1496;&#1489;&#1495;&#1493;&#1503;/" TargetMode="External"/><Relationship Id="rId219" Type="http://schemas.openxmlformats.org/officeDocument/2006/relationships/hyperlink" Target="http://24rupee.com/" TargetMode="External"/><Relationship Id="rId220" Type="http://schemas.openxmlformats.org/officeDocument/2006/relationships/hyperlink" Target="http://www.facebook.com/24rupee?fref=ts" TargetMode="External"/><Relationship Id="rId221" Type="http://schemas.openxmlformats.org/officeDocument/2006/relationships/hyperlink" Target="http://www.vegan-friendly.co.il/business/24-&#1512;&#1493;&#1508;&#1497;/" TargetMode="External"/><Relationship Id="rId222" Type="http://schemas.openxmlformats.org/officeDocument/2006/relationships/hyperlink" Target="https://www.facebook.com/pages/&#1497;&#1492;&#1500;&#1493;&#1502;&#1492;/215488891853644" TargetMode="External"/><Relationship Id="rId223" Type="http://schemas.openxmlformats.org/officeDocument/2006/relationships/hyperlink" Target="http://www.vegan-friendly.co.il/business/&#1497;&#1492;&#1500;&#1493;&#1502;&#1492;/" TargetMode="External"/><Relationship Id="rId224" Type="http://schemas.openxmlformats.org/officeDocument/2006/relationships/hyperlink" Target="https://www.facebook.com/pages/&#1496;&#1504;&#1488;&#1514;-Tenat/200267910108887" TargetMode="External"/><Relationship Id="rId225" Type="http://schemas.openxmlformats.org/officeDocument/2006/relationships/hyperlink" Target="http://www.vegan-friendly.co.il/restaurant/13/&#1496;&#1504;&#1488;&#1514;" TargetMode="External"/><Relationship Id="rId226" Type="http://schemas.openxmlformats.org/officeDocument/2006/relationships/hyperlink" Target="http://www.rest.co.il/sites/Default.asp?txtRestID=1800" TargetMode="External"/><Relationship Id="rId227" Type="http://schemas.openxmlformats.org/officeDocument/2006/relationships/hyperlink" Target="http://www.vegan-friendly.co.il/business/&#1492;&#1495;&#1493;&#1502;&#1492;-&#1492;&#1505;&#1497;&#1504;&#1497;&#1514;/" TargetMode="External"/><Relationship Id="rId228" Type="http://schemas.openxmlformats.org/officeDocument/2006/relationships/hyperlink" Target="http://www.buddhaburgers.co.il/" TargetMode="External"/><Relationship Id="rId229" Type="http://schemas.openxmlformats.org/officeDocument/2006/relationships/hyperlink" Target="https://www.facebook.com/buddhaburgers?ref=tn_tnmn" TargetMode="External"/><Relationship Id="rId230" Type="http://schemas.openxmlformats.org/officeDocument/2006/relationships/hyperlink" Target="http://www.vegan-friendly.co.il/business/&#1489;&#1493;&#1491;&#1492;&#1492;-&#1489;&#1493;&#1512;&#1490;&#1512;&#1505;/" TargetMode="External"/><Relationship Id="rId231" Type="http://schemas.openxmlformats.org/officeDocument/2006/relationships/hyperlink" Target="http://www.vegan-friendly.co.il/business/&#1496;&#1506;&#1501;-&#1492;&#1495;&#1497;&#1497;&#1501;/" TargetMode="External"/><Relationship Id="rId232" Type="http://schemas.openxmlformats.org/officeDocument/2006/relationships/hyperlink" Target="http://www.rol.co.il/sites/dim-sum-shop" TargetMode="External"/><Relationship Id="rId233" Type="http://schemas.openxmlformats.org/officeDocument/2006/relationships/hyperlink" Target="http://www.facebook.com/pages/&#1491;&#1497;&#1501;-&#1505;&#1488;&#1501;-&#1513;&#1493;&#1508;-Dim-Sum-Shop/121071211375284" TargetMode="External"/><Relationship Id="rId234" Type="http://schemas.openxmlformats.org/officeDocument/2006/relationships/hyperlink" Target="http://www.vegan-friendly.co.il/business/&#1491;&#1497;&#1501;-&#1505;&#1488;&#1501;-&#1513;&#1493;&#1508;/" TargetMode="External"/><Relationship Id="rId235" Type="http://schemas.openxmlformats.org/officeDocument/2006/relationships/hyperlink" Target="http://www.home-made-food.co.il/" TargetMode="External"/><Relationship Id="rId236" Type="http://schemas.openxmlformats.org/officeDocument/2006/relationships/hyperlink" Target="https://www.facebook.com/pages/HOME-MADE-&#1488;&#1493;&#1499;&#1500;-&#1489;&#1497;&#1514;&#1497;/163786796988878" TargetMode="External"/><Relationship Id="rId237" Type="http://schemas.openxmlformats.org/officeDocument/2006/relationships/hyperlink" Target="http://www.vegan-friendly.co.il/restaurant/62/&#1492;&#1493;&#1501;_&#1502;&#1497;&#1497;&#1491;" TargetMode="External"/><Relationship Id="rId238" Type="http://schemas.openxmlformats.org/officeDocument/2006/relationships/hyperlink" Target="http://thestreets.co.il/he/" TargetMode="External"/><Relationship Id="rId239" Type="http://schemas.openxmlformats.org/officeDocument/2006/relationships/hyperlink" Target="https://www.facebook.com/TheStreets.co.il" TargetMode="External"/><Relationship Id="rId240" Type="http://schemas.openxmlformats.org/officeDocument/2006/relationships/hyperlink" Target="http://www.vegan-friendly.co.il/restaurant/56/The_Streets" TargetMode="External"/><Relationship Id="rId241" Type="http://schemas.openxmlformats.org/officeDocument/2006/relationships/hyperlink" Target="http://www.facebook.com/pages/Cafe-Sheleg-&#1511;&#1508;&#1492;-&#1513;&#1500;&#1490;/101873896605959" TargetMode="External"/><Relationship Id="rId242" Type="http://schemas.openxmlformats.org/officeDocument/2006/relationships/hyperlink" Target="http://www.vegan-friendly.co.il/business/&#1511;&#1508;&#1492;-&#1513;&#1500;&#1490;-cafe-sheleg/" TargetMode="External"/><Relationship Id="rId243" Type="http://schemas.openxmlformats.org/officeDocument/2006/relationships/hyperlink" Target="http://www.ornaandella.com/" TargetMode="External"/><Relationship Id="rId244" Type="http://schemas.openxmlformats.org/officeDocument/2006/relationships/hyperlink" Target="https://www.facebook.com/pages/&#1488;&#1493;&#1512;&#1504;&#1492;-&#1493;&#1488;&#1500;&#1492;/123458784378637?fref=ts" TargetMode="External"/><Relationship Id="rId245" Type="http://schemas.openxmlformats.org/officeDocument/2006/relationships/hyperlink" Target="http://www.vegan-friendly.co.il/business/&#1488;&#1493;&#1512;&#1504;&#1492;-&#1493;&#1488;&#1500;&#1492;-2/" TargetMode="External"/><Relationship Id="rId246" Type="http://schemas.openxmlformats.org/officeDocument/2006/relationships/hyperlink" Target="https://www.facebook.com/Hummusbadra" TargetMode="External"/><Relationship Id="rId247" Type="http://schemas.openxmlformats.org/officeDocument/2006/relationships/hyperlink" Target="http://www.vegan-friendly.co.il/business/&#1489;&#1491;&#1512;&#1492;-&#1495;&#1493;&#1502;&#1493;&#1505;-&#1508;&#1493;&#1500;-&#1502;&#1505;&#1489;&#1495;&#1492;/" TargetMode="External"/><Relationship Id="rId248" Type="http://schemas.openxmlformats.org/officeDocument/2006/relationships/hyperlink" Target="http://teva-call.co.il/" TargetMode="External"/><Relationship Id="rId249" Type="http://schemas.openxmlformats.org/officeDocument/2006/relationships/hyperlink" Target="http://www.quicheria.co.il/" TargetMode="External"/><Relationship Id="rId250" Type="http://schemas.openxmlformats.org/officeDocument/2006/relationships/hyperlink" Target="https://www.facebook.com/quicheria" TargetMode="External"/><Relationship Id="rId251" Type="http://schemas.openxmlformats.org/officeDocument/2006/relationships/hyperlink" Target="http://www.cafelouise.co.il/he/home/" TargetMode="External"/><Relationship Id="rId252" Type="http://schemas.openxmlformats.org/officeDocument/2006/relationships/hyperlink" Target="https://www.facebook.com/cafelouisehaifa?fref=ts" TargetMode="External"/><Relationship Id="rId253" Type="http://schemas.openxmlformats.org/officeDocument/2006/relationships/hyperlink" Target="http://www.vegan-friendly.co.il/business/&#1511;&#1508;&#1492;-&#1500;&#1493;&#1488;&#1497;&#1494;/" TargetMode="External"/><Relationship Id="rId254" Type="http://schemas.openxmlformats.org/officeDocument/2006/relationships/hyperlink" Target="http://alimyerukim.co.il/" TargetMode="External"/><Relationship Id="rId255" Type="http://schemas.openxmlformats.org/officeDocument/2006/relationships/hyperlink" Target="https://www.facebook.com/pages/&#1506;&#1500;&#1497;&#1501;-&#1497;&#1512;&#1493;&#1511;&#1497;&#1501;/667272136630722" TargetMode="External"/><Relationship Id="rId256" Type="http://schemas.openxmlformats.org/officeDocument/2006/relationships/hyperlink" Target="http://www.vegan-friendly.co.il/business/&#1506;&#1500;&#1497;&#1501;-&#1497;&#1512;&#1493;&#1511;&#1497;&#1501;/" TargetMode="External"/><Relationship Id="rId257" Type="http://schemas.openxmlformats.org/officeDocument/2006/relationships/hyperlink" Target="https://www.facebook.com/pages/&#1492;&#1489;&#1497;&#1514;-&#1513;&#1500;-&#1495;&#1493;&#1502;&#1493;&#1505;/491550000962685" TargetMode="External"/><Relationship Id="rId258" Type="http://schemas.openxmlformats.org/officeDocument/2006/relationships/hyperlink" Target="http://www.vegan-friendly.co.il/business/&#1492;&#1489;&#1497;&#1514;-&#1513;&#1500;-&#1495;&#1493;&#1502;&#1493;&#1505;/" TargetMode="External"/><Relationship Id="rId259" Type="http://schemas.openxmlformats.org/officeDocument/2006/relationships/hyperlink" Target="http://www.tavola.co.il/he/home/" TargetMode="External"/><Relationship Id="rId260" Type="http://schemas.openxmlformats.org/officeDocument/2006/relationships/hyperlink" Target="https://www.facebook.com/pages/TAVOLA-RISTORANTE/333713054381" TargetMode="External"/><Relationship Id="rId261" Type="http://schemas.openxmlformats.org/officeDocument/2006/relationships/hyperlink" Target="http://www.vegan-friendly.co.il/business/&#1496;&#1488;&#1489;&#1493;&#1500;&#1492;/" TargetMode="External"/><Relationship Id="rId262" Type="http://schemas.openxmlformats.org/officeDocument/2006/relationships/hyperlink" Target="http://www.facebook.com/pages/&#1496;&#1489;&#1506;&#1500;&#1492;/131832593564695?fref=ts" TargetMode="External"/><Relationship Id="rId263" Type="http://schemas.openxmlformats.org/officeDocument/2006/relationships/hyperlink" Target="http://www.vegan-friendly.co.il/business/&#1496;&#1489;&#1506;&#1500;&#1492;/" TargetMode="External"/><Relationship Id="rId264" Type="http://schemas.openxmlformats.org/officeDocument/2006/relationships/hyperlink" Target="http://aircafferaanana.rest.co.il/" TargetMode="External"/><Relationship Id="rId265" Type="http://schemas.openxmlformats.org/officeDocument/2006/relationships/hyperlink" Target="https://www.facebook.com/aircaffe2" TargetMode="External"/><Relationship Id="rId266" Type="http://schemas.openxmlformats.org/officeDocument/2006/relationships/hyperlink" Target="http://www.vegan-friendly.co.il/business/air-caffe-&#1512;&#1506;&#1504;&#1504;&#1492;/" TargetMode="External"/><Relationship Id="rId267" Type="http://schemas.openxmlformats.org/officeDocument/2006/relationships/hyperlink" Target="http://www.rol.co.il/sites/cafe-karkur/" TargetMode="External"/><Relationship Id="rId268" Type="http://schemas.openxmlformats.org/officeDocument/2006/relationships/hyperlink" Target="http://www.facebook.com/cafekarkur?fref=ts" TargetMode="External"/><Relationship Id="rId269" Type="http://schemas.openxmlformats.org/officeDocument/2006/relationships/hyperlink" Target="http://www.vegan-friendly.co.il/business/&#1511;&#1508;&#1492;-&#1499;&#1512;&#1499;&#1493;&#1512;/" TargetMode="External"/><Relationship Id="rId270" Type="http://schemas.openxmlformats.org/officeDocument/2006/relationships/hyperlink" Target="http://www.meshekbarzilay.co.il/" TargetMode="External"/><Relationship Id="rId271" Type="http://schemas.openxmlformats.org/officeDocument/2006/relationships/hyperlink" Target="https://www.facebook.com/meshekbarzilay" TargetMode="External"/><Relationship Id="rId272" Type="http://schemas.openxmlformats.org/officeDocument/2006/relationships/hyperlink" Target="http://vegan-friendly.co.il/restaurant/74/&#1502;&#1513;&#1511;_&#1489;&#1512;&#1494;&#1497;&#1500;&#1497;" TargetMode="External"/><Relationship Id="rId273" Type="http://schemas.openxmlformats.org/officeDocument/2006/relationships/hyperlink" Target="http://www.tandoori.co.il/195454/hertselya" TargetMode="External"/><Relationship Id="rId274" Type="http://schemas.openxmlformats.org/officeDocument/2006/relationships/hyperlink" Target="https://www.facebook.com/tandoori.il" TargetMode="External"/><Relationship Id="rId275" Type="http://schemas.openxmlformats.org/officeDocument/2006/relationships/hyperlink" Target="http://www.vegan-friendly.co.il/restaurant/70/&#1496;&#1504;&#1491;&#1493;&#1512;&#1497;" TargetMode="External"/><Relationship Id="rId276" Type="http://schemas.openxmlformats.org/officeDocument/2006/relationships/hyperlink" Target="http://www.ludens.co.il/" TargetMode="External"/><Relationship Id="rId277" Type="http://schemas.openxmlformats.org/officeDocument/2006/relationships/hyperlink" Target="https://www.facebook.com/ludens.vegan" TargetMode="External"/><Relationship Id="rId278" Type="http://schemas.openxmlformats.org/officeDocument/2006/relationships/hyperlink" Target="http://www.vegan-friendly.co.il/business/&#1500;&#1493;&#1491;&#1504;&#1505;/" TargetMode="External"/><Relationship Id="rId279" Type="http://schemas.openxmlformats.org/officeDocument/2006/relationships/hyperlink" Target="http://www.facebook.com/hummustov?fref=ts" TargetMode="External"/><Relationship Id="rId280" Type="http://schemas.openxmlformats.org/officeDocument/2006/relationships/hyperlink" Target="http://www.vegan-friendly.co.il/business/&#1495;&#1493;&#1502;&#1493;&#1505;-&#1496;&#1493;&#1489;-&#1493;&#1506;&#1493;&#1491;/" TargetMode="External"/><Relationship Id="rId281" Type="http://schemas.openxmlformats.org/officeDocument/2006/relationships/hyperlink" Target="http://nagila.rest.co.il/" TargetMode="External"/><Relationship Id="rId282" Type="http://schemas.openxmlformats.org/officeDocument/2006/relationships/hyperlink" Target="https://www.facebook.com/pages/&#1502;&#1505;&#1506;&#1491;&#1514;-&#1504;&#1490;&#1497;&#1500;&#1492;-Nagila-Restaurant/502720619839341" TargetMode="External"/><Relationship Id="rId283" Type="http://schemas.openxmlformats.org/officeDocument/2006/relationships/hyperlink" Target="http://www.vegan-friendly.co.il/business/&#1504;&#1490;&#1497;&#1500;&#1492;-2/" TargetMode="External"/><Relationship Id="rId284" Type="http://schemas.openxmlformats.org/officeDocument/2006/relationships/hyperlink" Target="http://shragas.co.il/" TargetMode="External"/><Relationship Id="rId285" Type="http://schemas.openxmlformats.org/officeDocument/2006/relationships/hyperlink" Target="https://www.facebook.com/ShragaCafe" TargetMode="External"/><Relationship Id="rId286" Type="http://schemas.openxmlformats.org/officeDocument/2006/relationships/hyperlink" Target="http://www.vegan-friendly.co.il/business/&#1513;&#1512;&#1490;&#1488;-&#1511;&#1508;&#1492;/" TargetMode="External"/><Relationship Id="rId287" Type="http://schemas.openxmlformats.org/officeDocument/2006/relationships/hyperlink" Target="http://www.nocturno.co.il/" TargetMode="External"/><Relationship Id="rId288" Type="http://schemas.openxmlformats.org/officeDocument/2006/relationships/hyperlink" Target="https://www.facebook.com/pages/&#1504;&#1493;&#1511;&#1496;&#1493;&#1512;&#1504;&#1493;-&#1489;&#1497;&#1514;-&#1493;&#1511;&#1508;&#1492;-cafe-Nocturno/512343762120895" TargetMode="External"/><Relationship Id="rId289" Type="http://schemas.openxmlformats.org/officeDocument/2006/relationships/hyperlink" Target="http://www.vegan-friendly.co.il/business/&#1504;&#1493;&#1511;&#1496;&#1493;&#1512;&#1504;&#1493;/" TargetMode="External"/><Relationship Id="rId290" Type="http://schemas.openxmlformats.org/officeDocument/2006/relationships/hyperlink" Target="http://www.village-green.co.il/" TargetMode="External"/><Relationship Id="rId291" Type="http://schemas.openxmlformats.org/officeDocument/2006/relationships/hyperlink" Target="https://www.facebook.com/VillageGreenJerusalem" TargetMode="External"/><Relationship Id="rId292" Type="http://schemas.openxmlformats.org/officeDocument/2006/relationships/hyperlink" Target="http://www.vegan-friendly.co.il/business/&#1493;&#1497;&#1500;&#1490;-&#1490;&#1512;&#1497;&#1503;" TargetMode="External"/><Relationship Id="rId293" Type="http://schemas.openxmlformats.org/officeDocument/2006/relationships/hyperlink" Target="http://www.facebook.com/pages/&#1492;&#1488;&#1490;&#1505;-1/477691602252830?fref=ts" TargetMode="External"/><Relationship Id="rId294" Type="http://schemas.openxmlformats.org/officeDocument/2006/relationships/hyperlink" Target="http://www.vegan-friendly.co.il/business/&#1492;&#1488;&#1490;&#1505;-1/" TargetMode="External"/><Relationship Id="rId295" Type="http://schemas.openxmlformats.org/officeDocument/2006/relationships/hyperlink" Target="https://www.facebook.com/HaMarakiaJlm?ref=ts&amp;fref=ts" TargetMode="External"/><Relationship Id="rId296" Type="http://schemas.openxmlformats.org/officeDocument/2006/relationships/hyperlink" Target="http://www.vegan-friendly.co.il/business/&#1492;&#1502;&#1512;&#1511;&#1497;&#1497;&#1492;/" TargetMode="External"/><Relationship Id="rId297" Type="http://schemas.openxmlformats.org/officeDocument/2006/relationships/hyperlink" Target="http://www.2eat.co.il/show_article.aspx?article=4535" TargetMode="External"/><Relationship Id="rId298" Type="http://schemas.openxmlformats.org/officeDocument/2006/relationships/hyperlink" Target="http://www.facebook.com/katamonhayeshana?fref=ts" TargetMode="External"/><Relationship Id="rId299" Type="http://schemas.openxmlformats.org/officeDocument/2006/relationships/hyperlink" Target="http://www.vegan-friendly.co.il/business/&#1511;&#1496;&#1502;&#1493;&#1503;-&#1492;&#1497;&#1513;&#1504;&#1492;/" TargetMode="External"/><Relationship Id="rId300" Type="http://schemas.openxmlformats.org/officeDocument/2006/relationships/hyperlink" Target="http://www.rest.co.il/sites/Default.asp?txtRestID=1675" TargetMode="External"/><Relationship Id="rId301" Type="http://schemas.openxmlformats.org/officeDocument/2006/relationships/hyperlink" Target="https://www.facebook.com/pages/&#1514;&#1488;&#1504;&#1497;&#1501;-Teenim/249205301904000" TargetMode="External"/><Relationship Id="rId302" Type="http://schemas.openxmlformats.org/officeDocument/2006/relationships/hyperlink" Target="http://www.vegan-friendly.co.il/business/&#1514;&#1488;&#1504;&#1497;&#1501;/" TargetMode="External"/><Relationship Id="rId303" Type="http://schemas.openxmlformats.org/officeDocument/2006/relationships/hyperlink" Target="http://www.pastale.com/" TargetMode="External"/><Relationship Id="rId304" Type="http://schemas.openxmlformats.org/officeDocument/2006/relationships/hyperlink" Target="https://www.facebook.com/PastaleBinyamina" TargetMode="External"/><Relationship Id="rId305" Type="http://schemas.openxmlformats.org/officeDocument/2006/relationships/hyperlink" Target="https://www.facebook.com/DoobiesPlace" TargetMode="External"/><Relationship Id="rId306" Type="http://schemas.openxmlformats.org/officeDocument/2006/relationships/hyperlink" Target="http://www.vegan-friendly.co.il/business/&#1492;&#1502;&#1511;&#1493;&#1501;-&#1513;&#1500;-&#1491;&#1493;&#1489;&#1497;-doobis-vegan-bar/" TargetMode="External"/><Relationship Id="rId307" Type="http://schemas.openxmlformats.org/officeDocument/2006/relationships/hyperlink" Target="http://www.yulis.info/" TargetMode="External"/><Relationship Id="rId308" Type="http://schemas.openxmlformats.org/officeDocument/2006/relationships/hyperlink" Target="https://www.facebook.com/pages/Yulis-Lunch-Box/361680560627357" TargetMode="External"/><Relationship Id="rId309" Type="http://schemas.openxmlformats.org/officeDocument/2006/relationships/hyperlink" Target="http://www.vegan-friendly.co.il/restaurant/105/Yuli_s_Lunch_Box" TargetMode="External"/><Relationship Id="rId310" Type="http://schemas.openxmlformats.org/officeDocument/2006/relationships/hyperlink" Target="https://www.facebook.com/Sachbak" TargetMode="External"/><Relationship Id="rId311" Type="http://schemas.openxmlformats.org/officeDocument/2006/relationships/hyperlink" Target="http://www.vegan-friendly.co.il/business/&#1492;&#1505;&#1489;&#1497;&#1495;-&#1513;&#1500;-&#1505;&#1495;&#1489;&#1511;/" TargetMode="External"/><Relationship Id="rId312" Type="http://schemas.openxmlformats.org/officeDocument/2006/relationships/hyperlink" Target="http://www.seor.co.il/" TargetMode="External"/><Relationship Id="rId313" Type="http://schemas.openxmlformats.org/officeDocument/2006/relationships/hyperlink" Target="https://www.facebook.com/pages/&#1513;&#1488;&#1493;&#1512;/151133041718088" TargetMode="External"/><Relationship Id="rId314" Type="http://schemas.openxmlformats.org/officeDocument/2006/relationships/hyperlink" Target="http://www.vegan-friendly.co.il/business/&#1513;&#1488;&#1493;&#1512;/" TargetMode="External"/><Relationship Id="rId315" Type="http://schemas.openxmlformats.org/officeDocument/2006/relationships/hyperlink" Target="http://www.mamaroni.netai.net/index.html" TargetMode="External"/><Relationship Id="rId316" Type="http://schemas.openxmlformats.org/officeDocument/2006/relationships/hyperlink" Target="https://www.facebook.com/RestaurantMamaroni" TargetMode="External"/><Relationship Id="rId317" Type="http://schemas.openxmlformats.org/officeDocument/2006/relationships/hyperlink" Target="http://www.vegan-friendly.co.il/business/mamaroni-&#1502;&#1488;&#1502;&#1488;&#1512;&#1493;&#1504;&#1497;/" TargetMode="External"/><Relationship Id="rId318" Type="http://schemas.openxmlformats.org/officeDocument/2006/relationships/hyperlink" Target="http://shorasheem.co.il/" TargetMode="External"/><Relationship Id="rId319" Type="http://schemas.openxmlformats.org/officeDocument/2006/relationships/hyperlink" Target="http://www.facebook.com/shorasheem?fref=ts" TargetMode="External"/><Relationship Id="rId320" Type="http://schemas.openxmlformats.org/officeDocument/2006/relationships/hyperlink" Target="http://www.vegan-friendly.co.il/business/&#1513;&#1493;&#1512;&#1513;&#1497;&#1501;-&#1495;&#1491;&#1512;-&#1488;&#1493;&#1499;&#1500;/" TargetMode="External"/><Relationship Id="rId321" Type="http://schemas.openxmlformats.org/officeDocument/2006/relationships/hyperlink" Target="http://www.harduf.org.il/rest/index.htm" TargetMode="External"/><Relationship Id="rId322" Type="http://schemas.openxmlformats.org/officeDocument/2006/relationships/hyperlink" Target="http://www.vegan-friendly.co.il/business/&#1502;&#1505;&#1506;&#1491;&#1514;-&#1492;&#1512;&#1491;&#1493;&#1507;/" TargetMode="External"/><Relationship Id="rId323" Type="http://schemas.openxmlformats.org/officeDocument/2006/relationships/hyperlink" Target="http://nolasocks.co.il/" TargetMode="External"/><Relationship Id="rId324" Type="http://schemas.openxmlformats.org/officeDocument/2006/relationships/hyperlink" Target="https://www.facebook.com/nolasockspub" TargetMode="External"/><Relationship Id="rId325" Type="http://schemas.openxmlformats.org/officeDocument/2006/relationships/hyperlink" Target="http://www.vegan-friendly.co.il/business/&#1504;&#1493;&#1500;&#1492;-&#1505;&#1493;&#1511;&#1505;-nola-socks/" TargetMode="External"/><Relationship Id="rId326" Type="http://schemas.openxmlformats.org/officeDocument/2006/relationships/hyperlink" Target="http://www.rol.co.il/sites/dalia/" TargetMode="External"/><Relationship Id="rId327" Type="http://schemas.openxmlformats.org/officeDocument/2006/relationships/hyperlink" Target="https://www.facebook.com/pages/&#1502;&#1505;&#1506;&#1491;&#1514;-&#1491;&#1500;&#1497;&#1492;-&#1488;&#1502;&#1497;&#1512;&#1497;&#1501;/199757720106771" TargetMode="External"/><Relationship Id="rId328" Type="http://schemas.openxmlformats.org/officeDocument/2006/relationships/hyperlink" Target="http://www.vegan-friendly.co.il/business/&#1502;&#1505;&#1506;&#1491;&#1514;-&#1491;&#1500;&#1497;&#1492;/" TargetMode="External"/><Relationship Id="rId329" Type="http://schemas.openxmlformats.org/officeDocument/2006/relationships/hyperlink" Target="http://www.rol.co.il/sites/little-india/" TargetMode="External"/><Relationship Id="rId330" Type="http://schemas.openxmlformats.org/officeDocument/2006/relationships/hyperlink" Target="https://www.facebook.com/hodu.haktana" TargetMode="External"/><Relationship Id="rId331" Type="http://schemas.openxmlformats.org/officeDocument/2006/relationships/hyperlink" Target="http://www.vegan-friendly.co.il/business/&#1492;&#1493;&#1491;&#1493;-&#1492;&#1511;&#1496;&#1504;&#1492;/" TargetMode="External"/><Relationship Id="rId332" Type="http://schemas.openxmlformats.org/officeDocument/2006/relationships/hyperlink" Target="http://www.falafelbaribua.co.il/" TargetMode="External"/><Relationship Id="rId333" Type="http://schemas.openxmlformats.org/officeDocument/2006/relationships/hyperlink" Target="https://www.facebook.com/falafelbaribua" TargetMode="External"/><Relationship Id="rId334" Type="http://schemas.openxmlformats.org/officeDocument/2006/relationships/hyperlink" Target="http://www.vegan-friendly.co.il/business/&#1508;&#1500;&#1488;&#1508;&#1500;-&#1489;&#1512;&#1497;&#1489;&#1493;&#1506;/" TargetMode="External"/><Relationship Id="rId335" Type="http://schemas.openxmlformats.org/officeDocument/2006/relationships/hyperlink" Target="http://www.gregcafe.co.il/index.php" TargetMode="External"/><Relationship Id="rId336" Type="http://schemas.openxmlformats.org/officeDocument/2006/relationships/hyperlink" Target="https://www.facebook.com/gregcafe" TargetMode="External"/><Relationship Id="rId337" Type="http://schemas.openxmlformats.org/officeDocument/2006/relationships/hyperlink" Target="http://www.vegan-friendly.co.il/business/&#1511;&#1508;&#1492;-&#1490;&#1512;&#1490;/" TargetMode="External"/><Relationship Id="rId338" Type="http://schemas.openxmlformats.org/officeDocument/2006/relationships/hyperlink" Target="http://www.villagegreentlv.co.il/" TargetMode="External"/><Relationship Id="rId339" Type="http://schemas.openxmlformats.org/officeDocument/2006/relationships/hyperlink" Target="https://www.facebook.com/VillageGreenJerusalem/timeline" TargetMode="External"/><Relationship Id="rId340" Type="http://schemas.openxmlformats.org/officeDocument/2006/relationships/hyperlink" Target="http://vegan-friendly.co.il/restaurant/154/&#1493;&#1497;&#1500;&#1497;&#1490;_&#1490;&#1512;&#1497;&#1503;_&#1514;&#1500;_&#1488;&#1489;&#1497;&#1489;" TargetMode="External"/><Relationship Id="rId341" Type="http://schemas.openxmlformats.org/officeDocument/2006/relationships/hyperlink" Target="http://vong.co.il/" TargetMode="External"/><Relationship Id="rId342" Type="http://schemas.openxmlformats.org/officeDocument/2006/relationships/hyperlink" Target="https://www.facebook.com/vong.israel" TargetMode="External"/><Relationship Id="rId343" Type="http://schemas.openxmlformats.org/officeDocument/2006/relationships/hyperlink" Target="http://vegan-friendly.co.il/restaurant/162/VONG_&#1493;&#1493;&#1504;&#1490;" TargetMode="External"/><Relationship Id="rId344" Type="http://schemas.openxmlformats.org/officeDocument/2006/relationships/hyperlink" Target="https://www.facebook.com/mepnoon?fref=ts" TargetMode="External"/><Relationship Id="rId345" Type="http://schemas.openxmlformats.org/officeDocument/2006/relationships/hyperlink" Target="http://vegan-friendly.co.il/restaurant/167/NOON" TargetMode="External"/><Relationship Id="rId346" Type="http://schemas.openxmlformats.org/officeDocument/2006/relationships/hyperlink" Target="https://www.facebook.com/pages/&#1502;&#1497;&#1509;-&#1502;&#1512;&#1511;/487640511378978" TargetMode="External"/><Relationship Id="rId347" Type="http://schemas.openxmlformats.org/officeDocument/2006/relationships/hyperlink" Target="http://vegan-friendly.co.il/restaurant/169/&#1502;&#1497;&#1509;_&#1502;&#1512;&#1511;" TargetMode="External"/><Relationship Id="rId348" Type="http://schemas.openxmlformats.org/officeDocument/2006/relationships/hyperlink" Target="http://bargiyora.co.il/" TargetMode="External"/><Relationship Id="rId349" Type="http://schemas.openxmlformats.org/officeDocument/2006/relationships/hyperlink" Target="https://www.facebook.com/Bargiyorarestaurant" TargetMode="External"/><Relationship Id="rId350" Type="http://schemas.openxmlformats.org/officeDocument/2006/relationships/hyperlink" Target="http://vegan-friendly.co.il/restaurant/206/&#1489;&#1512;_&#1490;&#1497;&#1493;&#1512;&#1488;" TargetMode="External"/><Relationship Id="rId351" Type="http://schemas.openxmlformats.org/officeDocument/2006/relationships/hyperlink" Target="https://www.facebook.com/pages/&#1490;&#1512;&#1497;&#1503;-&#1513;&#1488;&#1511;-Green-Shack/654373917975737" TargetMode="External"/><Relationship Id="rId352" Type="http://schemas.openxmlformats.org/officeDocument/2006/relationships/hyperlink" Target="http://www.vegan-friendly.co.il/restaurant/10/&#1490;&#1512;&#1497;&#1503;_&#1513;&#1511;" TargetMode="External"/><Relationship Id="rId353" Type="http://schemas.openxmlformats.org/officeDocument/2006/relationships/hyperlink" Target="http://www.rest.co.il/sites/Default.asp?txtRestID=13799" TargetMode="External"/><Relationship Id="rId354" Type="http://schemas.openxmlformats.org/officeDocument/2006/relationships/hyperlink" Target="https://www.facebook.com/casinosanremo" TargetMode="External"/><Relationship Id="rId355" Type="http://schemas.openxmlformats.org/officeDocument/2006/relationships/hyperlink" Target="http://www.vegan-friendly.co.il/business/&#1511;&#1494;&#1497;&#1504;&#1493;-&#1505;&#1503;-&#1512;&#1502;&#1493;/" TargetMode="External"/><Relationship Id="rId356" Type="http://schemas.openxmlformats.org/officeDocument/2006/relationships/hyperlink" Target="http://www.mychooka.co.il/z&apos;wqhmtbhsyytytl.html" TargetMode="External"/><Relationship Id="rId357" Type="http://schemas.openxmlformats.org/officeDocument/2006/relationships/hyperlink" Target="https://www.facebook.com/Bograshovcooka?ref=hl" TargetMode="External"/><Relationship Id="rId358" Type="http://schemas.openxmlformats.org/officeDocument/2006/relationships/hyperlink" Target="http://vegan-friendly.co.il/restaurant/200/&#1510;_&#1493;&#1511;&#1492;_&#1489;&#1493;&#1490;&#1512;&#1513;&#1493;&#1489;" TargetMode="External"/><Relationship Id="rId359" Type="http://schemas.openxmlformats.org/officeDocument/2006/relationships/hyperlink" Target="http://www.yasufree.com/index.html" TargetMode="External"/><Relationship Id="rId360" Type="http://schemas.openxmlformats.org/officeDocument/2006/relationships/hyperlink" Target="http://vegan-friendly.co.il/restaurant/218" TargetMode="External"/><Relationship Id="rId361" Type="http://schemas.openxmlformats.org/officeDocument/2006/relationships/hyperlink" Target="http://www.yamado.co.il/" TargetMode="External"/><Relationship Id="rId362" Type="http://schemas.openxmlformats.org/officeDocument/2006/relationships/hyperlink" Target="https://www.facebook.com/Yamado-&#1497;&#1502;&#1488;&#1491;&#1493;-764335673695452/info/?tab=overview" TargetMode="External"/><Relationship Id="rId363" Type="http://schemas.openxmlformats.org/officeDocument/2006/relationships/hyperlink" Target="http://vegan-friendly.co.il/restaurant/270" TargetMode="External"/><Relationship Id="rId364" Type="http://schemas.openxmlformats.org/officeDocument/2006/relationships/hyperlink" Target="mailto:yamado.yafo@gmail.com" TargetMode="External"/><Relationship Id="rId365" Type="http://schemas.openxmlformats.org/officeDocument/2006/relationships/hyperlink" Target="http://pastamia.co.il/" TargetMode="External"/><Relationship Id="rId366" Type="http://schemas.openxmlformats.org/officeDocument/2006/relationships/hyperlink" Target="https://www.facebook.com/lovepastamia" TargetMode="External"/><Relationship Id="rId367" Type="http://schemas.openxmlformats.org/officeDocument/2006/relationships/hyperlink" Target="http://vegan-friendly.co.il/restaurant/181/&#1508;&#1505;&#1496;&#1492;_&#1502;&#1497;&#1488;&#1492;_&#1512;&#1502;&#1514;_&#1492;&#1495;&#1497;&#1500;" TargetMode="External"/><Relationship Id="rId368" Type="http://schemas.openxmlformats.org/officeDocument/2006/relationships/hyperlink" Target="https://www.facebook.com/humusgarger" TargetMode="External"/><Relationship Id="rId369" Type="http://schemas.openxmlformats.org/officeDocument/2006/relationships/hyperlink" Target="http://vegan-friendly.co.il/restaurant/219/&#1495;&#1493;&#1502;&#1493;&#1505;&#1497;&#1497;&#1514;_&#1492;&#1490;&#1512;&#1490;&#1497;&#1512;" TargetMode="External"/><Relationship Id="rId370" Type="http://schemas.openxmlformats.org/officeDocument/2006/relationships/hyperlink" Target="http://www.rest.co.il/sites/default.asp?txtRestID=8488&amp;txtNavID=3&amp;txtItemID=158763" TargetMode="External"/><Relationship Id="rId371" Type="http://schemas.openxmlformats.org/officeDocument/2006/relationships/hyperlink" Target="https://www.facebook.com/GidiCafe" TargetMode="External"/><Relationship Id="rId372" Type="http://schemas.openxmlformats.org/officeDocument/2006/relationships/hyperlink" Target="http://www.vegan-friendly.co.il/business/&#1511;&#1508;&#1492;-&#1490;&#1497;&#1491;&#1497;/" TargetMode="External"/><Relationship Id="rId373" Type="http://schemas.openxmlformats.org/officeDocument/2006/relationships/hyperlink" Target="http://www.cantare-karkur.co.il/" TargetMode="External"/><Relationship Id="rId374" Type="http://schemas.openxmlformats.org/officeDocument/2006/relationships/hyperlink" Target="https://www.facebook.com/pages/&#1511;&#1504;&#1496;&#1512;&#1492;-&#1499;&#1512;&#1499;&#1493;&#1512;-&#1489;&#1512;-&#1511;&#1508;&#1492;-&#1493;&#1500;&#1495;&#1501;/458593850862110?sk=timeline" TargetMode="External"/><Relationship Id="rId375" Type="http://schemas.openxmlformats.org/officeDocument/2006/relationships/hyperlink" Target="http://www.vegan-friendly.co.il/restaurant/178/&#1511;&#1504;&#1496;&#1512;&#1492;_&#1499;&#1512;&#1499;&#1493;&#1512;" TargetMode="External"/><Relationship Id="rId376" Type="http://schemas.openxmlformats.org/officeDocument/2006/relationships/hyperlink" Target="http://www.mezze.co.il/" TargetMode="External"/><Relationship Id="rId377" Type="http://schemas.openxmlformats.org/officeDocument/2006/relationships/hyperlink" Target="http://www.facebook.com/pages/Mezze/204141102947823?fref=ts" TargetMode="External"/><Relationship Id="rId378" Type="http://schemas.openxmlformats.org/officeDocument/2006/relationships/hyperlink" Target="http://www.vegan-friendly.co.il/restaurant/76/&#1502;&#1494;&#1492;" TargetMode="External"/><Relationship Id="rId379" Type="http://schemas.openxmlformats.org/officeDocument/2006/relationships/hyperlink" Target="http://vimcafe.rest.co.il/" TargetMode="External"/><Relationship Id="rId380" Type="http://schemas.openxmlformats.org/officeDocument/2006/relationships/hyperlink" Target="https://www.facebook.com/pages/FIT-CAFE/160038634188399" TargetMode="External"/><Relationship Id="rId381" Type="http://schemas.openxmlformats.org/officeDocument/2006/relationships/hyperlink" Target="http://vegan-friendly.co.il/restaurant/166/FITcafe_&#1508;&#1497;&#1496;_&#1511;&#1508;&#1492;" TargetMode="External"/><Relationship Id="rId382" Type="http://schemas.openxmlformats.org/officeDocument/2006/relationships/hyperlink" Target="http://www.nelly-kitchen.co.il/" TargetMode="External"/><Relationship Id="rId383" Type="http://schemas.openxmlformats.org/officeDocument/2006/relationships/hyperlink" Target="http://www.facebook.com/nelly.kitchen?fref=ts" TargetMode="External"/><Relationship Id="rId384" Type="http://schemas.openxmlformats.org/officeDocument/2006/relationships/hyperlink" Target="http://www.vegan-friendly.co.il/business/&#1492;&#1502;&#1496;&#1489;&#1495;-&#1513;&#1500;-&#1504;&#1500;&#1497;/" TargetMode="External"/><Relationship Id="rId385" Type="http://schemas.openxmlformats.org/officeDocument/2006/relationships/hyperlink" Target="http://vegan-friendly.co.il/restaurant/159/&#1502;&#1493;&#1510;&#1512;&#1500;&#1492;" TargetMode="External"/><Relationship Id="rId386" Type="http://schemas.openxmlformats.org/officeDocument/2006/relationships/hyperlink" Target="https://www.facebook.com/pages/&#1500;&#1493;&#1500;&#1497;&#1511;&#1508;&#1492;/1422119558004813" TargetMode="External"/><Relationship Id="rId387" Type="http://schemas.openxmlformats.org/officeDocument/2006/relationships/hyperlink" Target="http://vegan-friendly.co.il/restaurant/183/&#1500;&#1493;&#1500;&#1497;&#1511;&#1508;&#1492;" TargetMode="External"/><Relationship Id="rId388" Type="http://schemas.openxmlformats.org/officeDocument/2006/relationships/hyperlink" Target="http://www.rest.co.il/sites/Default.asp?txtRestID=3013" TargetMode="External"/><Relationship Id="rId389" Type="http://schemas.openxmlformats.org/officeDocument/2006/relationships/hyperlink" Target="https://www.facebook.com/maharaja.rest?sk=wall" TargetMode="External"/><Relationship Id="rId390" Type="http://schemas.openxmlformats.org/officeDocument/2006/relationships/hyperlink" Target="http://www.vegan-friendly.co.il/business/&#1502;&#1492;&#1512;&#1490;&#1492;/" TargetMode="External"/><Relationship Id="rId391" Type="http://schemas.openxmlformats.org/officeDocument/2006/relationships/hyperlink" Target="https://www.facebook.com/Tivonami" TargetMode="External"/><Relationship Id="rId392" Type="http://schemas.openxmlformats.org/officeDocument/2006/relationships/hyperlink" Target="http://vegan-friendly.co.il/restaurant/220/&#1496;&#1489;&#1506;&#1493;&#1504;&#1502;&#1497;" TargetMode="External"/><Relationship Id="rId393" Type="http://schemas.openxmlformats.org/officeDocument/2006/relationships/hyperlink" Target="http://www.abagil.com/" TargetMode="External"/><Relationship Id="rId394" Type="http://schemas.openxmlformats.org/officeDocument/2006/relationships/hyperlink" Target="https://www.facebook.com/abagil.organic" TargetMode="External"/><Relationship Id="rId395" Type="http://schemas.openxmlformats.org/officeDocument/2006/relationships/hyperlink" Target="http://www.vegan-friendly.co.il/business/&#1488;&#1489;&#1488;-&#1490;&#1497;&#1500;/" TargetMode="External"/><Relationship Id="rId396" Type="http://schemas.openxmlformats.org/officeDocument/2006/relationships/hyperlink" Target="https://www.facebook.com/lalaothenticfood/timeline" TargetMode="External"/><Relationship Id="rId397" Type="http://schemas.openxmlformats.org/officeDocument/2006/relationships/hyperlink" Target="http://www.vegan-friendly.co.il/restaurant/3/&#1500;&#1500;&#1492;_&#1502;&#1488;&#1499;&#1500;&#1497;&#1501;_&#1488;&#1514;&#1497;&#1493;&#1508;&#1497;&#1501;" TargetMode="External"/><Relationship Id="rId398" Type="http://schemas.openxmlformats.org/officeDocument/2006/relationships/hyperlink" Target="http://www.lunchbox.co.il/" TargetMode="External"/><Relationship Id="rId399" Type="http://schemas.openxmlformats.org/officeDocument/2006/relationships/hyperlink" Target="https://www.facebook.com/LunchBox.co.il" TargetMode="External"/><Relationship Id="rId400" Type="http://schemas.openxmlformats.org/officeDocument/2006/relationships/hyperlink" Target="http://www.vegan-friendly.co.il/restaurant/191/LUNCHBOX_&#1500;&#1488;&#1504;&#1510;_&#1489;&#1493;&#1511;&#1505;" TargetMode="External"/><Relationship Id="rId401" Type="http://schemas.openxmlformats.org/officeDocument/2006/relationships/hyperlink" Target="https://www.facebook.com/SalvadorCafe" TargetMode="External"/><Relationship Id="rId402" Type="http://schemas.openxmlformats.org/officeDocument/2006/relationships/hyperlink" Target="http://www.vegan-friendly.co.il/restaurant/83/&#1505;&#1500;&#1489;&#1491;&#1493;&#1512;" TargetMode="External"/><Relationship Id="rId403" Type="http://schemas.openxmlformats.org/officeDocument/2006/relationships/hyperlink" Target="http://kaimak.rest.co.il/" TargetMode="External"/><Relationship Id="rId404" Type="http://schemas.openxmlformats.org/officeDocument/2006/relationships/hyperlink" Target="https://www.facebook.com/CaffeKaymak" TargetMode="External"/><Relationship Id="rId405" Type="http://schemas.openxmlformats.org/officeDocument/2006/relationships/hyperlink" Target="http://www.vegan-friendly.co.il/restaurant/47/&#1511;&#1508;&#1492;_&#1511;&#1488;&#1497;&#1502;&#1488;&#1511;" TargetMode="External"/><Relationship Id="rId406" Type="http://schemas.openxmlformats.org/officeDocument/2006/relationships/hyperlink" Target="http://www.mishlohim.co.il/Menu.aspx?businessId=4948" TargetMode="External"/><Relationship Id="rId407" Type="http://schemas.openxmlformats.org/officeDocument/2006/relationships/hyperlink" Target="http://www.vegan-friendly.co.il/business/&#1495;&#1493;&#1502;&#1493;&#1505;-&#1488;&#1513;&#1499;&#1512;&#1492;/" TargetMode="External"/><Relationship Id="rId408" Type="http://schemas.openxmlformats.org/officeDocument/2006/relationships/hyperlink" Target="http://www.2eat.co.il/pappas/default.aspx?pid=7918" TargetMode="External"/><Relationship Id="rId409" Type="http://schemas.openxmlformats.org/officeDocument/2006/relationships/hyperlink" Target="http://www.facebook.com/pappas.italiano" TargetMode="External"/><Relationship Id="rId410" Type="http://schemas.openxmlformats.org/officeDocument/2006/relationships/hyperlink" Target="http://www.jamhaifa.co.il/" TargetMode="External"/><Relationship Id="rId411" Type="http://schemas.openxmlformats.org/officeDocument/2006/relationships/hyperlink" Target="https://www.facebook.com/jamhaifa" TargetMode="External"/><Relationship Id="rId412" Type="http://schemas.openxmlformats.org/officeDocument/2006/relationships/hyperlink" Target="http://www.vegan-friendly.co.il/business/jam/" TargetMode="External"/><Relationship Id="rId413" Type="http://schemas.openxmlformats.org/officeDocument/2006/relationships/hyperlink" Target="http://www.thai-house.co.il/" TargetMode="External"/><Relationship Id="rId414" Type="http://schemas.openxmlformats.org/officeDocument/2006/relationships/hyperlink" Target="http://www.vegan-friendly.co.il/restaurant/69/&#1489;&#1497;&#1514;_&#1514;&#1488;&#1497;&#1500;&#1504;&#1491;&#1497;" TargetMode="External"/><Relationship Id="rId415" Type="http://schemas.openxmlformats.org/officeDocument/2006/relationships/hyperlink" Target="http://www.rol.co.il/sites/sing-long/" TargetMode="External"/><Relationship Id="rId416" Type="http://schemas.openxmlformats.org/officeDocument/2006/relationships/hyperlink" Target="https://www.facebook.com/pages/&#1505;&#1497;&#1504;&#1490;-&#1500;&#1493;&#1504;&#1490;/203741166311215?fref=ts" TargetMode="External"/><Relationship Id="rId417" Type="http://schemas.openxmlformats.org/officeDocument/2006/relationships/hyperlink" Target="http://www.vegan-friendly.co.il/restaurant/86/Xing_Long_&#1505;&#1497;&#1504;&#1490;_&#1500;&#1493;&#1504;&#1490;" TargetMode="External"/><Relationship Id="rId418" Type="http://schemas.openxmlformats.org/officeDocument/2006/relationships/hyperlink" Target="http://www.vegan-friendly.co.il/business/&#1514;&#1493;&#1500;&#1506;&#1514;-&#1505;&#1508;&#1512;&#1497;&#1501;/" TargetMode="External"/><Relationship Id="rId419" Type="http://schemas.openxmlformats.org/officeDocument/2006/relationships/hyperlink" Target="http://m.bizmakebiz.co.il/9cc4a4" TargetMode="External"/><Relationship Id="rId420" Type="http://schemas.openxmlformats.org/officeDocument/2006/relationships/hyperlink" Target="https://www.facebook.com/cafeBekfar" TargetMode="External"/><Relationship Id="rId421" Type="http://schemas.openxmlformats.org/officeDocument/2006/relationships/hyperlink" Target="http://www.vegan-friendly.co.il/business/&#1511;&#1508;&#1492;-&#1489;&#1499;&#1508;&#1512;/" TargetMode="External"/><Relationship Id="rId422" Type="http://schemas.openxmlformats.org/officeDocument/2006/relationships/hyperlink" Target="http://www.mouse.co.il/CM.articles_item,1657,209,77522,.aspx" TargetMode="External"/><Relationship Id="rId423" Type="http://schemas.openxmlformats.org/officeDocument/2006/relationships/hyperlink" Target="https://www.facebook.com/pages/&#1502;&#1506;&#1489;&#1512;/669239419823508?sk=timeline" TargetMode="External"/><Relationship Id="rId424" Type="http://schemas.openxmlformats.org/officeDocument/2006/relationships/hyperlink" Target="http://vegan-friendly.co.il/article/32/&#1489;&#1497;&#1511;&#1493;&#1512;&#1514;_&#1492;&#1502;&#1506;&#1489;&#1512;" TargetMode="External"/><Relationship Id="rId425" Type="http://schemas.openxmlformats.org/officeDocument/2006/relationships/hyperlink" Target="https://www.facebook.com/narkishesh?fref=nf" TargetMode="External"/><Relationship Id="rId426" Type="http://schemas.openxmlformats.org/officeDocument/2006/relationships/hyperlink" Target="http://vegan-friendly.co.il/restaurant/214" TargetMode="External"/><Relationship Id="rId427" Type="http://schemas.openxmlformats.org/officeDocument/2006/relationships/hyperlink" Target="http://www.achoti.co.il/" TargetMode="External"/><Relationship Id="rId428" Type="http://schemas.openxmlformats.org/officeDocument/2006/relationships/hyperlink" Target="https://www.facebook.com/AchotiPizza" TargetMode="External"/><Relationship Id="rId429" Type="http://schemas.openxmlformats.org/officeDocument/2006/relationships/hyperlink" Target="http://www.vegan-friendly.co.il/business/&#1488;&#1495;&#1493;&#1514;&#1497;-&#1508;&#1497;&#1510;&#1492;-&#1508;&#1505;&#1496;&#1492;-&#1489;&#1512;/" TargetMode="External"/><Relationship Id="rId430" Type="http://schemas.openxmlformats.org/officeDocument/2006/relationships/hyperlink" Target="http://www.2eat.co.il/restaurant.aspx?restid=16809" TargetMode="External"/><Relationship Id="rId431" Type="http://schemas.openxmlformats.org/officeDocument/2006/relationships/hyperlink" Target="http://www.facebook.com/BetMarvah" TargetMode="External"/><Relationship Id="rId432" Type="http://schemas.openxmlformats.org/officeDocument/2006/relationships/hyperlink" Target="http://www.vegan-friendly.co.il/business/&#1489;&#1497;&#1514;-&#1502;&#1512;&#1493;&#1493;&#1492;-&#1488;&#1493;&#1499;&#1500;-&#1492;&#1493;&#1491;&#1497;-&#1510;&#1502;&#1495;&#1493;&#1504;&#1497;/" TargetMode="External"/><Relationship Id="rId433" Type="http://schemas.openxmlformats.org/officeDocument/2006/relationships/hyperlink" Target="http://www.vegan-friendly.co.il/business/&#1508;&#1497;&#1510;&#1492;-&#1491;&#1493;&#1502;&#1497;&#1504;&#1493;-&#1511;&#1504;&#1497;&#1493;&#1503;-&#1491;&#1512;&#1493;&#1512;&#1497;&#1501;/" TargetMode="External"/><Relationship Id="rId434" Type="http://schemas.openxmlformats.org/officeDocument/2006/relationships/hyperlink" Target="http://www.rest.co.il/sites/Default.asp?txtRestID=12063" TargetMode="External"/><Relationship Id="rId435" Type="http://schemas.openxmlformats.org/officeDocument/2006/relationships/hyperlink" Target="https://www.facebook.com/COLONIA.co.il" TargetMode="External"/><Relationship Id="rId436" Type="http://schemas.openxmlformats.org/officeDocument/2006/relationships/hyperlink" Target="http://www.dizi.co.il/food.html" TargetMode="External"/><Relationship Id="rId437" Type="http://schemas.openxmlformats.org/officeDocument/2006/relationships/hyperlink" Target="https://www.facebook.com/Dizicafe?ref=ts&amp;fref=ts" TargetMode="External"/><Relationship Id="rId438" Type="http://schemas.openxmlformats.org/officeDocument/2006/relationships/hyperlink" Target="http://www.vegan-friendly.co.il/business/&#1511;&#1508;&#1492;-dizi/" TargetMode="External"/><Relationship Id="rId439" Type="http://schemas.openxmlformats.org/officeDocument/2006/relationships/hyperlink" Target="http://www.hatarnegol.com/" TargetMode="External"/><Relationship Id="rId440" Type="http://schemas.openxmlformats.org/officeDocument/2006/relationships/hyperlink" Target="https://www.facebook.com/pages/&#1492;&#1514;&#1512;&#1504;&#1490;&#1493;&#1500;-&#1502;&#1496;&#1489;&#1495;-&#1506;&#1501;-&#1489;&#1497;&#1510;&#1497;&#1501;/183703021724979?id=183703021724979&amp;sk=info" TargetMode="External"/><Relationship Id="rId441" Type="http://schemas.openxmlformats.org/officeDocument/2006/relationships/hyperlink" Target="http://www.vegan-friendly.co.il/business/&#1489;&#1497;&#1511;&#1493;&#1512;&#1514;-&#1492;&#1514;&#1512;&#1504;&#1490;&#1493;&#1500;/" TargetMode="External"/><Relationship Id="rId442" Type="http://schemas.openxmlformats.org/officeDocument/2006/relationships/hyperlink" Target="http://www.befood.co.il/" TargetMode="External"/><Relationship Id="rId443" Type="http://schemas.openxmlformats.org/officeDocument/2006/relationships/hyperlink" Target="https://www.facebook.com/befood.co.il" TargetMode="External"/><Relationship Id="rId444" Type="http://schemas.openxmlformats.org/officeDocument/2006/relationships/hyperlink" Target="http://www.espressobar.com/" TargetMode="External"/><Relationship Id="rId445" Type="http://schemas.openxmlformats.org/officeDocument/2006/relationships/hyperlink" Target="https://www.facebook.com/EspressoBarIL?fref=ts" TargetMode="External"/><Relationship Id="rId446" Type="http://schemas.openxmlformats.org/officeDocument/2006/relationships/hyperlink" Target="http://www.vegan-friendly.co.il/business/&#1488;&#1505;&#1508;&#1512;&#1505;&#1493;-&#1489;&#1512;/" TargetMode="External"/><Relationship Id="rId447" Type="http://schemas.openxmlformats.org/officeDocument/2006/relationships/hyperlink" Target="http://www.rest.co.il/sites/Default.asp?txtRestID=15303" TargetMode="External"/><Relationship Id="rId448" Type="http://schemas.openxmlformats.org/officeDocument/2006/relationships/hyperlink" Target="https://www.facebook.com/CafeBombay" TargetMode="External"/><Relationship Id="rId449" Type="http://schemas.openxmlformats.org/officeDocument/2006/relationships/hyperlink" Target="http://www.vegan-friendly.co.il/business/&#1511;&#1508;&#1492;-&#1489;&#1493;&#1502;&#1489;&#1497;&#1497;-&#1502;&#1505;&#1506;&#1491;&#1493;&#1514;-&#1496;&#1489;&#1506;&#1493;&#1504;&#1497;&#1493;&#1514;-&#1499;&#1513;&#1512;&#1493;&#1514;/" TargetMode="External"/><Relationship Id="rId450" Type="http://schemas.openxmlformats.org/officeDocument/2006/relationships/hyperlink" Target="http://www.cordelia.co.il/?ID_Ctg=5" TargetMode="External"/><Relationship Id="rId451" Type="http://schemas.openxmlformats.org/officeDocument/2006/relationships/hyperlink" Target="http://www.facebook.com/pages/&#1504;&#1493;&#1506;&#1492;-&#1489;&#1497;&#1505;&#1496;&#1512;&#1493;/128008933878982?fref=ts" TargetMode="External"/><Relationship Id="rId452" Type="http://schemas.openxmlformats.org/officeDocument/2006/relationships/hyperlink" Target="http://www.vegan-friendly.co.il/business/&#1504;&#1493;&#1506;&#1492;-&#1489;&#1497;&#1505;&#1496;&#1512;&#1493;/" TargetMode="External"/><Relationship Id="rId453" Type="http://schemas.openxmlformats.org/officeDocument/2006/relationships/hyperlink" Target="https://www.facebook.com/Ninicafe" TargetMode="External"/><Relationship Id="rId454" Type="http://schemas.openxmlformats.org/officeDocument/2006/relationships/hyperlink" Target="http://www.vegan-friendly.co.il/article/23/&#1489;&#1497;&#1511;&#1493;&#1512;&#1514;_&#1511;&#1508;&#1492;_&#1504;&#1497;&#1504;&#1497;" TargetMode="External"/><Relationship Id="rId455" Type="http://schemas.openxmlformats.org/officeDocument/2006/relationships/hyperlink" Target="http://www.greenburger.co.il/" TargetMode="External"/><Relationship Id="rId456" Type="http://schemas.openxmlformats.org/officeDocument/2006/relationships/hyperlink" Target="https://www.facebook.com/pages/Green-Burger-&#1490;&#1512;&#1497;&#1503;-&#1489;&#1493;&#1512;&#1490;&#1512;/497977443602103" TargetMode="External"/><Relationship Id="rId457" Type="http://schemas.openxmlformats.org/officeDocument/2006/relationships/hyperlink" Target="http://www.vegan-friendly.co.il/business/&#1490;&#1512;&#1497;&#1503;-&#1489;&#1493;&#1512;&#1490;&#1512;-green-burger/" TargetMode="External"/><Relationship Id="rId458" Type="http://schemas.openxmlformats.org/officeDocument/2006/relationships/hyperlink" Target="http://www.zmora-organi.co.il/" TargetMode="External"/><Relationship Id="rId459" Type="http://schemas.openxmlformats.org/officeDocument/2006/relationships/hyperlink" Target="https://www.facebook.com/pages/&#1494;&#1502;&#1493;&#1512;&#1492;-&#1488;&#1493;&#1512;&#1490;&#1504;&#1497;/304512946232770" TargetMode="External"/><Relationship Id="rId460" Type="http://schemas.openxmlformats.org/officeDocument/2006/relationships/hyperlink" Target="http://www.vegan-friendly.co.il/business/&#1494;&#1502;&#1493;&#1512;&#1492;-&#1488;&#1493;&#1512;&#1490;&#1504;&#1497;/" TargetMode="External"/><Relationship Id="rId461" Type="http://schemas.openxmlformats.org/officeDocument/2006/relationships/hyperlink" Target="https://www.facebook.com/klemantiina" TargetMode="External"/><Relationship Id="rId462" Type="http://schemas.openxmlformats.org/officeDocument/2006/relationships/hyperlink" Target="http://www.vegan-friendly.co.il/restaurant/80/&#1511;&#1500;&#1502;&#1504;&#1496;&#1497;&#1504;&#1492;" TargetMode="External"/><Relationship Id="rId463" Type="http://schemas.openxmlformats.org/officeDocument/2006/relationships/hyperlink" Target="https://www.facebook.com/pages/&#1500;&#1492;-&#1511;&#1493;&#1510;&#1497;&#1504;&#1492;-&#1508;&#1505;&#1496;&#1492;-&#1489;&#1512;/610271015736928" TargetMode="External"/><Relationship Id="rId464" Type="http://schemas.openxmlformats.org/officeDocument/2006/relationships/hyperlink" Target="http://vegan-friendly.co.il/restaurant/195" TargetMode="External"/><Relationship Id="rId465" Type="http://schemas.openxmlformats.org/officeDocument/2006/relationships/hyperlink" Target="https://www.facebook.com/Lwdwwyl" TargetMode="External"/><Relationship Id="rId466" Type="http://schemas.openxmlformats.org/officeDocument/2006/relationships/hyperlink" Target="https://www.facebook.com/lalalalocca" TargetMode="External"/><Relationship Id="rId467" Type="http://schemas.openxmlformats.org/officeDocument/2006/relationships/hyperlink" Target="http://www.mammaitalia.co.il/" TargetMode="External"/><Relationship Id="rId468" Type="http://schemas.openxmlformats.org/officeDocument/2006/relationships/hyperlink" Target="https://www.facebook.com/mammaitaliatlv" TargetMode="External"/><Relationship Id="rId469" Type="http://schemas.openxmlformats.org/officeDocument/2006/relationships/hyperlink" Target="http://www.vegan-friendly.co.il/business/&#1502;&#1488;&#1502;&#1488;&#1497;&#1496;&#1500;&#1497;&#1492;-&#1508;&#1497;&#1510;&#1492;-&#1496;&#1489;&#1506;&#1493;&#1504;&#1497;&#1514;/" TargetMode="External"/><Relationship Id="rId470" Type="http://schemas.openxmlformats.org/officeDocument/2006/relationships/hyperlink" Target="http://www.organicfetish.rest.co.il/" TargetMode="External"/><Relationship Id="rId471" Type="http://schemas.openxmlformats.org/officeDocument/2006/relationships/hyperlink" Target="https://www.facebook.com/organicfetish?fref=nf" TargetMode="External"/><Relationship Id="rId472" Type="http://schemas.openxmlformats.org/officeDocument/2006/relationships/hyperlink" Target="http://vegan-friendly.co.il/restaurant/185" TargetMode="External"/><Relationship Id="rId473" Type="http://schemas.openxmlformats.org/officeDocument/2006/relationships/hyperlink" Target="http://www.facebook.com/cafebarnash?fref=ts" TargetMode="External"/><Relationship Id="rId474" Type="http://schemas.openxmlformats.org/officeDocument/2006/relationships/hyperlink" Target="http://www.vegan-friendly.co.il/business/&#1511;&#1508;&#1492;-&#1489;&#1512;&#1504;&#1513;/" TargetMode="External"/><Relationship Id="rId475" Type="http://schemas.openxmlformats.org/officeDocument/2006/relationships/hyperlink" Target="https://www.facebook.com/zrira13?fref=photo" TargetMode="External"/><Relationship Id="rId476" Type="http://schemas.openxmlformats.org/officeDocument/2006/relationships/hyperlink" Target="http://www.vegan-friendly.co.il/business/&#1494;&#1512;&#1497;&#1494;&#1492;/" TargetMode="External"/><Relationship Id="rId477" Type="http://schemas.openxmlformats.org/officeDocument/2006/relationships/hyperlink" Target="http://www.sajidabentzur.com/" TargetMode="External"/><Relationship Id="rId478" Type="http://schemas.openxmlformats.org/officeDocument/2006/relationships/hyperlink" Target="https://www.facebook.com/Masalaveganboutiqe" TargetMode="External"/><Relationship Id="rId479" Type="http://schemas.openxmlformats.org/officeDocument/2006/relationships/hyperlink" Target="http://www.vegan-friendly.co.il/business/masala-&#1502;&#1494;&#1504;&#1493;&#1503;-&#1489;&#1493;&#1496;&#1497;&#1511;-&#1492;&#1493;&#1491;&#1497;-&#1496;&#1489;&#1506;&#1493;&#1504;&#1497;-&#1502;&#1505;&#1488;&#1500;&#1492;/" TargetMode="External"/><Relationship Id="rId480" Type="http://schemas.openxmlformats.org/officeDocument/2006/relationships/hyperlink" Target="https://www.facebook.com/rafiperski.dimsum33?fref=ts" TargetMode="External"/><Relationship Id="rId481" Type="http://schemas.openxmlformats.org/officeDocument/2006/relationships/hyperlink" Target="http://www.vegan-friendly.co.il/business/&#1511;&#1508;&#1492;-&#1511;&#1488;&#1497;&#1502;&#1511;/" TargetMode="External"/><Relationship Id="rId482" Type="http://schemas.openxmlformats.org/officeDocument/2006/relationships/hyperlink" Target="http://www.tapayoka.co.il/" TargetMode="External"/><Relationship Id="rId483" Type="http://schemas.openxmlformats.org/officeDocument/2006/relationships/hyperlink" Target="https://www.facebook.com/Tapayoka/info?tab=overview" TargetMode="External"/><Relationship Id="rId484" Type="http://schemas.openxmlformats.org/officeDocument/2006/relationships/hyperlink" Target="http://www.bait77.com/" TargetMode="External"/><Relationship Id="rId485" Type="http://schemas.openxmlformats.org/officeDocument/2006/relationships/hyperlink" Target="https://www.facebook.com/bait77" TargetMode="External"/><Relationship Id="rId486" Type="http://schemas.openxmlformats.org/officeDocument/2006/relationships/hyperlink" Target="http://www.adama.net/" TargetMode="External"/><Relationship Id="rId487" Type="http://schemas.openxmlformats.org/officeDocument/2006/relationships/hyperlink" Target="https://www.facebook.com/BytLbbMqwmSkyypLbw" TargetMode="External"/><Relationship Id="rId488" Type="http://schemas.openxmlformats.org/officeDocument/2006/relationships/hyperlink" Target="http://www.rest.co.il/sites/Default.asp?txtRestID=12721&amp;txtNavID=3&amp;txtItemID=664876" TargetMode="External"/><Relationship Id="rId489" Type="http://schemas.openxmlformats.org/officeDocument/2006/relationships/hyperlink" Target="http://www.facebook.com/pages/&#1511;&#1508;&#1492;&#1505;&#1497;&#1496;&#1493;-&#1489;&#1488;&#1502;&#1497;&#1512;&#1497;&#1501;-&#1502;&#1505;&#1506;&#1491;&#1492;-&#1489;&#1497;&#1514;-&#1511;&#1508;&#1492;-&#1493;&#1504;&#1493;&#1507;-&#1489;&#1490;&#1500;&#1497;&#1500;-&#1514;&#1495;&#1504;&#1514;-&#1502;&#1497;&#1491;&#1506;-&#1500;&#1502;&#1496;&#1497;&#1497;&#1500;&#1497;&#1501;-&#1489;&#1510;&#1508;&#1493;&#1503;/344230972268318?fref=ts" TargetMode="External"/><Relationship Id="rId490" Type="http://schemas.openxmlformats.org/officeDocument/2006/relationships/hyperlink" Target="http://www.vegan-friendly.co.il/business/&#1511;&#1508;&#1492;&#1505;&#1497;&#1496;&#1493;/" TargetMode="External"/><Relationship Id="rId491" Type="http://schemas.openxmlformats.org/officeDocument/2006/relationships/hyperlink" Target="http://www.facebook.com/" TargetMode="External"/><Relationship Id="rId492" Type="http://schemas.openxmlformats.org/officeDocument/2006/relationships/hyperlink" Target="http://www.susha.co.il/html/menu.html" TargetMode="External"/><Relationship Id="rId493" Type="http://schemas.openxmlformats.org/officeDocument/2006/relationships/hyperlink" Target="https://www.facebook.com/pages/Susha-UrbanSushi-&#1505;&#1493;&#1513;&#1492;-&#1488;&#1493;&#1512;&#1489;&#1503;-&#1505;&#1493;&#1513;&#1497;/118729394861421" TargetMode="External"/><Relationship Id="rId494" Type="http://schemas.openxmlformats.org/officeDocument/2006/relationships/hyperlink" Target="http://www.lehemerez.co.il/branch.php?branch=34" TargetMode="External"/><Relationship Id="rId495" Type="http://schemas.openxmlformats.org/officeDocument/2006/relationships/hyperlink" Target="https://www.facebook.com/pages/&#1500;&#1495;&#1501;-&#1488;&#1512;&#1494;-&#1499;&#1508;&#1512;-&#1505;&#1489;&#1488;/209902249045992" TargetMode="External"/><Relationship Id="rId496" Type="http://schemas.openxmlformats.org/officeDocument/2006/relationships/hyperlink" Target="http://www.vegan-friendly.co.il/business/&#1500;&#1495;&#1501;-&#1488;&#1512;&#1494;-&#1505;&#1504;&#1497;&#1507;-&#1499;&#1508;&#1512;-&#1505;&#1489;&#1488;/" TargetMode="External"/><Relationship Id="rId497" Type="http://schemas.openxmlformats.org/officeDocument/2006/relationships/hyperlink" Target="http://www.osakarest.co.il/" TargetMode="External"/><Relationship Id="rId498" Type="http://schemas.openxmlformats.org/officeDocument/2006/relationships/hyperlink" Target="http://www.vegan-friendly.co.il/business/&#1488;&#1493;&#1505;&#1511;&#1492;/" TargetMode="External"/><Relationship Id="rId499" Type="http://schemas.openxmlformats.org/officeDocument/2006/relationships/hyperlink" Target="http://www.evita.co.il/home" TargetMode="External"/><Relationship Id="rId500" Type="http://schemas.openxmlformats.org/officeDocument/2006/relationships/hyperlink" Target="https://www.facebook.com/EvitaBarTelAviv?fref=ts" TargetMode="External"/><Relationship Id="rId501" Type="http://schemas.openxmlformats.org/officeDocument/2006/relationships/hyperlink" Target="http://www.vegan-friendly.co.il/restaurant/123/&#1488;&#1493;&#1493;&#1497;&#1496;&#1492;" TargetMode="External"/><Relationship Id="rId502" Type="http://schemas.openxmlformats.org/officeDocument/2006/relationships/hyperlink" Target="http://www.vegshawarma.co.il/" TargetMode="External"/><Relationship Id="rId503" Type="http://schemas.openxmlformats.org/officeDocument/2006/relationships/hyperlink" Target="https://www.facebook.com/vegshawarma.tlv" TargetMode="External"/><Relationship Id="rId504" Type="http://schemas.openxmlformats.org/officeDocument/2006/relationships/hyperlink" Target="http://www.vegan-friendly.co.il/business/&#1492;&#1513;&#1493;&#1493;&#1488;&#1512;&#1502;&#1492;-&#1492;&#1510;&#1502;&#1495;&#1493;&#1504;&#1497;&#1514;/" TargetMode="External"/><Relationship Id="rId505" Type="http://schemas.openxmlformats.org/officeDocument/2006/relationships/hyperlink" Target="http://barkayma.co.il/" TargetMode="External"/><Relationship Id="rId506" Type="http://schemas.openxmlformats.org/officeDocument/2006/relationships/hyperlink" Target="https://www.facebook.com/barkayma" TargetMode="External"/><Relationship Id="rId507" Type="http://schemas.openxmlformats.org/officeDocument/2006/relationships/hyperlink" Target="http://www.vegan-friendly.co.il/business/&#1492;&#1489;&#1512;-&#1511;&#1497;&#1497;&#1502;&#1488;/" TargetMode="External"/><Relationship Id="rId508" Type="http://schemas.openxmlformats.org/officeDocument/2006/relationships/hyperlink" Target="http://knaffenoga.wix.com/knaffenoga?fb_ref=Default" TargetMode="External"/><Relationship Id="rId509" Type="http://schemas.openxmlformats.org/officeDocument/2006/relationships/hyperlink" Target="https://www.facebook.com/knaffe.banamal" TargetMode="External"/><Relationship Id="rId510" Type="http://schemas.openxmlformats.org/officeDocument/2006/relationships/hyperlink" Target="http://www.vegan-friendly.co.il/restaurant/39/&#1499;&#1504;&#1488;&#1508;&#1492;_&#1504;&#1490;&#1492;" TargetMode="External"/><Relationship Id="rId511" Type="http://schemas.openxmlformats.org/officeDocument/2006/relationships/hyperlink" Target="http://anonacafe.blogspot.co.il/" TargetMode="External"/><Relationship Id="rId512" Type="http://schemas.openxmlformats.org/officeDocument/2006/relationships/hyperlink" Target="https://www.facebook.com/pages/&#1488;&#1504;&#1493;&#1504;&#1492;/170708649652707?fref=ts" TargetMode="External"/><Relationship Id="rId513" Type="http://schemas.openxmlformats.org/officeDocument/2006/relationships/hyperlink" Target="http://vegan-friendly.co.il/restaurant/180/&#1488;&#1504;&#1493;&#1504;&#1492;"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facebook.com/profile.php?id=100009681338302&amp;fref=ts" TargetMode="External"/><Relationship Id="rId2" Type="http://schemas.openxmlformats.org/officeDocument/2006/relationships/hyperlink" Target="https://vegan-friendly.co.il/restaurant/296" TargetMode="External"/><Relationship Id="rId3" Type="http://schemas.openxmlformats.org/officeDocument/2006/relationships/hyperlink" Target="https://www.facebook.com/Hollywood-PIZZA-328313103962473/" TargetMode="External"/><Relationship Id="rId4" Type="http://schemas.openxmlformats.org/officeDocument/2006/relationships/hyperlink" Target="https://www.vegan-friendly.co.il/&#1502;&#1505;&#1506;&#1491;&#1492;/289/&#1492;&#1493;&#1500;&#1497;&#1493;&#1493;&#1491;_&#1508;&#1497;&#1510;&#1492;" TargetMode="External"/><Relationship Id="rId5" Type="http://schemas.openxmlformats.org/officeDocument/2006/relationships/hyperlink" Target="http://www.vegan-friendly.co.il/&#1502;&#1505;&#1506;&#1491;&#1492;/28/&#1488;&#1502;&#1512;&#1496;&#1497;" TargetMode="External"/><Relationship Id="rId6" Type="http://schemas.openxmlformats.org/officeDocument/2006/relationships/hyperlink" Target="http://www.oliopizza.co.il/" TargetMode="External"/><Relationship Id="rId7" Type="http://schemas.openxmlformats.org/officeDocument/2006/relationships/hyperlink" Target="http://www.facebook.com/OllioPizza" TargetMode="External"/><Relationship Id="rId8" Type="http://schemas.openxmlformats.org/officeDocument/2006/relationships/hyperlink" Target="http://www.vegan-friendly.co.il/restaurant/31/&#1508;&#1497;&#1510;&#1492;_&#1488;&#1493;&#1500;&#1497;&#1493;" TargetMode="External"/><Relationship Id="rId9" Type="http://schemas.openxmlformats.org/officeDocument/2006/relationships/hyperlink" Target="https://www.facebook.com/pages/&#1508;&#1497;&#1510;&#1492;-&#1505;&#1500;&#1497;&#1497;&#1505;/309067152566503" TargetMode="External"/><Relationship Id="rId10" Type="http://schemas.openxmlformats.org/officeDocument/2006/relationships/hyperlink" Target="http://www.vegan-friendly.co.il/business/&#1508;&#1497;&#1510;&#1492;-&#1505;&#1500;&#1497;&#1497;&#1505;/" TargetMode="External"/><Relationship Id="rId11" Type="http://schemas.openxmlformats.org/officeDocument/2006/relationships/hyperlink" Target="https://www.facebook.com/&#1508;&#1497;&#1510;&#1492;-&#1508;&#1512;&#1504;&#1510;&#1505;&#1511;&#1492;-420366544755515/" TargetMode="External"/><Relationship Id="rId12" Type="http://schemas.openxmlformats.org/officeDocument/2006/relationships/hyperlink" Target="http://www.vegan-friendly.co.il/&#1502;&#1505;&#1506;&#1491;&#1492;/93/&#1508;&#1497;&#1510;&#1492;_&#1508;&#1512;&#1504;&#1510;_&#1505;&#1511;&#1492;" TargetMode="External"/><Relationship Id="rId13" Type="http://schemas.openxmlformats.org/officeDocument/2006/relationships/hyperlink" Target="http://www.vegan-friendly.co.il/&#1502;&#1505;&#1506;&#1491;&#1492;/116/&#1488;&#1500;&#1499;&#1505;&#1504;&#1491;&#1512;" TargetMode="External"/><Relationship Id="rId14" Type="http://schemas.openxmlformats.org/officeDocument/2006/relationships/hyperlink" Target="http://torino.co.il/he/" TargetMode="External"/><Relationship Id="rId15" Type="http://schemas.openxmlformats.org/officeDocument/2006/relationships/hyperlink" Target="https://www.facebook.com/torino.rest?fref=ts" TargetMode="External"/><Relationship Id="rId16" Type="http://schemas.openxmlformats.org/officeDocument/2006/relationships/hyperlink" Target="http://www.vegan-friendly.co.il/&#1502;&#1505;&#1506;&#1491;&#1492;/118/&#1508;&#1497;&#1510;&#1492;_&#1496;&#1493;&#1512;&#1497;&#1504;&#1493;" TargetMode="External"/><Relationship Id="rId17" Type="http://schemas.openxmlformats.org/officeDocument/2006/relationships/hyperlink" Target="https://www.facebook.com/greencatvegan" TargetMode="External"/><Relationship Id="rId18" Type="http://schemas.openxmlformats.org/officeDocument/2006/relationships/hyperlink" Target="http://www.vegan-friendly.co.il/&#1502;&#1505;&#1506;&#1491;&#1492;/137/&#1492;&#1495;&#1514;&#1493;&#1500;_&#1492;&#1497;&#1512;&#1493;&#1511;" TargetMode="External"/><Relationship Id="rId19" Type="http://schemas.openxmlformats.org/officeDocument/2006/relationships/hyperlink" Target="https://www.facebook.com/pizza.lazino.haifa" TargetMode="External"/><Relationship Id="rId20" Type="http://schemas.openxmlformats.org/officeDocument/2006/relationships/hyperlink" Target="http://www.vegan-friendly.co.il/business/&#1508;&#1497;&#1510;&#1492;-&#1500;&#1494;&#1497;&#1504;&#1493;/" TargetMode="External"/><Relationship Id="rId21" Type="http://schemas.openxmlformats.org/officeDocument/2006/relationships/hyperlink" Target="http://www.pizza-bordo.com/" TargetMode="External"/><Relationship Id="rId22" Type="http://schemas.openxmlformats.org/officeDocument/2006/relationships/hyperlink" Target="https://www.facebook.com/PizzaBordo" TargetMode="External"/><Relationship Id="rId23" Type="http://schemas.openxmlformats.org/officeDocument/2006/relationships/hyperlink" Target="http://www.vegan-friendly.co.il/&#1502;&#1505;&#1506;&#1491;&#1492;/150/&#1508;&#1497;&#1510;&#1492;_&#1489;&#1493;&#1512;&#1491;&#1493;" TargetMode="External"/><Relationship Id="rId24" Type="http://schemas.openxmlformats.org/officeDocument/2006/relationships/hyperlink" Target="https://www.facebook.com/niropizza/" TargetMode="External"/><Relationship Id="rId25" Type="http://schemas.openxmlformats.org/officeDocument/2006/relationships/hyperlink" Target="http://www.vegan-friendly.co.il/&#1502;&#1505;&#1506;&#1491;&#1492;/151/&#1508;&#1497;&#1510;&#1492;_&#1504;&#1497;&#1512;&#1493;" TargetMode="External"/><Relationship Id="rId26" Type="http://schemas.openxmlformats.org/officeDocument/2006/relationships/hyperlink" Target="http://www.vegan-friendly.co.il/&#1502;&#1505;&#1506;&#1491;&#1492;/152/&#1508;&#1497;&#1510;&#1492;_&#1508;&#1491;&#1488;&#1500;" TargetMode="External"/><Relationship Id="rId27" Type="http://schemas.openxmlformats.org/officeDocument/2006/relationships/hyperlink" Target="https://www.facebook.com/PizzaZazaHarova/timeline" TargetMode="External"/><Relationship Id="rId28" Type="http://schemas.openxmlformats.org/officeDocument/2006/relationships/hyperlink" Target="http://www.pizzasso.co.il/" TargetMode="External"/><Relationship Id="rId29" Type="http://schemas.openxmlformats.org/officeDocument/2006/relationships/hyperlink" Target="https://www.facebook.com/pages/Pizzasso-&#1508;&#1497;&#1510;&#1488;&#1505;&#1493;/340398582817101" TargetMode="External"/><Relationship Id="rId30" Type="http://schemas.openxmlformats.org/officeDocument/2006/relationships/hyperlink" Target="http://vegan-friendly.co.il/restaurant/192/Pizzasso" TargetMode="External"/><Relationship Id="rId31" Type="http://schemas.openxmlformats.org/officeDocument/2006/relationships/hyperlink" Target="https://www.facebook.com/YKMKEREN" TargetMode="External"/><Relationship Id="rId32" Type="http://schemas.openxmlformats.org/officeDocument/2006/relationships/hyperlink" Target="http://www.vegan-friendly.co.il/restaurant/196/&#1512;&#1493;&#1494;&#1502;&#1512;&#1497;&#1503;" TargetMode="External"/><Relationship Id="rId33" Type="http://schemas.openxmlformats.org/officeDocument/2006/relationships/hyperlink" Target="http://www.prego.co.il/" TargetMode="External"/><Relationship Id="rId34" Type="http://schemas.openxmlformats.org/officeDocument/2006/relationships/hyperlink" Target="https://www.facebook.com/pizzaprego/timeline" TargetMode="External"/><Relationship Id="rId35" Type="http://schemas.openxmlformats.org/officeDocument/2006/relationships/hyperlink" Target="http://vegan-friendly.co.il/restaurant/205/&#1508;&#1497;&#1510;&#1492;_&#1508;&#1512;&#1490;&#1493;" TargetMode="External"/><Relationship Id="rId36" Type="http://schemas.openxmlformats.org/officeDocument/2006/relationships/hyperlink" Target="http://www.dominos.co.il/?gclid=CISmx9D657sCFcJd3godhVgA5Q" TargetMode="External"/><Relationship Id="rId37" Type="http://schemas.openxmlformats.org/officeDocument/2006/relationships/hyperlink" Target="https://www.facebook.com/DominosPizzaIsrael" TargetMode="External"/><Relationship Id="rId38" Type="http://schemas.openxmlformats.org/officeDocument/2006/relationships/hyperlink" Target="http://www.vegan-friendly.co.il/business/&#1491;&#1493;&#1502;&#1497;&#1504;&#1493;&#1505;-&#1508;&#1497;&#1510;&#1492;/" TargetMode="External"/><Relationship Id="rId39" Type="http://schemas.openxmlformats.org/officeDocument/2006/relationships/hyperlink" Target="https://www.facebook.com/TonyVespaIsrael" TargetMode="External"/><Relationship Id="rId40" Type="http://schemas.openxmlformats.org/officeDocument/2006/relationships/hyperlink" Target="http://vegan-friendly.co.il/restaurant/138/&#1496;&#1493;&#1504;&#1497;_&#1493;&#1505;&#1508;&#1492;" TargetMode="External"/><Relationship Id="rId41" Type="http://schemas.openxmlformats.org/officeDocument/2006/relationships/hyperlink" Target="https://www.facebook.com/TonyVespaIsrael/info?tab=page_info" TargetMode="External"/><Relationship Id="rId42" Type="http://schemas.openxmlformats.org/officeDocument/2006/relationships/hyperlink" Target="http://www.donperdo.co.il/" TargetMode="External"/><Relationship Id="rId43" Type="http://schemas.openxmlformats.org/officeDocument/2006/relationships/hyperlink" Target="https://www.facebook.com/pizzadp" TargetMode="External"/><Relationship Id="rId44" Type="http://schemas.openxmlformats.org/officeDocument/2006/relationships/hyperlink" Target="http://vegan-friendly.co.il/restaurant/210/&#1508;&#1497;&#1510;&#1492;_&#1491;&#1493;&#1503;_&#1508;&#1512;&#1491;&#1493;" TargetMode="External"/><Relationship Id="rId45" Type="http://schemas.openxmlformats.org/officeDocument/2006/relationships/hyperlink" Target="http://pomodori.co.il/" TargetMode="External"/><Relationship Id="rId46" Type="http://schemas.openxmlformats.org/officeDocument/2006/relationships/hyperlink" Target="https://www.facebook.com/pages/&#1508;&#1497;&#1510;&#1492;-&#1508;&#1493;&#1502;&#1493;&#1491;&#1493;&#1512;&#1497;/338136442993097?fref=ts" TargetMode="External"/><Relationship Id="rId47" Type="http://schemas.openxmlformats.org/officeDocument/2006/relationships/hyperlink" Target="http://vegan-friendly.co.il/restaurant/211" TargetMode="External"/><Relationship Id="rId48" Type="http://schemas.openxmlformats.org/officeDocument/2006/relationships/hyperlink" Target="http://bazzili.com/" TargetMode="External"/><Relationship Id="rId49" Type="http://schemas.openxmlformats.org/officeDocument/2006/relationships/hyperlink" Target="https://www.facebook.com/bazillicom/?fref=ts" TargetMode="External"/><Relationship Id="rId50" Type="http://schemas.openxmlformats.org/officeDocument/2006/relationships/hyperlink" Target="http://vegan-friendly.co.il/&#1502;&#1505;&#1506;&#1491;&#1492;/226/&#1489;&#1494;&#1497;&#1500;&#1497;.&#1511;&#1493;&#1501;_-%20&#1508;&#1497;&#1510;&#1492;%20&amp;%20&#1502;&#1500;&#1489;&#1497;%20&#1489;&#1512;" TargetMode="External"/><Relationship Id="rId51" Type="http://schemas.openxmlformats.org/officeDocument/2006/relationships/hyperlink" Target="https://www.facebook.com/&#1508;&#1497;&#1510;&#1492;-&#1512;&#1493;&#1502;&#1488;-&#1495;&#1491;&#1512;&#1492;-1545107989152936/" TargetMode="External"/><Relationship Id="rId52" Type="http://schemas.openxmlformats.org/officeDocument/2006/relationships/hyperlink" Target="http://vegan-friendly.co.il/&#1502;&#1505;&#1506;&#1491;&#1492;/279/&#1508;&#1497;&#1510;&#1492;_&#1512;&#1493;&#1502;&#1488;%20&#1495;&#1491;&#1512;&#1492;" TargetMode="External"/><Relationship Id="rId53" Type="http://schemas.openxmlformats.org/officeDocument/2006/relationships/hyperlink" Target="http://www.vegan-friendly.co.il/&#1502;&#1505;&#1506;&#1491;&#1492;/159/&#1502;&#1493;&#1510;&#1512;&#1500;&#1492;" TargetMode="External"/><Relationship Id="rId54" Type="http://schemas.openxmlformats.org/officeDocument/2006/relationships/hyperlink" Target="http://www.agvania.co.il/" TargetMode="External"/><Relationship Id="rId55" Type="http://schemas.openxmlformats.org/officeDocument/2006/relationships/hyperlink" Target="https://www.facebook.com/agvania.pizza/timeline" TargetMode="External"/><Relationship Id="rId56" Type="http://schemas.openxmlformats.org/officeDocument/2006/relationships/hyperlink" Target="http://www.vegan-friendly.co.il/&#1502;&#1505;&#1506;&#1491;&#1492;/139/&#1508;&#1497;&#1510;&#1492;_&#1506;&#1490;&#1489;&#1504;&#1497;&#1492;" TargetMode="External"/><Relationship Id="rId57" Type="http://schemas.openxmlformats.org/officeDocument/2006/relationships/hyperlink" Target="http://www.konopizza-israel.com/&#1505;&#1504;&#1497;&#1508;&#1497;&#1501;/" TargetMode="External"/><Relationship Id="rId58" Type="http://schemas.openxmlformats.org/officeDocument/2006/relationships/hyperlink" Target="https://www.facebook.com/pages/&#1511;&#1493;&#1504;&#1493;&#1508;&#1497;&#1510;&#1492;/729393893846020?fref=ts" TargetMode="External"/><Relationship Id="rId59" Type="http://schemas.openxmlformats.org/officeDocument/2006/relationships/hyperlink" Target="http://vegan-friendly.co.il/restaurant/203/&#1511;&#1493;&#1504;&#1493;&#1508;&#1497;&#1510;&#1492;"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shoogia.co.il/" TargetMode="External"/><Relationship Id="rId2" Type="http://schemas.openxmlformats.org/officeDocument/2006/relationships/hyperlink" Target="https://goo.gl/BjOz6O" TargetMode="External"/><Relationship Id="rId3" Type="http://schemas.openxmlformats.org/officeDocument/2006/relationships/hyperlink" Target="https://vegan-friendly.co.il/vegan-business/275" TargetMode="External"/><Relationship Id="rId4" Type="http://schemas.openxmlformats.org/officeDocument/2006/relationships/hyperlink" Target="mailto:shirkulin.c@gmail.com" TargetMode="External"/><Relationship Id="rId5" Type="http://schemas.openxmlformats.org/officeDocument/2006/relationships/hyperlink" Target="https://www.facebook.com/Cookie-cream-1242961222385336/?fref=ts" TargetMode="External"/><Relationship Id="rId6" Type="http://schemas.openxmlformats.org/officeDocument/2006/relationships/hyperlink" Target="https://vegan-friendly.co.il/restaurant/295" TargetMode="External"/><Relationship Id="rId7" Type="http://schemas.openxmlformats.org/officeDocument/2006/relationships/hyperlink" Target="https://www.facebook.com/minitalia210/" TargetMode="External"/><Relationship Id="rId8" Type="http://schemas.openxmlformats.org/officeDocument/2006/relationships/hyperlink" Target="https://vegan-friendly.co.il/&#1502;&#1505;&#1506;&#1491;&#1492;/293/&#1490;&#1500;&#1497;&#1491;&#1512;&#1497;&#1497;&#1514;_&#1502;&#1497;&#1504;&#1497;_&#1488;&#1497;&#1496;&#1500;&#1497;&#1492;" TargetMode="External"/><Relationship Id="rId9" Type="http://schemas.openxmlformats.org/officeDocument/2006/relationships/hyperlink" Target="https://www.facebook.com/Aglidaramtyishay/info/?tab=page_info" TargetMode="External"/><Relationship Id="rId10" Type="http://schemas.openxmlformats.org/officeDocument/2006/relationships/hyperlink" Target="https://vegan-friendly.co.il/&#1502;&#1505;&#1506;&#1491;&#1492;/290/&#1492;&#1490;&#1500;&#1497;&#1491;&#1492;_(Aglida)%20&#1512;&#1502;&#1514;%20&#1497;&#1513;&#1497;" TargetMode="External"/><Relationship Id="rId11" Type="http://schemas.openxmlformats.org/officeDocument/2006/relationships/hyperlink" Target="mailto:noashmuel5@gmail.com" TargetMode="External"/><Relationship Id="rId12" Type="http://schemas.openxmlformats.org/officeDocument/2006/relationships/hyperlink" Target="http://delicream.co.il/" TargetMode="External"/><Relationship Id="rId13" Type="http://schemas.openxmlformats.org/officeDocument/2006/relationships/hyperlink" Target="https://www.facebook.com/DeliCream.co.il/?ref=aymt_homepage_panel" TargetMode="External"/><Relationship Id="rId14" Type="http://schemas.openxmlformats.org/officeDocument/2006/relationships/hyperlink" Target="https://vegan-friendly.co.il/&#1502;&#1505;&#1506;&#1491;&#1492;/283/&#1491;&#1500;&#1497;_&#1511;&#1512;&#1497;&#1501;" TargetMode="External"/><Relationship Id="rId15" Type="http://schemas.openxmlformats.org/officeDocument/2006/relationships/hyperlink" Target="http://vegan-friendly.co.il/restaurant/225" TargetMode="External"/><Relationship Id="rId16" Type="http://schemas.openxmlformats.org/officeDocument/2006/relationships/hyperlink" Target="http://rolaglida.co.il/" TargetMode="External"/><Relationship Id="rId17" Type="http://schemas.openxmlformats.org/officeDocument/2006/relationships/hyperlink" Target="https://www.facebook.com/rolaglida.co.il/?fref=ts" TargetMode="External"/><Relationship Id="rId18" Type="http://schemas.openxmlformats.org/officeDocument/2006/relationships/hyperlink" Target="http://vegan-friendly.co.il/restaurant/221/&#1512;&#1493;&#1500;&#1490;&#1500;&#1497;&#1491;&#1492;" TargetMode="External"/><Relationship Id="rId19" Type="http://schemas.openxmlformats.org/officeDocument/2006/relationships/hyperlink" Target="http://www.cookeez.co.il/" TargetMode="External"/><Relationship Id="rId20" Type="http://schemas.openxmlformats.org/officeDocument/2006/relationships/hyperlink" Target="https://www.facebook.com/cookeezTLV/timeline" TargetMode="External"/><Relationship Id="rId21" Type="http://schemas.openxmlformats.org/officeDocument/2006/relationships/hyperlink" Target="http://vegan-friendly.co.il/restaurant/217/&#1511;&#1493;&#1511;&#1497;&#1494;" TargetMode="External"/><Relationship Id="rId22" Type="http://schemas.openxmlformats.org/officeDocument/2006/relationships/hyperlink" Target="http://mamacake.co.il/" TargetMode="External"/><Relationship Id="rId23" Type="http://schemas.openxmlformats.org/officeDocument/2006/relationships/hyperlink" Target="https://www.facebook.com/pages/&#1502;&#1488;&#1502;&#1488;-cake/1636220813285593?sk=timeline" TargetMode="External"/><Relationship Id="rId24" Type="http://schemas.openxmlformats.org/officeDocument/2006/relationships/hyperlink" Target="http://vegan-friendly.co.il/businesses/view/230" TargetMode="External"/><Relationship Id="rId25" Type="http://schemas.openxmlformats.org/officeDocument/2006/relationships/hyperlink" Target="http://arteglideria.com/&#1488;&#1512;&#1496;&#1492;-&#1488;&#1502;&#1504;&#1493;&#1514;-&#1492;&#1490;&#1500;&#1497;&#1491;&#1492;-&#1492;&#1488;&#1497;&#1496;&#1500;&#1511;&#1497;&#1514;/" TargetMode="External"/><Relationship Id="rId26" Type="http://schemas.openxmlformats.org/officeDocument/2006/relationships/hyperlink" Target="http://vegan-friendly.co.il/restaurant/208/&#1502;&#1488;&#1508;&#1497;&#1497;&#1514;_&#1500;&#1489;_&#1488;&#1513;&#1511;&#1500;&#1493;&#1503;" TargetMode="External"/><Relationship Id="rId27" Type="http://schemas.openxmlformats.org/officeDocument/2006/relationships/hyperlink" Target="https://www.facebook.com/vegantino?fref=ts" TargetMode="External"/><Relationship Id="rId28" Type="http://schemas.openxmlformats.org/officeDocument/2006/relationships/hyperlink" Target="https://www.facebook.com/pages/&#1490;&#1500;&#1497;&#1491;&#1492;-&#1502;&#1489;&#1497;&#1514;-&#1488;&#1497;&#1496;&#1500;&#1511;&#1497;-Allora/199565433485607" TargetMode="External"/><Relationship Id="rId29" Type="http://schemas.openxmlformats.org/officeDocument/2006/relationships/hyperlink" Target="http://www.leggenda.co.il/" TargetMode="External"/><Relationship Id="rId30" Type="http://schemas.openxmlformats.org/officeDocument/2006/relationships/hyperlink" Target="https://www.facebook.com/Leggenda.Rothschild" TargetMode="External"/><Relationship Id="rId31" Type="http://schemas.openxmlformats.org/officeDocument/2006/relationships/hyperlink" Target="https://vegan-friendly.co.il/&#1502;&#1505;&#1506;&#1491;&#1492;/198/&#1500;&#1490;&apos;&#1504;&#1491;&#1492;_Leggenda" TargetMode="External"/><Relationship Id="rId32" Type="http://schemas.openxmlformats.org/officeDocument/2006/relationships/hyperlink" Target="https://www.facebook.com/Shiranisweets/timeline" TargetMode="External"/><Relationship Id="rId33" Type="http://schemas.openxmlformats.org/officeDocument/2006/relationships/hyperlink" Target="https://vegan-friendly.co.il/&#1489;&#1497;&#1514;-&#1506;&#1505;&#1511;/189/&#1513;&#1497;&#1512;&#1504;&#1497;_&#1502;&#1514;&#1493;&#1511;&#1497;&#1501;" TargetMode="External"/><Relationship Id="rId34" Type="http://schemas.openxmlformats.org/officeDocument/2006/relationships/hyperlink" Target="https://www.facebook.com/pages/&#1496;&#1489;&#1506;&#1493;&#1504;&#1500;&#1492;-&#1506;&#1493;&#1490;&#1493;&#1514;-&#1496;&#1489;&#1506;&#1493;&#1504;&#1497;&#1493;&#1514;-&#1489;&#1497;&#1514;&#1497;&#1493;&#1514;/1546553818932043" TargetMode="External"/><Relationship Id="rId35" Type="http://schemas.openxmlformats.org/officeDocument/2006/relationships/hyperlink" Target="http://www.nemashim-cakes.com/" TargetMode="External"/><Relationship Id="rId36" Type="http://schemas.openxmlformats.org/officeDocument/2006/relationships/hyperlink" Target="https://www.facebook.com/pages/Nemashim-Cake-adventures/104623296270764" TargetMode="External"/><Relationship Id="rId37" Type="http://schemas.openxmlformats.org/officeDocument/2006/relationships/hyperlink" Target="http://www.vegan-friendly.co.il/business/&#1504;&#1502;&#1513;&#1497;&#1501;-&#1492;&#1512;&#1508;&#1514;&#1511;&#1488;&#1493;&#1514;-&#1489;&#1506;&#1493;&#1490;&#1493;&#1514;/" TargetMode="External"/><Relationship Id="rId38" Type="http://schemas.openxmlformats.org/officeDocument/2006/relationships/hyperlink" Target="http://www.rest.co.il/sites/Default.asp?txtRestID=8970" TargetMode="External"/><Relationship Id="rId39" Type="http://schemas.openxmlformats.org/officeDocument/2006/relationships/hyperlink" Target="https://www.facebook.com/iceberg.israel?fref=ts" TargetMode="External"/><Relationship Id="rId40" Type="http://schemas.openxmlformats.org/officeDocument/2006/relationships/hyperlink" Target="http://www.vegan-friendly.co.il/business/re-bar-&#1512;&#1497;&#1489;&#1512;/" TargetMode="External"/><Relationship Id="rId41" Type="http://schemas.openxmlformats.org/officeDocument/2006/relationships/hyperlink" Target="http://www.vegan-friendly.co.il/business/seeds-&#1496;&#1489;&#1506;&#1493;&#1504;&#1497;&#1492;-&#1506;&#1497;&#1512;&#1493;&#1504;&#1497;&#1514;-&#1505;&#1497;&#1491;&#1505;/" TargetMode="External"/><Relationship Id="rId42" Type="http://schemas.openxmlformats.org/officeDocument/2006/relationships/hyperlink" Target="https://www.facebook.com/pages/&#1508;&#1497;&#1504;&#1493;&#1511;cake/125554024217878?sk=timeline" TargetMode="External"/><Relationship Id="rId43" Type="http://schemas.openxmlformats.org/officeDocument/2006/relationships/hyperlink" Target="http://www.vegan-friendly.co.il/business/&#1508;&#1497;&#1504;&#1493;&#1511;cake/" TargetMode="External"/><Relationship Id="rId44" Type="http://schemas.openxmlformats.org/officeDocument/2006/relationships/hyperlink" Target="http://www.freddo.co.il/&#1505;&#1504;&#1497;&#1508;&#1497;&#1501;/&#1490;&#1500;&#1497;&#1491;&#1492;-&#1508;&#1512;&#1491;&#1493;" TargetMode="External"/><Relationship Id="rId45" Type="http://schemas.openxmlformats.org/officeDocument/2006/relationships/hyperlink" Target="https://www.facebook.com/pages/&#1490;&#1500;&#1497;&#1491;&#1492;-&#1508;&#1512;&#1491;&#1493;/376129618984" TargetMode="External"/><Relationship Id="rId46" Type="http://schemas.openxmlformats.org/officeDocument/2006/relationships/hyperlink" Target="http://www.vegan-friendly.co.il/business/&#1490;&#1500;&#1497;&#1491;&#1512;&#1497;&#1514;-&#1508;&#1512;&#1491;&#1493;-freddo/" TargetMode="External"/><Relationship Id="rId47" Type="http://schemas.openxmlformats.org/officeDocument/2006/relationships/hyperlink" Target="http://glideria.co.il/intro.html" TargetMode="External"/><Relationship Id="rId48" Type="http://schemas.openxmlformats.org/officeDocument/2006/relationships/hyperlink" Target="http://www.facebook.com/Sicilianit?ref=ts&amp;fref=ts" TargetMode="External"/><Relationship Id="rId49" Type="http://schemas.openxmlformats.org/officeDocument/2006/relationships/hyperlink" Target="http://www.vegan-friendly.co.il/business/&#1490;&#1500;&#1497;&#1491;&#1512;&#1497;&#1492;-&#1505;&#1497;&#1510;&#1497;&#1500;&#1497;&#1488;&#1504;&#1497;&#1514;/" TargetMode="External"/><Relationship Id="rId50" Type="http://schemas.openxmlformats.org/officeDocument/2006/relationships/hyperlink" Target="http://www.seor.co.il/" TargetMode="External"/><Relationship Id="rId51" Type="http://schemas.openxmlformats.org/officeDocument/2006/relationships/hyperlink" Target="https://www.facebook.com/pages/&#1513;&#1488;&#1493;&#1512;/151133041718088" TargetMode="External"/><Relationship Id="rId52" Type="http://schemas.openxmlformats.org/officeDocument/2006/relationships/hyperlink" Target="http://www.vegan-friendly.co.il/business/&#1513;&#1488;&#1493;&#1512;/" TargetMode="External"/><Relationship Id="rId53" Type="http://schemas.openxmlformats.org/officeDocument/2006/relationships/hyperlink" Target="http://www.ronitlev.co.il/" TargetMode="External"/><Relationship Id="rId54" Type="http://schemas.openxmlformats.org/officeDocument/2006/relationships/hyperlink" Target="http://www.cardinaltlv.com/" TargetMode="External"/><Relationship Id="rId55" Type="http://schemas.openxmlformats.org/officeDocument/2006/relationships/hyperlink" Target="http://www.facebook.com/CardinalChocolaterie?fref=ts" TargetMode="External"/><Relationship Id="rId56" Type="http://schemas.openxmlformats.org/officeDocument/2006/relationships/hyperlink" Target="http://www.facebook.com/BarVeganCooking" TargetMode="External"/><Relationship Id="rId57" Type="http://schemas.openxmlformats.org/officeDocument/2006/relationships/hyperlink" Target="https://www.facebook.com/BikeBakery" TargetMode="External"/><Relationship Id="rId58" Type="http://schemas.openxmlformats.org/officeDocument/2006/relationships/hyperlink" Target="https://www.facebook.com/pages/&#1505;&#1505;&#1490;&#1493;&#1500;&#1497;-&#1502;&#1488;&#1508;&#1497;&#1501;-&#1493;&#1502;&#1514;&#1493;&#1511;&#1497;&#1501;-&#1500;&#1500;&#1488;-&#1502;&#1493;&#1510;&#1512;&#1497;&#1501;-&#1502;&#1492;&#1495;&#1497;/315842038604626?pnref=story" TargetMode="External"/><Relationship Id="rId59" Type="http://schemas.openxmlformats.org/officeDocument/2006/relationships/hyperlink" Target="https://www.facebook.com/galagelateria/timeline" TargetMode="External"/><Relationship Id="rId60" Type="http://schemas.openxmlformats.org/officeDocument/2006/relationships/hyperlink" Target="https://www.facebook.com/tamara.yogurt" TargetMode="External"/><Relationship Id="rId61" Type="http://schemas.openxmlformats.org/officeDocument/2006/relationships/hyperlink" Target="http://www.pieceofcake.co.il/" TargetMode="External"/><Relationship Id="rId62" Type="http://schemas.openxmlformats.org/officeDocument/2006/relationships/hyperlink" Target="https://www.facebook.com/Piece.of.Cake.il?fref=ts" TargetMode="External"/><Relationship Id="rId63" Type="http://schemas.openxmlformats.org/officeDocument/2006/relationships/hyperlink" Target="http://www.tamaralhahar.co.il/" TargetMode="External"/><Relationship Id="rId64" Type="http://schemas.openxmlformats.org/officeDocument/2006/relationships/hyperlink" Target="https://www.facebook.com/pages/&#1514;&#1502;&#1512;-&#1506;&#1500;-&#1492;&#1492;&#1512;-&#1506;&#1493;&#1490;&#1493;&#1514;-&#1500;&#1512;&#1490;&#1506;&#1497;&#1501;-&#1497;&#1508;&#1497;&#1501;/134885716581323?ref=tn_tnmn" TargetMode="External"/><Relationship Id="rId65" Type="http://schemas.openxmlformats.org/officeDocument/2006/relationships/hyperlink" Target="https://www.facebook.com/gelaicecream" TargetMode="External"/><Relationship Id="rId66" Type="http://schemas.openxmlformats.org/officeDocument/2006/relationships/hyperlink" Target="http://www.vegan-friendly.co.il/business/&#1490;&#1500;&#1492;-gela-&#1512;&#1513;&#1514;-&#1490;&#1500;&#1497;&#1491;&#1492;-&#1513;&#1499;&#1493;&#1504;&#1514;&#1497;&#1514;/" TargetMode="External"/><Relationship Id="rId67" Type="http://schemas.openxmlformats.org/officeDocument/2006/relationships/hyperlink" Target="https://www.facebook.com/Cinnamonvegancakes?refid=12" TargetMode="External"/><Relationship Id="rId68" Type="http://schemas.openxmlformats.org/officeDocument/2006/relationships/hyperlink" Target="http://www.vegan-friendly.co.il/business/&#1511;&#1497;&#1504;&#1502;&#1493;&#1503;/" TargetMode="External"/><Relationship Id="rId69" Type="http://schemas.openxmlformats.org/officeDocument/2006/relationships/hyperlink" Target="http://www.thehbox.co.il/" TargetMode="External"/><Relationship Id="rId70" Type="http://schemas.openxmlformats.org/officeDocument/2006/relationships/hyperlink" Target="https://www.facebook.com/thehboxpage" TargetMode="External"/><Relationship Id="rId71" Type="http://schemas.openxmlformats.org/officeDocument/2006/relationships/hyperlink" Target="http://www.facebook.com/lovepastamia" TargetMode="External"/><Relationship Id="rId72" Type="http://schemas.openxmlformats.org/officeDocument/2006/relationships/hyperlink" Target="http://chandra-yoga.com/the-place/tamarschocalate" TargetMode="External"/><Relationship Id="rId73" Type="http://schemas.openxmlformats.org/officeDocument/2006/relationships/hyperlink" Target="http://www.facebook.com/ChandraYogaTLV?fref=ts" TargetMode="External"/><Relationship Id="rId74" Type="http://schemas.openxmlformats.org/officeDocument/2006/relationships/hyperlink" Target="https://www.facebook.com/LittleMissBerry.1" TargetMode="External"/><Relationship Id="rId75" Type="http://schemas.openxmlformats.org/officeDocument/2006/relationships/hyperlink" Target="http://market.marmelada.co.il/guiltfreechocolate/6808" TargetMode="External"/><Relationship Id="rId76" Type="http://schemas.openxmlformats.org/officeDocument/2006/relationships/hyperlink" Target="http://www.facebook.com/1heartcenter" TargetMode="External"/><Relationship Id="rId77" Type="http://schemas.openxmlformats.org/officeDocument/2006/relationships/hyperlink" Target="http://www.vegan-friendly.co.il/business/guilt-free-chocolate-&#1513;&#1493;&#1511;&#1493;&#1500;&#1491;-&#1489;&#1512;&#1497;&#1488;-&#1496;&#1489;&#1506;&#1493;&#1504;&#1497;-&#1493;&#1502;&#1494;&#1497;&#1503;/" TargetMode="External"/><Relationship Id="rId78" Type="http://schemas.openxmlformats.org/officeDocument/2006/relationships/hyperlink" Target="https://www.facebook.com/pages/&#1504;&#1488;-&#1504;&#1488;-raw/789717467758699?sk=info&amp;tab=overview" TargetMode="External"/><Relationship Id="rId79" Type="http://schemas.openxmlformats.org/officeDocument/2006/relationships/hyperlink" Target="http://www.vegan-friendly.co.il/business/&#1492;&#1513;&#1497;&#1497;&#1511;&#1497;&#1492;-&#1489;&#1493;&#1496;&#1497;&#1511;-&#1513;&#1500;-&#1489;&#1512;&#1497;&#1488;&#1493;&#1514;/" TargetMode="External"/><Relationship Id="rId80" Type="http://schemas.openxmlformats.org/officeDocument/2006/relationships/hyperlink" Target="https://www.facebook.com/vmunch.il/timeline" TargetMode="External"/><Relationship Id="rId81" Type="http://schemas.openxmlformats.org/officeDocument/2006/relationships/hyperlink" Target="http://www.vegan-friendly.co.il/business/munch-&#1502;&#1488;&#1504;&#1509;/"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tomitbach.co.il/" TargetMode="External"/><Relationship Id="rId2" Type="http://schemas.openxmlformats.org/officeDocument/2006/relationships/hyperlink" Target="https://www.facebook.com/tom.mitbach/timeline" TargetMode="External"/><Relationship Id="rId3" Type="http://schemas.openxmlformats.org/officeDocument/2006/relationships/hyperlink" Target="https://vegan-friendly.co.il/&#1489;&#1497;&#1514;-&#1506;&#1505;&#1511;/264/&#1514;&#1493;&#1501;_&#1502;&#1496;&#1489;&#1495;%20&#1502;&#1513;&#1502;&#1495;" TargetMode="External"/><Relationship Id="rId4" Type="http://schemas.openxmlformats.org/officeDocument/2006/relationships/hyperlink" Target="http://www.d-eco.co.il/home.asp" TargetMode="External"/><Relationship Id="rId5" Type="http://schemas.openxmlformats.org/officeDocument/2006/relationships/hyperlink" Target="https://www.facebook.com/pages/eco-&#1502;&#1514;&#1495;&#1501;-&#1488;&#1497;&#1512;&#1493;&#1506;&#1497;&#1501;-&#1489;&#1513;&#1512;&#1493;&#1503;-&#1513;&#1502;&#1493;&#1512;&#1514;-&#1504;&#1495;&#1500;-&#1495;&#1491;&#1512;&#1492;/275219539245602?fref=ts" TargetMode="External"/><Relationship Id="rId6" Type="http://schemas.openxmlformats.org/officeDocument/2006/relationships/hyperlink" Target="http://www.sabawell.com/" TargetMode="External"/><Relationship Id="rId7" Type="http://schemas.openxmlformats.org/officeDocument/2006/relationships/hyperlink" Target="https://www.facebook.com/sabawell" TargetMode="External"/><Relationship Id="rId8" Type="http://schemas.openxmlformats.org/officeDocument/2006/relationships/hyperlink" Target="http://vegan-friendly.co.il/businesses/view/226" TargetMode="External"/><Relationship Id="rId9" Type="http://schemas.openxmlformats.org/officeDocument/2006/relationships/hyperlink" Target="http://www.ztaste.co.il/" TargetMode="External"/><Relationship Id="rId10" Type="http://schemas.openxmlformats.org/officeDocument/2006/relationships/hyperlink" Target="https://www.facebook.com/ztaste.evgenizikov" TargetMode="External"/><Relationship Id="rId11" Type="http://schemas.openxmlformats.org/officeDocument/2006/relationships/hyperlink" Target="http://vegan-friendly.co.il/businesses/view/216/Ztaste" TargetMode="External"/><Relationship Id="rId12" Type="http://schemas.openxmlformats.org/officeDocument/2006/relationships/hyperlink" Target="http://www.galisbakery.co.il/" TargetMode="External"/><Relationship Id="rId13" Type="http://schemas.openxmlformats.org/officeDocument/2006/relationships/hyperlink" Target="https://www.facebook.com/galisbakery" TargetMode="External"/><Relationship Id="rId14" Type="http://schemas.openxmlformats.org/officeDocument/2006/relationships/hyperlink" Target="http://www.otentivee.co.il/" TargetMode="External"/><Relationship Id="rId15" Type="http://schemas.openxmlformats.org/officeDocument/2006/relationships/hyperlink" Target="https://www.facebook.com/profile.php?id=100005003837375" TargetMode="External"/><Relationship Id="rId16" Type="http://schemas.openxmlformats.org/officeDocument/2006/relationships/hyperlink" Target="https://vegan-friendly.co.il/&#1489;&#1497;&#1514;-&#1506;&#1505;&#1511;/179/&#1488;&#1493;&#1514;&#1504;&#1496;&#1489;&#1506;&#1497;" TargetMode="External"/><Relationship Id="rId17" Type="http://schemas.openxmlformats.org/officeDocument/2006/relationships/hyperlink" Target="http://www.revitalhandmade.com/" TargetMode="External"/><Relationship Id="rId18" Type="http://schemas.openxmlformats.org/officeDocument/2006/relationships/hyperlink" Target="https://www.facebook.com/pages/&#1512;&#1493;&#1497;&#1496;&#1500;-&#1488;&#1508;&#1497;&#1497;&#1492;-&#1489;&#1497;&#1514;&#1497;&#1514;/285188623035" TargetMode="External"/><Relationship Id="rId19" Type="http://schemas.openxmlformats.org/officeDocument/2006/relationships/hyperlink" Target="http://www.vegan-friendly.co.il/business/&#1512;&#1493;&#1497;&#1496;&#1500;-&#1488;&#1508;&#1497;&#1497;&#1492;-&#1489;&#1497;&#1514;&#1497;&#1514;/" TargetMode="External"/><Relationship Id="rId20" Type="http://schemas.openxmlformats.org/officeDocument/2006/relationships/hyperlink" Target="http://www.libriut.co.il/" TargetMode="External"/><Relationship Id="rId21" Type="http://schemas.openxmlformats.org/officeDocument/2006/relationships/hyperlink" Target="https://www.facebook.com/pages/&#1500;&#1489;&#1512;&#1497;&#1488;&#1493;&#1514;-&#1496;&#1489;&#1506;&#1497;-&#1500;&#1488;&#1499;&#1493;&#1500;-&#1504;&#1499;&#1493;&#1503;/208344609246320?sk=timeline" TargetMode="External"/><Relationship Id="rId22" Type="http://schemas.openxmlformats.org/officeDocument/2006/relationships/hyperlink" Target="http://www.vegan-friendly.co.il/business/&#1500;&#1489;&#1512;&#1497;&#1488;&#1493;&#1514;-&#1496;&#1489;&#1506;&#1497;-&#1500;&#1488;&#1499;&#1493;&#1500;-&#1504;&#1499;&#1493;&#1503;/" TargetMode="External"/><Relationship Id="rId23" Type="http://schemas.openxmlformats.org/officeDocument/2006/relationships/hyperlink" Target="https://www.facebook.com/VigFoodIsrael" TargetMode="External"/><Relationship Id="rId24" Type="http://schemas.openxmlformats.org/officeDocument/2006/relationships/hyperlink" Target="http://www.vegan-friendly.co.il/business/vig-&#1493;&#1497;&#1490;/" TargetMode="External"/><Relationship Id="rId25" Type="http://schemas.openxmlformats.org/officeDocument/2006/relationships/hyperlink" Target="https://www.facebook.com/amyvetami" TargetMode="External"/><Relationship Id="rId26" Type="http://schemas.openxmlformats.org/officeDocument/2006/relationships/hyperlink" Target="http://www.vegan-friendly.co.il/business/&#1506;&#1502;&#1497;-&#1493;&#1514;&#1502;&#1497;-&#1495;&#1489;&#1512;&#1492;-&#1500;&#1492;&#1508;&#1511;&#1492;-&#1493;&#1506;&#1497;&#1510;&#1493;&#1489;-&#1488;&#1497;&#1512;&#1493;&#1506;&#1497;&#1501;-&#1489;&#1512;&#1493;/" TargetMode="External"/><Relationship Id="rId27" Type="http://schemas.openxmlformats.org/officeDocument/2006/relationships/hyperlink" Target="http://www.mashamasha.info/" TargetMode="External"/><Relationship Id="rId28" Type="http://schemas.openxmlformats.org/officeDocument/2006/relationships/hyperlink" Target="https://www.facebook.com/mashakitchen" TargetMode="External"/><Relationship Id="rId29" Type="http://schemas.openxmlformats.org/officeDocument/2006/relationships/hyperlink" Target="http://www.vegan-friendly.co.il/business/&#1492;&#1502;&#1496;&#1489;&#1495;-&#1513;&#1500;-&#1502;&#1488;&#1513;&#1492;/" TargetMode="External"/><Relationship Id="rId30" Type="http://schemas.openxmlformats.org/officeDocument/2006/relationships/hyperlink" Target="http://www.afun.co.il/" TargetMode="External"/><Relationship Id="rId31" Type="http://schemas.openxmlformats.org/officeDocument/2006/relationships/hyperlink" Target="http://www.facebook.com/AntonymCosmeticsIsrael" TargetMode="External"/><Relationship Id="rId32" Type="http://schemas.openxmlformats.org/officeDocument/2006/relationships/hyperlink" Target="http://www.vegan-friendly.co.il/business/&#1488;&#1508;&#1493;&#1503;-&#1492;&#1508;&#1500;&#1488;/" TargetMode="External"/><Relationship Id="rId33" Type="http://schemas.openxmlformats.org/officeDocument/2006/relationships/hyperlink" Target="http://www.back2health.co.il/blog" TargetMode="External"/><Relationship Id="rId34" Type="http://schemas.openxmlformats.org/officeDocument/2006/relationships/hyperlink" Target="https://www.facebook.com/superfoodcooking/timeline" TargetMode="External"/><Relationship Id="rId35" Type="http://schemas.openxmlformats.org/officeDocument/2006/relationships/hyperlink" Target="http://www.vegan-friendly.co.il/business/super-food-cooking-&#1505;&#1491;&#1504;&#1488;&#1493;&#1514;-&#1513;&#1493;&#1511;&#1493;&#1500;&#1491;-&#1496;&#1489;&#1506;&#1493;&#1504;&#1497;-&#1493;&#1502;&#1494;&#1493;&#1504;&#1493;&#1514;-&#1506;&#1500;/" TargetMode="External"/><Relationship Id="rId36" Type="http://schemas.openxmlformats.org/officeDocument/2006/relationships/hyperlink" Target="http://www.facebook.com/messages/" TargetMode="External"/><Relationship Id="rId37" Type="http://schemas.openxmlformats.org/officeDocument/2006/relationships/hyperlink" Target="http://www.facebook.com/hila.halo" TargetMode="External"/><Relationship Id="rId38" Type="http://schemas.openxmlformats.org/officeDocument/2006/relationships/hyperlink" Target="http://www.vegan4u.co.il/" TargetMode="External"/><Relationship Id="rId39" Type="http://schemas.openxmlformats.org/officeDocument/2006/relationships/hyperlink" Target="http://www.vegan-friendly.co.il/business/vegan-4-u-&#1493;&#1497;&#1490;&#1503;-&#1508;&#1493;&#1512;-&#1497;&#1493;/" TargetMode="External"/><Relationship Id="rId40" Type="http://schemas.openxmlformats.org/officeDocument/2006/relationships/hyperlink" Target="http://www.facebook.com/" TargetMode="External"/><Relationship Id="rId41" Type="http://schemas.openxmlformats.org/officeDocument/2006/relationships/hyperlink" Target="http://www.vegan-friendly.co.il/business/&#1502;&#1511;&#1491;&#1502;&#1497;&#1492;-&#1502;&#1496;&#1489;&#1495;-&#1496;&#1489;&#1506;&#1493;&#1504;&#1497;-&#1489;&#1497;&#1514;&#1497;/" TargetMode="External"/><Relationship Id="rId42" Type="http://schemas.openxmlformats.org/officeDocument/2006/relationships/hyperlink" Target="http://www.nectarfood.co.il/" TargetMode="External"/><Relationship Id="rId43" Type="http://schemas.openxmlformats.org/officeDocument/2006/relationships/hyperlink" Target="http://www.facebook.com/Nectarfood?fref=ts" TargetMode="External"/><Relationship Id="rId44" Type="http://schemas.openxmlformats.org/officeDocument/2006/relationships/hyperlink" Target="https://vegan-friendly.co.il/&#1489;&#1497;&#1514;-&#1506;&#1505;&#1511;/20/Nectar_&#1504;&#1511;&#1496;&#1512;_&#1511;&#1497;&#1497;&#1496;&#1512;&#1497;&#1504;&#1490;_&#1496;&#1489;&#1506;&#1493;&#1504;&#1497;" TargetMode="External"/><Relationship Id="rId45" Type="http://schemas.openxmlformats.org/officeDocument/2006/relationships/hyperlink" Target="http://bikebakery.co.il/" TargetMode="External"/><Relationship Id="rId46" Type="http://schemas.openxmlformats.org/officeDocument/2006/relationships/hyperlink" Target="http://www.facebook.com/BikeBakery?fref=ts" TargetMode="External"/><Relationship Id="rId47" Type="http://schemas.openxmlformats.org/officeDocument/2006/relationships/hyperlink" Target="http://www.vegan-friendly.co.il/business/bike-bakery-&#1506;&#1493;&#1490;&#1493;&#1514;-&#1496;&#1489;&#1506;&#1493;&#1504;&#1497;&#1493;&#1514;-&#1514;&#1493;&#1510;&#1512;&#1514;-&#1489;&#1497;&#1514;/" TargetMode="External"/><Relationship Id="rId48" Type="http://schemas.openxmlformats.org/officeDocument/2006/relationships/hyperlink" Target="http://www.d-food.co.il/" TargetMode="External"/><Relationship Id="rId49" Type="http://schemas.openxmlformats.org/officeDocument/2006/relationships/hyperlink" Target="https://vegan-friendly.co.il/&#1489;&#1497;&#1514;-&#1506;&#1505;&#1511;/91/D_Food_&#1491;&#1497;_&#1508;&#1493;&#1491;" TargetMode="External"/><Relationship Id="rId50" Type="http://schemas.openxmlformats.org/officeDocument/2006/relationships/hyperlink" Target="https://www.facebook.com/DorVeganChef" TargetMode="External"/><Relationship Id="rId51" Type="http://schemas.openxmlformats.org/officeDocument/2006/relationships/hyperlink" Target="https://vegan-friendly.co.il/&#1489;&#1497;&#1514;-&#1506;&#1505;&#1511;/130/&#1491;&#1493;&#1512;_&#1506;&#1489;&#1491;&#1492;%20-%20&#1513;&#1507;%20&#1488;&#1497;&#1513;&#1497;%20&#1496;&#1489;&#1506;&#1493;&#1504;&#1497;" TargetMode="External"/><Relationship Id="rId52" Type="http://schemas.openxmlformats.org/officeDocument/2006/relationships/hyperlink" Target="https://www.facebook.com/pages/&#1488;&#1500;&#1499;&#1505;&#1504;&#1491;&#1512;-&#1511;&#1497;&#1497;&#1496;&#1512;&#1497;&#1504;&#1490;-&#1496;&#1489;&#1506;&#1493;&#1504;&#1497;/386052924913232?sk=timeline" TargetMode="External"/><Relationship Id="rId53" Type="http://schemas.openxmlformats.org/officeDocument/2006/relationships/hyperlink" Target="http://vegan-friendly.co.il/businesses/view/215/&#1488;&#1500;&#1499;&#1505;&#1504;&#1491;&#1512;_&#1511;&#1497;&#1497;&#1496;&#1512;&#1497;&#1504;&#1490;_&#1496;&#1489;&#1506;&#1493;&#1504;&#1497;" TargetMode="External"/><Relationship Id="rId54" Type="http://schemas.openxmlformats.org/officeDocument/2006/relationships/hyperlink" Target="http://www.facebook.com/Kale.order" TargetMode="External"/><Relationship Id="rId55" Type="http://schemas.openxmlformats.org/officeDocument/2006/relationships/hyperlink" Target="http://www.vegan-friendly.co.il/business/kale-&#1489;&#1512;&#1497;&#1488;-&#1488;&#1493;&#1512;&#1490;&#1504;&#1497;-&#1496;&#1489;&#1506;&#1493;&#1504;&#1497;-&#1511;&#1497;&#1497;&#1500;/" TargetMode="External"/><Relationship Id="rId56" Type="http://schemas.openxmlformats.org/officeDocument/2006/relationships/hyperlink" Target="http://www.facebook.com/pachmemot?fref=ts" TargetMode="External"/><Relationship Id="rId57" Type="http://schemas.openxmlformats.org/officeDocument/2006/relationships/hyperlink" Target="http://www.vegan-friendly.co.il/business/&#1508;&#1495;&#1502;&#1497;&#1502;&#1493;&#1514;-&#1511;&#1493;&#1504;&#1491;&#1497;&#1496;&#1493;&#1512;&#1497;&#1492;-&#1489;&#1497;&#1514;&#1497;&#1514;-&#1496;&#1489;&#1506;&#1493;&#1504;&#1497;&#1514;/" TargetMode="External"/><Relationship Id="rId58" Type="http://schemas.openxmlformats.org/officeDocument/2006/relationships/hyperlink" Target="http://www.facebook.com/1heartcenter" TargetMode="External"/><Relationship Id="rId59" Type="http://schemas.openxmlformats.org/officeDocument/2006/relationships/hyperlink" Target="http://mygreengrill.org/load/examples/home.html" TargetMode="External"/><Relationship Id="rId60" Type="http://schemas.openxmlformats.org/officeDocument/2006/relationships/hyperlink" Target="https://www.facebook.com/pages/Green-Grill/237016849831705?fref=ts" TargetMode="External"/><Relationship Id="rId61" Type="http://schemas.openxmlformats.org/officeDocument/2006/relationships/hyperlink" Target="http://www.vegan-friendly.co.il/business/green-grill&#1474;-&#1490;&#1512;&#1497;&#1503;-&#1490;&#1512;&#1497;&#1500;/" TargetMode="External"/><Relationship Id="rId62" Type="http://schemas.openxmlformats.org/officeDocument/2006/relationships/hyperlink" Target="https://www.facebook.com/ShmuelVegan?fref=ts" TargetMode="External"/><Relationship Id="rId63" Type="http://schemas.openxmlformats.org/officeDocument/2006/relationships/hyperlink" Target="http://www.cateringbarkayma.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O178"/>
  <sheetViews>
    <sheetView windowProtection="true" showFormulas="false" showGridLines="true" showRowColHeaders="true" showZeros="true" rightToLeft="tru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H2" activeCellId="0" sqref="H:H"/>
    </sheetView>
  </sheetViews>
  <sheetFormatPr defaultRowHeight="12.75"/>
  <cols>
    <col collapsed="false" hidden="false" max="1" min="1" style="0" width="10.8010204081633"/>
    <col collapsed="false" hidden="false" max="2" min="2" style="0" width="10.530612244898"/>
    <col collapsed="false" hidden="false" max="3" min="3" style="0" width="16.1989795918367"/>
    <col collapsed="false" hidden="false" max="4" min="4" style="0" width="14.3112244897959"/>
    <col collapsed="false" hidden="false" max="5" min="5" style="0" width="22.6785714285714"/>
    <col collapsed="false" hidden="false" max="6" min="6" style="0" width="9.85204081632653"/>
    <col collapsed="false" hidden="false" max="7" min="7" style="0" width="13.0918367346939"/>
    <col collapsed="false" hidden="false" max="8" min="8" style="0" width="31.4540816326531"/>
    <col collapsed="false" hidden="false" max="9" min="9" style="0" width="23.219387755102"/>
    <col collapsed="false" hidden="false" max="10" min="10" style="0" width="25.7857142857143"/>
    <col collapsed="false" hidden="false" max="11" min="11" style="0" width="10.1224489795918"/>
    <col collapsed="false" hidden="false" max="12" min="12" style="0" width="9.98979591836735"/>
    <col collapsed="false" hidden="false" max="13" min="13" style="0" width="9.85204081632653"/>
    <col collapsed="false" hidden="false" max="14" min="14" style="0" width="10.3928571428571"/>
    <col collapsed="false" hidden="false" max="15" min="15" style="0" width="12.1479591836735"/>
    <col collapsed="false" hidden="false" max="16" min="16" style="0" width="24.8367346938776"/>
    <col collapsed="false" hidden="false" max="17" min="17" style="0" width="14.8469387755102"/>
    <col collapsed="false" hidden="false" max="18" min="18" style="0" width="54.1326530612245"/>
    <col collapsed="false" hidden="false" max="19" min="19" style="0" width="64.1224489795918"/>
    <col collapsed="false" hidden="false" max="20" min="20" style="0" width="32.265306122449"/>
    <col collapsed="false" hidden="false" max="22" min="21" style="0" width="22.1377551020408"/>
    <col collapsed="false" hidden="false" max="67" min="23" style="0" width="9.85204081632653"/>
    <col collapsed="false" hidden="false" max="1025" min="68" style="0" width="14.1734693877551"/>
  </cols>
  <sheetData>
    <row r="1" customFormat="false" ht="58.5" hidden="false" customHeight="true" outlineLevel="0" collapsed="false">
      <c r="A1" s="1" t="s">
        <v>0</v>
      </c>
      <c r="B1" s="2" t="s">
        <v>1</v>
      </c>
      <c r="C1" s="3" t="s">
        <v>2</v>
      </c>
      <c r="D1" s="3" t="s">
        <v>3</v>
      </c>
      <c r="E1" s="3" t="s">
        <v>4</v>
      </c>
      <c r="F1" s="3" t="s">
        <v>5</v>
      </c>
      <c r="G1" s="3"/>
      <c r="H1" s="3" t="s">
        <v>6</v>
      </c>
      <c r="I1" s="3" t="s">
        <v>7</v>
      </c>
      <c r="J1" s="3" t="s">
        <v>8</v>
      </c>
      <c r="K1" s="4" t="s">
        <v>9</v>
      </c>
      <c r="L1" s="3" t="s">
        <v>10</v>
      </c>
      <c r="M1" s="5" t="s">
        <v>11</v>
      </c>
      <c r="N1" s="5" t="s">
        <v>12</v>
      </c>
      <c r="O1" s="5" t="s">
        <v>13</v>
      </c>
      <c r="P1" s="3" t="s">
        <v>14</v>
      </c>
      <c r="Q1" s="6" t="s">
        <v>15</v>
      </c>
      <c r="R1" s="7" t="s">
        <v>16</v>
      </c>
      <c r="S1" s="7" t="s">
        <v>17</v>
      </c>
      <c r="T1" s="3" t="s">
        <v>18</v>
      </c>
      <c r="U1" s="3" t="s">
        <v>19</v>
      </c>
      <c r="V1" s="3" t="s">
        <v>20</v>
      </c>
      <c r="W1" s="8"/>
      <c r="X1" s="8"/>
      <c r="Y1" s="8"/>
      <c r="Z1" s="8"/>
      <c r="AA1" s="8"/>
      <c r="AB1" s="8"/>
      <c r="AC1" s="8"/>
      <c r="AD1" s="8"/>
      <c r="AE1" s="8"/>
      <c r="AF1" s="8"/>
      <c r="AG1" s="9"/>
      <c r="AH1" s="9"/>
      <c r="AI1" s="10"/>
      <c r="AJ1" s="10"/>
      <c r="AK1" s="10"/>
      <c r="AL1" s="10"/>
      <c r="AM1" s="10"/>
      <c r="AN1" s="10"/>
      <c r="AO1" s="10"/>
      <c r="AP1" s="10"/>
      <c r="AQ1" s="10"/>
      <c r="AR1" s="10"/>
      <c r="AS1" s="10"/>
      <c r="AT1" s="10"/>
      <c r="AU1" s="10"/>
      <c r="AV1" s="10"/>
      <c r="AW1" s="10"/>
      <c r="AX1" s="10"/>
      <c r="AY1" s="10"/>
      <c r="AZ1" s="10"/>
      <c r="BA1" s="10"/>
      <c r="BB1" s="11"/>
      <c r="BC1" s="12"/>
      <c r="BD1" s="12"/>
      <c r="BE1" s="13"/>
      <c r="BF1" s="12"/>
      <c r="BG1" s="13"/>
      <c r="BH1" s="12"/>
      <c r="BI1" s="12"/>
      <c r="BJ1" s="12"/>
      <c r="BK1" s="12"/>
      <c r="BL1" s="14"/>
      <c r="BM1" s="15"/>
      <c r="BN1" s="15"/>
      <c r="BO1" s="15"/>
    </row>
    <row r="2" customFormat="false" ht="15.75" hidden="false" customHeight="true" outlineLevel="0" collapsed="false">
      <c r="A2" s="16" t="s">
        <v>21</v>
      </c>
      <c r="B2" s="16" t="s">
        <v>22</v>
      </c>
      <c r="C2" s="17" t="s">
        <v>23</v>
      </c>
      <c r="D2" s="18"/>
      <c r="E2" s="18"/>
      <c r="F2" s="18"/>
      <c r="G2" s="18" t="s">
        <v>24</v>
      </c>
      <c r="H2" s="18"/>
      <c r="I2" s="19" t="s">
        <v>25</v>
      </c>
      <c r="J2" s="20" t="s">
        <v>26</v>
      </c>
      <c r="K2" s="18"/>
      <c r="L2" s="18"/>
      <c r="M2" s="18"/>
      <c r="N2" s="18"/>
      <c r="O2" s="18"/>
      <c r="P2" s="18"/>
      <c r="Q2" s="21" t="s">
        <v>27</v>
      </c>
      <c r="R2" s="22" t="s">
        <v>28</v>
      </c>
      <c r="S2" s="22" t="s">
        <v>29</v>
      </c>
      <c r="T2" s="22"/>
      <c r="U2" s="18"/>
      <c r="V2" s="18"/>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4"/>
      <c r="BE2" s="25"/>
      <c r="BG2" s="25"/>
      <c r="BL2" s="26"/>
    </row>
    <row r="3" customFormat="false" ht="15.75" hidden="false" customHeight="true" outlineLevel="0" collapsed="false">
      <c r="A3" s="16" t="s">
        <v>30</v>
      </c>
      <c r="B3" s="16" t="s">
        <v>22</v>
      </c>
      <c r="C3" s="17" t="s">
        <v>31</v>
      </c>
      <c r="D3" s="18"/>
      <c r="E3" s="27" t="s">
        <v>32</v>
      </c>
      <c r="F3" s="18"/>
      <c r="G3" s="18" t="s">
        <v>33</v>
      </c>
      <c r="H3" s="18"/>
      <c r="I3" s="28" t="s">
        <v>34</v>
      </c>
      <c r="J3" s="18"/>
      <c r="K3" s="18"/>
      <c r="L3" s="18"/>
      <c r="M3" s="18"/>
      <c r="N3" s="18"/>
      <c r="O3" s="18"/>
      <c r="P3" s="18"/>
      <c r="Q3" s="21"/>
      <c r="R3" s="22"/>
      <c r="S3" s="22"/>
      <c r="T3" s="22"/>
      <c r="U3" s="18" t="s">
        <v>35</v>
      </c>
      <c r="V3" s="18" t="s">
        <v>36</v>
      </c>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E3" s="25"/>
      <c r="BG3" s="25"/>
      <c r="BL3" s="26"/>
    </row>
    <row r="4" customFormat="false" ht="15.75" hidden="false" customHeight="true" outlineLevel="0" collapsed="false">
      <c r="A4" s="16" t="s">
        <v>37</v>
      </c>
      <c r="B4" s="29" t="s">
        <v>22</v>
      </c>
      <c r="C4" s="17" t="s">
        <v>38</v>
      </c>
      <c r="D4" s="18"/>
      <c r="E4" s="18"/>
      <c r="F4" s="18"/>
      <c r="G4" s="18" t="s">
        <v>38</v>
      </c>
      <c r="H4" s="18"/>
      <c r="I4" s="19" t="s">
        <v>39</v>
      </c>
      <c r="J4" s="18" t="s">
        <v>40</v>
      </c>
      <c r="K4" s="18"/>
      <c r="L4" s="18"/>
      <c r="M4" s="18"/>
      <c r="N4" s="18"/>
      <c r="O4" s="18"/>
      <c r="P4" s="18"/>
      <c r="Q4" s="21" t="s">
        <v>41</v>
      </c>
      <c r="R4" s="22" t="s">
        <v>42</v>
      </c>
      <c r="S4" s="22"/>
      <c r="T4" s="22"/>
      <c r="U4" s="18" t="s">
        <v>43</v>
      </c>
      <c r="V4" s="18"/>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4"/>
      <c r="BE4" s="25"/>
      <c r="BG4" s="25"/>
      <c r="BL4" s="26"/>
    </row>
    <row r="5" customFormat="false" ht="15.75" hidden="false" customHeight="true" outlineLevel="0" collapsed="false">
      <c r="A5" s="16" t="s">
        <v>21</v>
      </c>
      <c r="B5" s="16" t="s">
        <v>22</v>
      </c>
      <c r="C5" s="17" t="s">
        <v>44</v>
      </c>
      <c r="D5" s="18"/>
      <c r="E5" s="27" t="s">
        <v>45</v>
      </c>
      <c r="F5" s="18"/>
      <c r="G5" s="18" t="s">
        <v>46</v>
      </c>
      <c r="H5" s="18"/>
      <c r="I5" s="18" t="s">
        <v>47</v>
      </c>
      <c r="J5" s="18"/>
      <c r="K5" s="18"/>
      <c r="L5" s="18"/>
      <c r="M5" s="18"/>
      <c r="N5" s="18"/>
      <c r="O5" s="18"/>
      <c r="P5" s="18"/>
      <c r="Q5" s="18"/>
      <c r="R5" s="22" t="s">
        <v>48</v>
      </c>
      <c r="S5" s="22" t="s">
        <v>49</v>
      </c>
      <c r="T5" s="18"/>
      <c r="U5" s="18" t="s">
        <v>50</v>
      </c>
      <c r="V5" s="18"/>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4"/>
      <c r="BE5" s="25"/>
      <c r="BG5" s="25"/>
      <c r="BL5" s="26"/>
    </row>
    <row r="6" customFormat="false" ht="15.75" hidden="false" customHeight="true" outlineLevel="0" collapsed="false">
      <c r="A6" s="16" t="s">
        <v>51</v>
      </c>
      <c r="B6" s="16" t="s">
        <v>22</v>
      </c>
      <c r="C6" s="17" t="s">
        <v>52</v>
      </c>
      <c r="D6" s="18"/>
      <c r="E6" s="18"/>
      <c r="F6" s="18"/>
      <c r="G6" s="18" t="s">
        <v>53</v>
      </c>
      <c r="H6" s="30" t="s">
        <v>54</v>
      </c>
      <c r="I6" s="18" t="s">
        <v>55</v>
      </c>
      <c r="J6" s="18"/>
      <c r="K6" s="18"/>
      <c r="L6" s="18"/>
      <c r="M6" s="18"/>
      <c r="N6" s="18"/>
      <c r="O6" s="18"/>
      <c r="P6" s="18"/>
      <c r="Q6" s="18"/>
      <c r="R6" s="22" t="s">
        <v>56</v>
      </c>
      <c r="S6" s="22" t="s">
        <v>57</v>
      </c>
      <c r="T6" s="18"/>
      <c r="U6" s="18" t="s">
        <v>58</v>
      </c>
      <c r="V6" s="18"/>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4"/>
      <c r="BE6" s="25"/>
      <c r="BG6" s="25"/>
      <c r="BL6" s="26"/>
    </row>
    <row r="7" customFormat="false" ht="15.75" hidden="false" customHeight="true" outlineLevel="0" collapsed="false">
      <c r="A7" s="16" t="s">
        <v>21</v>
      </c>
      <c r="B7" s="16" t="s">
        <v>22</v>
      </c>
      <c r="C7" s="17" t="s">
        <v>59</v>
      </c>
      <c r="D7" s="18"/>
      <c r="E7" s="27" t="s">
        <v>60</v>
      </c>
      <c r="F7" s="18"/>
      <c r="G7" s="18" t="s">
        <v>61</v>
      </c>
      <c r="H7" s="18"/>
      <c r="I7" s="18"/>
      <c r="J7" s="18"/>
      <c r="K7" s="18"/>
      <c r="L7" s="18"/>
      <c r="M7" s="18"/>
      <c r="N7" s="18"/>
      <c r="O7" s="18"/>
      <c r="P7" s="18"/>
      <c r="Q7" s="18"/>
      <c r="R7" s="22"/>
      <c r="S7" s="22"/>
      <c r="T7" s="18"/>
      <c r="U7" s="18" t="s">
        <v>62</v>
      </c>
      <c r="V7" s="18" t="s">
        <v>63</v>
      </c>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4"/>
      <c r="BE7" s="25"/>
      <c r="BG7" s="25"/>
      <c r="BL7" s="26"/>
    </row>
    <row r="8" customFormat="false" ht="15.75" hidden="false" customHeight="true" outlineLevel="0" collapsed="false">
      <c r="A8" s="16" t="s">
        <v>64</v>
      </c>
      <c r="B8" s="16" t="s">
        <v>22</v>
      </c>
      <c r="C8" s="17" t="s">
        <v>65</v>
      </c>
      <c r="D8" s="18"/>
      <c r="E8" s="27" t="s">
        <v>66</v>
      </c>
      <c r="F8" s="18"/>
      <c r="G8" s="18" t="s">
        <v>67</v>
      </c>
      <c r="H8" s="18"/>
      <c r="I8" s="18" t="s">
        <v>68</v>
      </c>
      <c r="J8" s="18"/>
      <c r="K8" s="18"/>
      <c r="L8" s="18"/>
      <c r="M8" s="18"/>
      <c r="N8" s="18"/>
      <c r="O8" s="18"/>
      <c r="P8" s="18"/>
      <c r="Q8" s="18"/>
      <c r="R8" s="22"/>
      <c r="S8" s="22"/>
      <c r="T8" s="18"/>
      <c r="U8" s="18" t="s">
        <v>69</v>
      </c>
      <c r="V8" s="18" t="s">
        <v>70</v>
      </c>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4"/>
      <c r="BE8" s="25"/>
      <c r="BG8" s="25"/>
      <c r="BL8" s="26"/>
    </row>
    <row r="9" customFormat="false" ht="15.75" hidden="false" customHeight="true" outlineLevel="0" collapsed="false">
      <c r="A9" s="16" t="s">
        <v>71</v>
      </c>
      <c r="B9" s="16" t="s">
        <v>22</v>
      </c>
      <c r="C9" s="17" t="s">
        <v>72</v>
      </c>
      <c r="D9" s="18"/>
      <c r="E9" s="27" t="s">
        <v>73</v>
      </c>
      <c r="F9" s="18"/>
      <c r="G9" s="18" t="s">
        <v>74</v>
      </c>
      <c r="H9" s="18"/>
      <c r="I9" s="18" t="s">
        <v>75</v>
      </c>
      <c r="J9" s="18"/>
      <c r="K9" s="18"/>
      <c r="L9" s="18"/>
      <c r="M9" s="18"/>
      <c r="N9" s="18"/>
      <c r="O9" s="18"/>
      <c r="P9" s="18"/>
      <c r="Q9" s="18"/>
      <c r="R9" s="22"/>
      <c r="S9" s="22"/>
      <c r="T9" s="18"/>
      <c r="U9" s="18" t="s">
        <v>76</v>
      </c>
      <c r="V9" s="18"/>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4"/>
      <c r="BE9" s="25"/>
      <c r="BG9" s="25"/>
      <c r="BL9" s="26"/>
    </row>
    <row r="10" customFormat="false" ht="15.75" hidden="false" customHeight="true" outlineLevel="0" collapsed="false">
      <c r="A10" s="16" t="s">
        <v>21</v>
      </c>
      <c r="B10" s="16" t="s">
        <v>22</v>
      </c>
      <c r="C10" s="17" t="s">
        <v>77</v>
      </c>
      <c r="D10" s="18"/>
      <c r="E10" s="27" t="s">
        <v>78</v>
      </c>
      <c r="F10" s="18"/>
      <c r="G10" s="18" t="s">
        <v>79</v>
      </c>
      <c r="H10" s="18"/>
      <c r="I10" s="18" t="s">
        <v>80</v>
      </c>
      <c r="J10" s="18"/>
      <c r="K10" s="18"/>
      <c r="L10" s="18"/>
      <c r="M10" s="18"/>
      <c r="N10" s="18"/>
      <c r="O10" s="18"/>
      <c r="P10" s="18"/>
      <c r="Q10" s="18"/>
      <c r="R10" s="22"/>
      <c r="S10" s="22"/>
      <c r="T10" s="18"/>
      <c r="U10" s="18" t="s">
        <v>81</v>
      </c>
      <c r="V10" s="18" t="s">
        <v>82</v>
      </c>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4"/>
      <c r="BE10" s="25"/>
      <c r="BG10" s="25"/>
      <c r="BL10" s="26"/>
    </row>
    <row r="11" customFormat="false" ht="15.75" hidden="false" customHeight="true" outlineLevel="0" collapsed="false">
      <c r="A11" s="16" t="s">
        <v>83</v>
      </c>
      <c r="B11" s="16" t="s">
        <v>22</v>
      </c>
      <c r="C11" s="17" t="s">
        <v>84</v>
      </c>
      <c r="D11" s="18"/>
      <c r="E11" s="27" t="s">
        <v>85</v>
      </c>
      <c r="F11" s="18"/>
      <c r="G11" s="18" t="s">
        <v>86</v>
      </c>
      <c r="H11" s="18"/>
      <c r="I11" s="18" t="s">
        <v>87</v>
      </c>
      <c r="J11" s="18"/>
      <c r="K11" s="18"/>
      <c r="L11" s="18"/>
      <c r="M11" s="18"/>
      <c r="N11" s="18"/>
      <c r="O11" s="18"/>
      <c r="P11" s="18"/>
      <c r="Q11" s="18"/>
      <c r="R11" s="22"/>
      <c r="S11" s="22"/>
      <c r="T11" s="18"/>
      <c r="U11" s="18" t="s">
        <v>88</v>
      </c>
      <c r="V11" s="31" t="s">
        <v>89</v>
      </c>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4"/>
      <c r="BE11" s="25"/>
      <c r="BG11" s="25"/>
      <c r="BL11" s="26"/>
    </row>
    <row r="12" customFormat="false" ht="15.75" hidden="false" customHeight="true" outlineLevel="0" collapsed="false">
      <c r="A12" s="16" t="s">
        <v>37</v>
      </c>
      <c r="B12" s="16" t="s">
        <v>22</v>
      </c>
      <c r="C12" s="17" t="s">
        <v>90</v>
      </c>
      <c r="D12" s="18"/>
      <c r="E12" s="27" t="s">
        <v>91</v>
      </c>
      <c r="F12" s="18"/>
      <c r="G12" s="18" t="s">
        <v>92</v>
      </c>
      <c r="H12" s="18"/>
      <c r="I12" s="18" t="s">
        <v>93</v>
      </c>
      <c r="J12" s="18"/>
      <c r="K12" s="18"/>
      <c r="L12" s="18"/>
      <c r="M12" s="18"/>
      <c r="N12" s="18"/>
      <c r="O12" s="18"/>
      <c r="P12" s="18"/>
      <c r="Q12" s="18"/>
      <c r="R12" s="22"/>
      <c r="S12" s="22"/>
      <c r="T12" s="18"/>
      <c r="U12" s="18" t="s">
        <v>94</v>
      </c>
      <c r="V12" s="18" t="s">
        <v>95</v>
      </c>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4"/>
      <c r="BE12" s="25"/>
      <c r="BG12" s="25"/>
      <c r="BL12" s="26"/>
    </row>
    <row r="13" customFormat="false" ht="15.75" hidden="false" customHeight="true" outlineLevel="0" collapsed="false">
      <c r="A13" s="16" t="s">
        <v>96</v>
      </c>
      <c r="B13" s="16" t="s">
        <v>22</v>
      </c>
      <c r="C13" s="17" t="s">
        <v>97</v>
      </c>
      <c r="D13" s="18"/>
      <c r="E13" s="27" t="s">
        <v>98</v>
      </c>
      <c r="F13" s="18"/>
      <c r="G13" s="18" t="s">
        <v>99</v>
      </c>
      <c r="H13" s="18"/>
      <c r="I13" s="18" t="s">
        <v>100</v>
      </c>
      <c r="J13" s="18"/>
      <c r="K13" s="18"/>
      <c r="L13" s="18"/>
      <c r="M13" s="18"/>
      <c r="N13" s="18"/>
      <c r="O13" s="18"/>
      <c r="P13" s="18"/>
      <c r="Q13" s="18"/>
      <c r="R13" s="22"/>
      <c r="S13" s="22"/>
      <c r="T13" s="18"/>
      <c r="U13" s="18" t="s">
        <v>101</v>
      </c>
      <c r="V13" s="18" t="s">
        <v>102</v>
      </c>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4"/>
      <c r="BE13" s="25"/>
      <c r="BG13" s="25"/>
      <c r="BL13" s="26"/>
    </row>
    <row r="14" customFormat="false" ht="15.75" hidden="false" customHeight="true" outlineLevel="0" collapsed="false">
      <c r="A14" s="16" t="s">
        <v>103</v>
      </c>
      <c r="B14" s="16" t="s">
        <v>104</v>
      </c>
      <c r="C14" s="17" t="s">
        <v>105</v>
      </c>
      <c r="D14" s="18"/>
      <c r="F14" s="18"/>
      <c r="G14" s="18"/>
      <c r="H14" s="18"/>
      <c r="I14" s="18" t="s">
        <v>106</v>
      </c>
      <c r="J14" s="18"/>
      <c r="K14" s="18"/>
      <c r="L14" s="18"/>
      <c r="M14" s="18"/>
      <c r="N14" s="18"/>
      <c r="O14" s="18"/>
      <c r="P14" s="18"/>
      <c r="Q14" s="18"/>
      <c r="R14" s="22"/>
      <c r="S14" s="22"/>
      <c r="T14" s="18"/>
      <c r="U14" s="18" t="s">
        <v>107</v>
      </c>
      <c r="V14" s="18"/>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4"/>
      <c r="BE14" s="25"/>
      <c r="BG14" s="25"/>
      <c r="BL14" s="26"/>
    </row>
    <row r="15" customFormat="false" ht="15.75" hidden="false" customHeight="true" outlineLevel="0" collapsed="false">
      <c r="A15" s="16" t="s">
        <v>21</v>
      </c>
      <c r="B15" s="16" t="s">
        <v>22</v>
      </c>
      <c r="C15" s="17" t="s">
        <v>108</v>
      </c>
      <c r="D15" s="18"/>
      <c r="E15" s="32" t="s">
        <v>109</v>
      </c>
      <c r="F15" s="18"/>
      <c r="G15" s="18" t="s">
        <v>110</v>
      </c>
      <c r="H15" s="18"/>
      <c r="I15" s="18" t="s">
        <v>111</v>
      </c>
      <c r="J15" s="18"/>
      <c r="K15" s="18"/>
      <c r="L15" s="18"/>
      <c r="M15" s="18"/>
      <c r="N15" s="18"/>
      <c r="O15" s="18"/>
      <c r="P15" s="18"/>
      <c r="Q15" s="18"/>
      <c r="R15" s="22"/>
      <c r="S15" s="22"/>
      <c r="T15" s="18"/>
      <c r="U15" s="18" t="s">
        <v>112</v>
      </c>
      <c r="V15" s="18" t="s">
        <v>113</v>
      </c>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4"/>
      <c r="BE15" s="25"/>
      <c r="BG15" s="25"/>
      <c r="BL15" s="26"/>
    </row>
    <row r="16" customFormat="false" ht="15.75" hidden="false" customHeight="true" outlineLevel="0" collapsed="false">
      <c r="A16" s="16" t="s">
        <v>114</v>
      </c>
      <c r="B16" s="16" t="s">
        <v>22</v>
      </c>
      <c r="C16" s="17" t="s">
        <v>115</v>
      </c>
      <c r="D16" s="18"/>
      <c r="E16" s="18"/>
      <c r="F16" s="18"/>
      <c r="G16" s="18"/>
      <c r="H16" s="18"/>
      <c r="I16" s="18" t="s">
        <v>116</v>
      </c>
      <c r="J16" s="18"/>
      <c r="K16" s="18"/>
      <c r="L16" s="18"/>
      <c r="M16" s="18"/>
      <c r="N16" s="18"/>
      <c r="O16" s="18"/>
      <c r="P16" s="18"/>
      <c r="Q16" s="18"/>
      <c r="R16" s="22"/>
      <c r="S16" s="22"/>
      <c r="T16" s="18"/>
      <c r="U16" s="18" t="s">
        <v>117</v>
      </c>
      <c r="V16" s="18"/>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4"/>
      <c r="BE16" s="25"/>
      <c r="BG16" s="25"/>
      <c r="BL16" s="26"/>
    </row>
    <row r="17" customFormat="false" ht="15" hidden="false" customHeight="true" outlineLevel="0" collapsed="false">
      <c r="A17" s="33" t="s">
        <v>21</v>
      </c>
      <c r="B17" s="33" t="s">
        <v>22</v>
      </c>
      <c r="C17" s="17" t="s">
        <v>118</v>
      </c>
      <c r="D17" s="34"/>
      <c r="E17" s="35" t="s">
        <v>119</v>
      </c>
      <c r="F17" s="36"/>
      <c r="G17" s="18" t="s">
        <v>120</v>
      </c>
      <c r="H17" s="37"/>
      <c r="I17" s="38" t="s">
        <v>121</v>
      </c>
      <c r="J17" s="39"/>
      <c r="K17" s="36"/>
      <c r="L17" s="36"/>
      <c r="M17" s="36"/>
      <c r="N17" s="36"/>
      <c r="O17" s="36"/>
      <c r="P17" s="39"/>
      <c r="Q17" s="36"/>
      <c r="R17" s="18"/>
      <c r="S17" s="22"/>
      <c r="T17" s="40"/>
      <c r="U17" s="18" t="s">
        <v>122</v>
      </c>
      <c r="V17" s="18" t="s">
        <v>123</v>
      </c>
      <c r="W17" s="41"/>
      <c r="X17" s="41"/>
      <c r="Y17" s="41"/>
      <c r="Z17" s="41"/>
      <c r="AA17" s="41"/>
      <c r="AB17" s="41"/>
      <c r="AC17" s="41"/>
      <c r="AD17" s="41"/>
      <c r="AE17" s="41"/>
      <c r="AF17" s="41"/>
      <c r="AG17" s="42"/>
      <c r="AH17" s="42"/>
      <c r="AI17" s="42"/>
      <c r="AJ17" s="42"/>
      <c r="AK17" s="42"/>
      <c r="AL17" s="42"/>
      <c r="AM17" s="42"/>
      <c r="AN17" s="42"/>
      <c r="AO17" s="42"/>
      <c r="AP17" s="42"/>
      <c r="AQ17" s="42"/>
      <c r="AR17" s="42"/>
      <c r="AS17" s="42"/>
      <c r="AT17" s="42"/>
      <c r="AU17" s="42"/>
      <c r="AV17" s="42"/>
      <c r="AW17" s="42"/>
      <c r="AX17" s="42"/>
      <c r="AY17" s="42"/>
      <c r="AZ17" s="42"/>
      <c r="BA17" s="42"/>
      <c r="BB17" s="43"/>
      <c r="BC17" s="44"/>
      <c r="BD17" s="44"/>
      <c r="BE17" s="45"/>
      <c r="BF17" s="44"/>
      <c r="BG17" s="45"/>
      <c r="BH17" s="44"/>
      <c r="BI17" s="44"/>
      <c r="BJ17" s="44"/>
      <c r="BK17" s="44"/>
      <c r="BL17" s="46"/>
      <c r="BM17" s="44"/>
      <c r="BN17" s="44"/>
      <c r="BO17" s="44"/>
    </row>
    <row r="18" customFormat="false" ht="15" hidden="false" customHeight="true" outlineLevel="0" collapsed="false">
      <c r="A18" s="33" t="s">
        <v>124</v>
      </c>
      <c r="B18" s="33" t="s">
        <v>22</v>
      </c>
      <c r="C18" s="17" t="s">
        <v>125</v>
      </c>
      <c r="D18" s="47" t="s">
        <v>126</v>
      </c>
      <c r="E18" s="35" t="s">
        <v>127</v>
      </c>
      <c r="F18" s="36"/>
      <c r="G18" s="18" t="s">
        <v>128</v>
      </c>
      <c r="H18" s="37"/>
      <c r="I18" s="48" t="s">
        <v>129</v>
      </c>
      <c r="J18" s="39"/>
      <c r="K18" s="36"/>
      <c r="L18" s="36"/>
      <c r="M18" s="36"/>
      <c r="N18" s="36"/>
      <c r="O18" s="36"/>
      <c r="P18" s="39"/>
      <c r="Q18" s="36"/>
      <c r="R18" s="18"/>
      <c r="S18" s="22"/>
      <c r="T18" s="40"/>
      <c r="U18" s="18" t="s">
        <v>130</v>
      </c>
      <c r="V18" s="18" t="s">
        <v>131</v>
      </c>
      <c r="W18" s="41"/>
      <c r="X18" s="41"/>
      <c r="Y18" s="41"/>
      <c r="Z18" s="41"/>
      <c r="AA18" s="41"/>
      <c r="AB18" s="41"/>
      <c r="AC18" s="41"/>
      <c r="AD18" s="41"/>
      <c r="AE18" s="41"/>
      <c r="AF18" s="41"/>
      <c r="AG18" s="42"/>
      <c r="AH18" s="42"/>
      <c r="AI18" s="42"/>
      <c r="AJ18" s="42"/>
      <c r="AK18" s="42"/>
      <c r="AL18" s="42"/>
      <c r="AM18" s="42"/>
      <c r="AN18" s="42"/>
      <c r="AO18" s="42"/>
      <c r="AP18" s="42"/>
      <c r="AQ18" s="42"/>
      <c r="AR18" s="42"/>
      <c r="AS18" s="42"/>
      <c r="AT18" s="42"/>
      <c r="AU18" s="42"/>
      <c r="AV18" s="42"/>
      <c r="AW18" s="42"/>
      <c r="AX18" s="42"/>
      <c r="AY18" s="42"/>
      <c r="AZ18" s="42"/>
      <c r="BA18" s="42"/>
      <c r="BB18" s="43"/>
      <c r="BC18" s="44"/>
      <c r="BD18" s="44"/>
      <c r="BE18" s="45"/>
      <c r="BF18" s="44"/>
      <c r="BG18" s="45"/>
      <c r="BH18" s="44"/>
      <c r="BI18" s="44"/>
      <c r="BJ18" s="44"/>
      <c r="BK18" s="44"/>
      <c r="BL18" s="46"/>
      <c r="BM18" s="44"/>
      <c r="BN18" s="44"/>
      <c r="BO18" s="44"/>
    </row>
    <row r="19" customFormat="false" ht="15" hidden="false" customHeight="true" outlineLevel="0" collapsed="false">
      <c r="A19" s="33" t="s">
        <v>21</v>
      </c>
      <c r="B19" s="33" t="s">
        <v>22</v>
      </c>
      <c r="C19" s="17" t="s">
        <v>132</v>
      </c>
      <c r="D19" s="34"/>
      <c r="E19" s="49" t="s">
        <v>133</v>
      </c>
      <c r="F19" s="36"/>
      <c r="G19" s="37" t="s">
        <v>134</v>
      </c>
      <c r="H19" s="37"/>
      <c r="I19" s="50" t="s">
        <v>135</v>
      </c>
      <c r="J19" s="39"/>
      <c r="K19" s="36"/>
      <c r="L19" s="36"/>
      <c r="M19" s="36"/>
      <c r="N19" s="36"/>
      <c r="O19" s="36"/>
      <c r="P19" s="39"/>
      <c r="Q19" s="36"/>
      <c r="R19" s="18"/>
      <c r="S19" s="22"/>
      <c r="T19" s="40"/>
      <c r="U19" s="18" t="s">
        <v>136</v>
      </c>
      <c r="V19" s="18" t="s">
        <v>137</v>
      </c>
      <c r="W19" s="41"/>
      <c r="X19" s="41"/>
      <c r="Y19" s="41"/>
      <c r="Z19" s="41"/>
      <c r="AA19" s="41"/>
      <c r="AB19" s="41"/>
      <c r="AC19" s="41"/>
      <c r="AD19" s="41"/>
      <c r="AE19" s="41"/>
      <c r="AF19" s="41"/>
      <c r="AG19" s="42"/>
      <c r="AH19" s="42"/>
      <c r="AI19" s="42"/>
      <c r="AJ19" s="42"/>
      <c r="AK19" s="42"/>
      <c r="AL19" s="42"/>
      <c r="AM19" s="42"/>
      <c r="AN19" s="42"/>
      <c r="AO19" s="42"/>
      <c r="AP19" s="42"/>
      <c r="AQ19" s="42"/>
      <c r="AR19" s="42"/>
      <c r="AS19" s="42"/>
      <c r="AT19" s="42"/>
      <c r="AU19" s="42"/>
      <c r="AV19" s="42"/>
      <c r="AW19" s="42"/>
      <c r="AX19" s="42"/>
      <c r="AY19" s="42"/>
      <c r="AZ19" s="42"/>
      <c r="BA19" s="42"/>
      <c r="BB19" s="43"/>
      <c r="BC19" s="44"/>
      <c r="BD19" s="44"/>
      <c r="BE19" s="45"/>
      <c r="BF19" s="44"/>
      <c r="BG19" s="45"/>
      <c r="BH19" s="44"/>
      <c r="BI19" s="44"/>
      <c r="BJ19" s="44"/>
      <c r="BK19" s="44"/>
      <c r="BL19" s="46"/>
      <c r="BM19" s="44"/>
      <c r="BN19" s="44"/>
      <c r="BO19" s="44"/>
    </row>
    <row r="20" customFormat="false" ht="15" hidden="false" customHeight="true" outlineLevel="0" collapsed="false">
      <c r="A20" s="33" t="s">
        <v>138</v>
      </c>
      <c r="B20" s="33" t="s">
        <v>22</v>
      </c>
      <c r="C20" s="17" t="s">
        <v>139</v>
      </c>
      <c r="D20" s="34"/>
      <c r="E20" s="49" t="s">
        <v>140</v>
      </c>
      <c r="F20" s="36"/>
      <c r="G20" s="37"/>
      <c r="H20" s="37"/>
      <c r="I20" s="50"/>
      <c r="J20" s="39"/>
      <c r="K20" s="36"/>
      <c r="L20" s="36"/>
      <c r="M20" s="36"/>
      <c r="N20" s="36"/>
      <c r="O20" s="36"/>
      <c r="P20" s="39"/>
      <c r="Q20" s="36"/>
      <c r="R20" s="18"/>
      <c r="S20" s="22"/>
      <c r="T20" s="40"/>
      <c r="U20" s="18" t="s">
        <v>141</v>
      </c>
      <c r="V20" s="18" t="s">
        <v>142</v>
      </c>
      <c r="W20" s="41"/>
      <c r="X20" s="41"/>
      <c r="Y20" s="41"/>
      <c r="Z20" s="41"/>
      <c r="AA20" s="41"/>
      <c r="AB20" s="41"/>
      <c r="AC20" s="41"/>
      <c r="AD20" s="41"/>
      <c r="AE20" s="41"/>
      <c r="AF20" s="41"/>
      <c r="AG20" s="42"/>
      <c r="AH20" s="42"/>
      <c r="AI20" s="42"/>
      <c r="AJ20" s="42"/>
      <c r="AK20" s="42"/>
      <c r="AL20" s="42"/>
      <c r="AM20" s="42"/>
      <c r="AN20" s="42"/>
      <c r="AO20" s="42"/>
      <c r="AP20" s="42"/>
      <c r="AQ20" s="42"/>
      <c r="AR20" s="42"/>
      <c r="AS20" s="42"/>
      <c r="AT20" s="42"/>
      <c r="AU20" s="42"/>
      <c r="AV20" s="42"/>
      <c r="AW20" s="42"/>
      <c r="AX20" s="42"/>
      <c r="AY20" s="42"/>
      <c r="AZ20" s="42"/>
      <c r="BA20" s="42"/>
      <c r="BB20" s="43"/>
      <c r="BC20" s="44"/>
      <c r="BD20" s="44"/>
      <c r="BE20" s="45"/>
      <c r="BF20" s="44"/>
      <c r="BG20" s="45"/>
      <c r="BH20" s="44"/>
      <c r="BI20" s="44"/>
      <c r="BJ20" s="44"/>
      <c r="BK20" s="44"/>
      <c r="BL20" s="46"/>
      <c r="BM20" s="44"/>
      <c r="BN20" s="44"/>
      <c r="BO20" s="44"/>
    </row>
    <row r="21" customFormat="false" ht="15" hidden="false" customHeight="true" outlineLevel="0" collapsed="false">
      <c r="A21" s="33" t="s">
        <v>21</v>
      </c>
      <c r="B21" s="33" t="s">
        <v>22</v>
      </c>
      <c r="C21" s="17" t="s">
        <v>143</v>
      </c>
      <c r="D21" s="34"/>
      <c r="E21" s="51"/>
      <c r="F21" s="36"/>
      <c r="G21" s="37" t="s">
        <v>144</v>
      </c>
      <c r="H21" s="37"/>
      <c r="I21" s="50"/>
      <c r="J21" s="52" t="s">
        <v>145</v>
      </c>
      <c r="K21" s="36"/>
      <c r="L21" s="36"/>
      <c r="M21" s="36"/>
      <c r="N21" s="36"/>
      <c r="O21" s="36"/>
      <c r="P21" s="39"/>
      <c r="Q21" s="36" t="s">
        <v>146</v>
      </c>
      <c r="R21" s="53" t="s">
        <v>147</v>
      </c>
      <c r="S21" s="22" t="s">
        <v>148</v>
      </c>
      <c r="T21" s="40"/>
      <c r="U21" s="18" t="s">
        <v>149</v>
      </c>
      <c r="V21" s="18"/>
      <c r="W21" s="41"/>
      <c r="X21" s="41"/>
      <c r="Y21" s="41"/>
      <c r="Z21" s="41"/>
      <c r="AA21" s="41"/>
      <c r="AB21" s="41"/>
      <c r="AC21" s="41"/>
      <c r="AD21" s="41"/>
      <c r="AE21" s="41"/>
      <c r="AF21" s="41"/>
      <c r="AG21" s="42"/>
      <c r="AH21" s="42"/>
      <c r="AI21" s="42"/>
      <c r="AJ21" s="42"/>
      <c r="AK21" s="42"/>
      <c r="AL21" s="42"/>
      <c r="AM21" s="42"/>
      <c r="AN21" s="42"/>
      <c r="AO21" s="42"/>
      <c r="AP21" s="42"/>
      <c r="AQ21" s="42"/>
      <c r="AR21" s="42"/>
      <c r="AS21" s="42"/>
      <c r="AT21" s="42"/>
      <c r="AU21" s="42"/>
      <c r="AV21" s="42"/>
      <c r="AW21" s="42"/>
      <c r="AX21" s="42"/>
      <c r="AY21" s="42"/>
      <c r="AZ21" s="42"/>
      <c r="BA21" s="42"/>
      <c r="BB21" s="43"/>
      <c r="BC21" s="44"/>
      <c r="BD21" s="44"/>
      <c r="BE21" s="45"/>
      <c r="BF21" s="44"/>
      <c r="BG21" s="45"/>
      <c r="BH21" s="44"/>
      <c r="BI21" s="44"/>
      <c r="BJ21" s="44"/>
      <c r="BK21" s="44"/>
      <c r="BL21" s="46"/>
      <c r="BM21" s="44"/>
      <c r="BN21" s="44"/>
      <c r="BO21" s="44"/>
    </row>
    <row r="22" customFormat="false" ht="15" hidden="false" customHeight="true" outlineLevel="0" collapsed="false">
      <c r="A22" s="33" t="s">
        <v>71</v>
      </c>
      <c r="B22" s="33" t="s">
        <v>150</v>
      </c>
      <c r="C22" s="54" t="s">
        <v>151</v>
      </c>
      <c r="D22" s="34"/>
      <c r="E22" s="39"/>
      <c r="F22" s="36"/>
      <c r="G22" s="37"/>
      <c r="H22" s="37"/>
      <c r="I22" s="48" t="s">
        <v>152</v>
      </c>
      <c r="J22" s="35" t="s">
        <v>153</v>
      </c>
      <c r="K22" s="36"/>
      <c r="L22" s="36"/>
      <c r="M22" s="36"/>
      <c r="N22" s="36"/>
      <c r="O22" s="36"/>
      <c r="P22" s="39" t="s">
        <v>154</v>
      </c>
      <c r="Q22" s="36" t="s">
        <v>155</v>
      </c>
      <c r="R22" s="53" t="s">
        <v>156</v>
      </c>
      <c r="S22" s="22" t="s">
        <v>157</v>
      </c>
      <c r="T22" s="40" t="s">
        <v>158</v>
      </c>
      <c r="U22" s="18"/>
      <c r="V22" s="18"/>
      <c r="W22" s="55"/>
      <c r="X22" s="55"/>
      <c r="Y22" s="55"/>
      <c r="Z22" s="55"/>
      <c r="AA22" s="55"/>
      <c r="AB22" s="55"/>
      <c r="AC22" s="55"/>
      <c r="AD22" s="55"/>
      <c r="AE22" s="55"/>
      <c r="AF22" s="55"/>
      <c r="AG22" s="56"/>
      <c r="AH22" s="56"/>
      <c r="AI22" s="56"/>
      <c r="AJ22" s="56"/>
      <c r="AK22" s="56"/>
      <c r="AL22" s="56"/>
      <c r="AM22" s="56"/>
      <c r="AN22" s="56"/>
      <c r="AO22" s="56"/>
      <c r="AP22" s="56"/>
      <c r="AQ22" s="56"/>
      <c r="AR22" s="56"/>
      <c r="AS22" s="56"/>
      <c r="AT22" s="56"/>
      <c r="AU22" s="56"/>
      <c r="AV22" s="56"/>
      <c r="AW22" s="56"/>
      <c r="AX22" s="56"/>
      <c r="AY22" s="56"/>
      <c r="AZ22" s="56"/>
      <c r="BA22" s="56"/>
      <c r="BB22" s="57"/>
      <c r="BC22" s="58"/>
      <c r="BD22" s="58"/>
      <c r="BE22" s="45"/>
      <c r="BF22" s="58"/>
      <c r="BG22" s="45"/>
      <c r="BH22" s="58"/>
      <c r="BI22" s="58"/>
      <c r="BJ22" s="58"/>
      <c r="BK22" s="58"/>
      <c r="BL22" s="59"/>
      <c r="BM22" s="44"/>
      <c r="BN22" s="44"/>
      <c r="BO22" s="44"/>
    </row>
    <row r="23" customFormat="false" ht="15" hidden="false" customHeight="true" outlineLevel="0" collapsed="false">
      <c r="A23" s="33" t="s">
        <v>21</v>
      </c>
      <c r="B23" s="33" t="s">
        <v>150</v>
      </c>
      <c r="C23" s="54" t="s">
        <v>159</v>
      </c>
      <c r="D23" s="34"/>
      <c r="E23" s="39"/>
      <c r="F23" s="36"/>
      <c r="G23" s="37"/>
      <c r="H23" s="37"/>
      <c r="I23" s="38"/>
      <c r="J23" s="35" t="s">
        <v>160</v>
      </c>
      <c r="K23" s="36"/>
      <c r="L23" s="36"/>
      <c r="M23" s="36"/>
      <c r="N23" s="36"/>
      <c r="O23" s="36"/>
      <c r="P23" s="39" t="s">
        <v>161</v>
      </c>
      <c r="Q23" s="60" t="n">
        <v>42620</v>
      </c>
      <c r="R23" s="61" t="s">
        <v>162</v>
      </c>
      <c r="S23" s="22" t="s">
        <v>163</v>
      </c>
      <c r="T23" s="40" t="s">
        <v>164</v>
      </c>
      <c r="U23" s="18"/>
      <c r="V23" s="18"/>
      <c r="W23" s="55"/>
      <c r="X23" s="55"/>
      <c r="Y23" s="55"/>
      <c r="Z23" s="55"/>
      <c r="AA23" s="55"/>
      <c r="AB23" s="55"/>
      <c r="AC23" s="55"/>
      <c r="AD23" s="55"/>
      <c r="AE23" s="55"/>
      <c r="AF23" s="55"/>
      <c r="AG23" s="56"/>
      <c r="AH23" s="56"/>
      <c r="AI23" s="56"/>
      <c r="AJ23" s="56"/>
      <c r="AK23" s="56"/>
      <c r="AL23" s="56"/>
      <c r="AM23" s="56"/>
      <c r="AN23" s="56"/>
      <c r="AO23" s="56"/>
      <c r="AP23" s="56"/>
      <c r="AQ23" s="56"/>
      <c r="AR23" s="56"/>
      <c r="AS23" s="56"/>
      <c r="AT23" s="56"/>
      <c r="AU23" s="56"/>
      <c r="AV23" s="56"/>
      <c r="AW23" s="56"/>
      <c r="AX23" s="56"/>
      <c r="AY23" s="56"/>
      <c r="AZ23" s="56"/>
      <c r="BA23" s="56"/>
      <c r="BB23" s="57"/>
      <c r="BC23" s="58"/>
      <c r="BD23" s="58"/>
      <c r="BE23" s="45"/>
      <c r="BF23" s="58"/>
      <c r="BG23" s="45"/>
      <c r="BH23" s="58"/>
      <c r="BI23" s="58"/>
      <c r="BJ23" s="58"/>
      <c r="BK23" s="58"/>
      <c r="BL23" s="59"/>
      <c r="BM23" s="44"/>
      <c r="BN23" s="44"/>
      <c r="BO23" s="44"/>
    </row>
    <row r="24" customFormat="false" ht="15" hidden="false" customHeight="true" outlineLevel="0" collapsed="false">
      <c r="A24" s="33" t="s">
        <v>21</v>
      </c>
      <c r="B24" s="33" t="s">
        <v>150</v>
      </c>
      <c r="C24" s="54" t="s">
        <v>165</v>
      </c>
      <c r="D24" s="34"/>
      <c r="E24" s="39"/>
      <c r="F24" s="36"/>
      <c r="G24" s="37" t="s">
        <v>166</v>
      </c>
      <c r="H24" s="37"/>
      <c r="I24" s="38" t="s">
        <v>167</v>
      </c>
      <c r="J24" s="35" t="s">
        <v>168</v>
      </c>
      <c r="K24" s="36"/>
      <c r="L24" s="36"/>
      <c r="M24" s="36"/>
      <c r="N24" s="36"/>
      <c r="O24" s="36"/>
      <c r="P24" s="51" t="s">
        <v>169</v>
      </c>
      <c r="Q24" s="60" t="n">
        <v>42589</v>
      </c>
      <c r="R24" s="22" t="s">
        <v>170</v>
      </c>
      <c r="S24" s="22" t="s">
        <v>171</v>
      </c>
      <c r="T24" s="40" t="s">
        <v>172</v>
      </c>
      <c r="U24" s="18"/>
      <c r="V24" s="18"/>
      <c r="W24" s="55"/>
      <c r="X24" s="55"/>
      <c r="Y24" s="55"/>
      <c r="Z24" s="55"/>
      <c r="AA24" s="55"/>
      <c r="AB24" s="55"/>
      <c r="AC24" s="55"/>
      <c r="AD24" s="55"/>
      <c r="AE24" s="55"/>
      <c r="AF24" s="55"/>
      <c r="AG24" s="56"/>
      <c r="AH24" s="56"/>
      <c r="AI24" s="56"/>
      <c r="AJ24" s="56"/>
      <c r="AK24" s="56"/>
      <c r="AL24" s="56"/>
      <c r="AM24" s="56"/>
      <c r="AN24" s="56"/>
      <c r="AO24" s="56"/>
      <c r="AP24" s="56"/>
      <c r="AQ24" s="56"/>
      <c r="AR24" s="56"/>
      <c r="AS24" s="56"/>
      <c r="AT24" s="56"/>
      <c r="AU24" s="56"/>
      <c r="AV24" s="56"/>
      <c r="AW24" s="56"/>
      <c r="AX24" s="56"/>
      <c r="AY24" s="56"/>
      <c r="AZ24" s="56"/>
      <c r="BA24" s="56"/>
      <c r="BB24" s="57"/>
      <c r="BC24" s="58"/>
      <c r="BD24" s="58"/>
      <c r="BE24" s="45"/>
      <c r="BF24" s="58"/>
      <c r="BG24" s="45"/>
      <c r="BH24" s="58"/>
      <c r="BI24" s="58"/>
      <c r="BJ24" s="58"/>
      <c r="BK24" s="58"/>
      <c r="BL24" s="59"/>
      <c r="BM24" s="44"/>
      <c r="BN24" s="44"/>
      <c r="BO24" s="44"/>
    </row>
    <row r="25" customFormat="false" ht="15" hidden="false" customHeight="true" outlineLevel="0" collapsed="false">
      <c r="A25" s="33" t="s">
        <v>173</v>
      </c>
      <c r="B25" s="33" t="s">
        <v>150</v>
      </c>
      <c r="C25" s="54" t="s">
        <v>174</v>
      </c>
      <c r="D25" s="47" t="s">
        <v>175</v>
      </c>
      <c r="E25" s="39"/>
      <c r="F25" s="36"/>
      <c r="G25" s="37"/>
      <c r="H25" s="37"/>
      <c r="I25" s="38"/>
      <c r="J25" s="62" t="s">
        <v>176</v>
      </c>
      <c r="K25" s="36"/>
      <c r="L25" s="36"/>
      <c r="M25" s="36"/>
      <c r="N25" s="36"/>
      <c r="O25" s="36"/>
      <c r="P25" s="63" t="s">
        <v>177</v>
      </c>
      <c r="Q25" s="60" t="n">
        <v>42558</v>
      </c>
      <c r="R25" s="64" t="s">
        <v>178</v>
      </c>
      <c r="S25" s="40" t="s">
        <v>179</v>
      </c>
      <c r="T25" s="65" t="n">
        <v>42712</v>
      </c>
      <c r="U25" s="18"/>
      <c r="V25" s="18"/>
      <c r="W25" s="55"/>
      <c r="X25" s="55"/>
      <c r="Y25" s="55"/>
      <c r="Z25" s="55"/>
      <c r="AA25" s="55"/>
      <c r="AB25" s="55"/>
      <c r="AC25" s="55"/>
      <c r="AD25" s="55"/>
      <c r="AE25" s="55"/>
      <c r="AF25" s="55"/>
      <c r="AG25" s="56"/>
      <c r="AH25" s="56"/>
      <c r="AI25" s="56"/>
      <c r="AJ25" s="56"/>
      <c r="AK25" s="56"/>
      <c r="AL25" s="56"/>
      <c r="AM25" s="56"/>
      <c r="AN25" s="56"/>
      <c r="AO25" s="56"/>
      <c r="AP25" s="56"/>
      <c r="AQ25" s="56"/>
      <c r="AR25" s="56"/>
      <c r="AS25" s="56"/>
      <c r="AT25" s="56"/>
      <c r="AU25" s="56"/>
      <c r="AV25" s="56"/>
      <c r="AW25" s="56"/>
      <c r="AX25" s="56"/>
      <c r="AY25" s="56"/>
      <c r="AZ25" s="56"/>
      <c r="BA25" s="56"/>
      <c r="BB25" s="57"/>
      <c r="BC25" s="58"/>
      <c r="BD25" s="58"/>
      <c r="BE25" s="45"/>
      <c r="BF25" s="58"/>
      <c r="BG25" s="45"/>
      <c r="BH25" s="58"/>
      <c r="BI25" s="58"/>
      <c r="BJ25" s="58"/>
      <c r="BK25" s="58"/>
      <c r="BL25" s="59"/>
      <c r="BM25" s="44"/>
      <c r="BN25" s="44"/>
      <c r="BO25" s="44"/>
    </row>
    <row r="26" customFormat="false" ht="15" hidden="false" customHeight="true" outlineLevel="0" collapsed="false">
      <c r="A26" s="33" t="s">
        <v>21</v>
      </c>
      <c r="B26" s="33" t="s">
        <v>150</v>
      </c>
      <c r="C26" s="54" t="s">
        <v>180</v>
      </c>
      <c r="D26" s="66"/>
      <c r="E26" s="39" t="s">
        <v>181</v>
      </c>
      <c r="F26" s="36"/>
      <c r="G26" s="37"/>
      <c r="H26" s="37"/>
      <c r="I26" s="38"/>
      <c r="J26" s="62"/>
      <c r="K26" s="36"/>
      <c r="L26" s="36"/>
      <c r="M26" s="36"/>
      <c r="N26" s="36"/>
      <c r="O26" s="36"/>
      <c r="P26" s="51" t="s">
        <v>182</v>
      </c>
      <c r="Q26" s="60" t="n">
        <v>42528</v>
      </c>
      <c r="R26" s="67" t="s">
        <v>183</v>
      </c>
      <c r="S26" s="40" t="s">
        <v>184</v>
      </c>
      <c r="T26" s="40" t="s">
        <v>185</v>
      </c>
      <c r="U26" s="18"/>
      <c r="V26" s="18"/>
      <c r="W26" s="55"/>
      <c r="X26" s="55"/>
      <c r="Y26" s="55"/>
      <c r="Z26" s="55"/>
      <c r="AA26" s="55"/>
      <c r="AB26" s="55"/>
      <c r="AC26" s="55"/>
      <c r="AD26" s="55"/>
      <c r="AE26" s="55"/>
      <c r="AF26" s="55"/>
      <c r="AG26" s="56"/>
      <c r="AH26" s="56"/>
      <c r="AI26" s="56"/>
      <c r="AJ26" s="56"/>
      <c r="AK26" s="56"/>
      <c r="AL26" s="56"/>
      <c r="AM26" s="56"/>
      <c r="AN26" s="56"/>
      <c r="AO26" s="56"/>
      <c r="AP26" s="56"/>
      <c r="AQ26" s="56"/>
      <c r="AR26" s="56"/>
      <c r="AS26" s="56"/>
      <c r="AT26" s="56"/>
      <c r="AU26" s="56"/>
      <c r="AV26" s="56"/>
      <c r="AW26" s="56"/>
      <c r="AX26" s="56"/>
      <c r="AY26" s="56"/>
      <c r="AZ26" s="56"/>
      <c r="BA26" s="56"/>
      <c r="BB26" s="57"/>
      <c r="BC26" s="58"/>
      <c r="BD26" s="58"/>
      <c r="BE26" s="45"/>
      <c r="BF26" s="58"/>
      <c r="BG26" s="45"/>
      <c r="BH26" s="58"/>
      <c r="BI26" s="58"/>
      <c r="BJ26" s="58"/>
      <c r="BK26" s="58"/>
      <c r="BL26" s="59"/>
      <c r="BM26" s="44"/>
      <c r="BN26" s="44"/>
      <c r="BO26" s="44"/>
    </row>
    <row r="27" customFormat="false" ht="15" hidden="false" customHeight="true" outlineLevel="0" collapsed="false">
      <c r="A27" s="33" t="s">
        <v>21</v>
      </c>
      <c r="B27" s="33" t="s">
        <v>22</v>
      </c>
      <c r="C27" s="54" t="s">
        <v>186</v>
      </c>
      <c r="D27" s="66"/>
      <c r="E27" s="68" t="s">
        <v>187</v>
      </c>
      <c r="F27" s="36"/>
      <c r="G27" s="37" t="s">
        <v>188</v>
      </c>
      <c r="H27" s="37" t="s">
        <v>189</v>
      </c>
      <c r="I27" s="38" t="s">
        <v>190</v>
      </c>
      <c r="J27" s="62" t="s">
        <v>191</v>
      </c>
      <c r="K27" s="36"/>
      <c r="L27" s="36"/>
      <c r="M27" s="36"/>
      <c r="N27" s="36"/>
      <c r="O27" s="36"/>
      <c r="P27" s="69" t="s">
        <v>192</v>
      </c>
      <c r="Q27" s="36" t="s">
        <v>193</v>
      </c>
      <c r="R27" s="62" t="s">
        <v>194</v>
      </c>
      <c r="S27" s="40" t="s">
        <v>195</v>
      </c>
      <c r="T27" s="40" t="s">
        <v>196</v>
      </c>
      <c r="U27" s="18"/>
      <c r="V27" s="18"/>
      <c r="W27" s="55"/>
      <c r="X27" s="55"/>
      <c r="Y27" s="55"/>
      <c r="Z27" s="55"/>
      <c r="AA27" s="55"/>
      <c r="AB27" s="55"/>
      <c r="AC27" s="55"/>
      <c r="AD27" s="55"/>
      <c r="AE27" s="55"/>
      <c r="AF27" s="55"/>
      <c r="AG27" s="56"/>
      <c r="AH27" s="56"/>
      <c r="AI27" s="56"/>
      <c r="AJ27" s="56"/>
      <c r="AK27" s="56"/>
      <c r="AL27" s="56"/>
      <c r="AM27" s="56"/>
      <c r="AN27" s="56"/>
      <c r="AO27" s="56"/>
      <c r="AP27" s="56"/>
      <c r="AQ27" s="56"/>
      <c r="AR27" s="56"/>
      <c r="AS27" s="56"/>
      <c r="AT27" s="56"/>
      <c r="AU27" s="56"/>
      <c r="AV27" s="56"/>
      <c r="AW27" s="56"/>
      <c r="AX27" s="56"/>
      <c r="AY27" s="56"/>
      <c r="AZ27" s="56"/>
      <c r="BA27" s="56"/>
      <c r="BB27" s="57"/>
      <c r="BC27" s="58"/>
      <c r="BD27" s="58"/>
      <c r="BE27" s="45"/>
      <c r="BF27" s="58"/>
      <c r="BG27" s="45"/>
      <c r="BH27" s="58"/>
      <c r="BI27" s="58"/>
      <c r="BJ27" s="58"/>
      <c r="BK27" s="58"/>
      <c r="BL27" s="59"/>
      <c r="BM27" s="44"/>
      <c r="BN27" s="44"/>
      <c r="BO27" s="44"/>
    </row>
    <row r="28" customFormat="false" ht="15" hidden="false" customHeight="true" outlineLevel="0" collapsed="false">
      <c r="A28" s="33" t="s">
        <v>96</v>
      </c>
      <c r="B28" s="70" t="s">
        <v>150</v>
      </c>
      <c r="C28" s="71" t="s">
        <v>197</v>
      </c>
      <c r="D28" s="39"/>
      <c r="E28" s="72"/>
      <c r="F28" s="36"/>
      <c r="G28" s="39" t="s">
        <v>198</v>
      </c>
      <c r="H28" s="73"/>
      <c r="I28" s="74"/>
      <c r="J28" s="75" t="s">
        <v>199</v>
      </c>
      <c r="K28" s="36"/>
      <c r="L28" s="36"/>
      <c r="M28" s="36"/>
      <c r="N28" s="36"/>
      <c r="O28" s="36"/>
      <c r="P28" s="76" t="s">
        <v>200</v>
      </c>
      <c r="Q28" s="36" t="s">
        <v>201</v>
      </c>
      <c r="R28" s="22" t="s">
        <v>202</v>
      </c>
      <c r="S28" s="77"/>
      <c r="T28" s="40"/>
      <c r="U28" s="18"/>
      <c r="V28" s="18"/>
      <c r="W28" s="78"/>
      <c r="X28" s="78"/>
      <c r="Y28" s="78"/>
      <c r="Z28" s="78"/>
      <c r="AA28" s="78"/>
      <c r="AB28" s="78"/>
      <c r="AC28" s="78"/>
      <c r="AD28" s="78"/>
      <c r="AE28" s="78"/>
      <c r="AF28" s="78"/>
      <c r="AG28" s="10"/>
      <c r="AH28" s="10"/>
      <c r="AI28" s="10"/>
      <c r="AJ28" s="10"/>
      <c r="AK28" s="10"/>
      <c r="AL28" s="10"/>
      <c r="AM28" s="10"/>
      <c r="AN28" s="10"/>
      <c r="AO28" s="10"/>
      <c r="AP28" s="10"/>
      <c r="AQ28" s="10"/>
      <c r="AR28" s="10"/>
      <c r="AS28" s="10"/>
      <c r="AT28" s="10"/>
      <c r="AU28" s="10"/>
      <c r="AV28" s="10"/>
      <c r="AW28" s="10"/>
      <c r="AX28" s="10"/>
      <c r="AY28" s="10"/>
      <c r="AZ28" s="10"/>
      <c r="BA28" s="10"/>
      <c r="BB28" s="11"/>
      <c r="BC28" s="12"/>
      <c r="BD28" s="12"/>
      <c r="BE28" s="13"/>
      <c r="BF28" s="12"/>
      <c r="BG28" s="13"/>
      <c r="BH28" s="12"/>
      <c r="BI28" s="12"/>
      <c r="BJ28" s="12"/>
      <c r="BK28" s="12"/>
      <c r="BL28" s="14"/>
      <c r="BM28" s="15"/>
      <c r="BN28" s="15"/>
      <c r="BO28" s="15"/>
    </row>
    <row r="29" customFormat="false" ht="15" hidden="false" customHeight="true" outlineLevel="0" collapsed="false">
      <c r="A29" s="33" t="s">
        <v>203</v>
      </c>
      <c r="B29" s="70" t="s">
        <v>204</v>
      </c>
      <c r="C29" s="71" t="s">
        <v>205</v>
      </c>
      <c r="D29" s="39"/>
      <c r="E29" s="72"/>
      <c r="F29" s="36"/>
      <c r="G29" s="39"/>
      <c r="H29" s="73"/>
      <c r="I29" s="74"/>
      <c r="J29" s="76" t="s">
        <v>206</v>
      </c>
      <c r="K29" s="36"/>
      <c r="L29" s="36"/>
      <c r="M29" s="36"/>
      <c r="N29" s="36"/>
      <c r="O29" s="36"/>
      <c r="P29" s="76" t="s">
        <v>207</v>
      </c>
      <c r="Q29" s="79" t="n">
        <v>42524</v>
      </c>
      <c r="R29" s="76" t="s">
        <v>208</v>
      </c>
      <c r="S29" s="80" t="s">
        <v>209</v>
      </c>
      <c r="T29" s="81" t="n">
        <v>42378</v>
      </c>
      <c r="U29" s="18"/>
      <c r="V29" s="18"/>
      <c r="W29" s="78"/>
      <c r="X29" s="78"/>
      <c r="Y29" s="78"/>
      <c r="Z29" s="78"/>
      <c r="AA29" s="78"/>
      <c r="AB29" s="78"/>
      <c r="AC29" s="78"/>
      <c r="AD29" s="78"/>
      <c r="AE29" s="78"/>
      <c r="AF29" s="78"/>
      <c r="AG29" s="10"/>
      <c r="AH29" s="10"/>
      <c r="AI29" s="10"/>
      <c r="AJ29" s="10"/>
      <c r="AK29" s="10"/>
      <c r="AL29" s="10"/>
      <c r="AM29" s="10"/>
      <c r="AN29" s="10"/>
      <c r="AO29" s="10"/>
      <c r="AP29" s="10"/>
      <c r="AQ29" s="10"/>
      <c r="AR29" s="10"/>
      <c r="AS29" s="10"/>
      <c r="AT29" s="10"/>
      <c r="AU29" s="10"/>
      <c r="AV29" s="10"/>
      <c r="AW29" s="10"/>
      <c r="AX29" s="10"/>
      <c r="AY29" s="10"/>
      <c r="AZ29" s="10"/>
      <c r="BA29" s="10"/>
      <c r="BB29" s="11"/>
      <c r="BC29" s="12"/>
      <c r="BD29" s="12"/>
      <c r="BE29" s="13"/>
      <c r="BF29" s="12"/>
      <c r="BG29" s="13"/>
      <c r="BH29" s="12"/>
      <c r="BI29" s="12"/>
      <c r="BJ29" s="12"/>
      <c r="BK29" s="12"/>
      <c r="BL29" s="14"/>
      <c r="BM29" s="15"/>
      <c r="BN29" s="15"/>
      <c r="BO29" s="15"/>
    </row>
    <row r="30" customFormat="false" ht="15" hidden="false" customHeight="true" outlineLevel="0" collapsed="false">
      <c r="A30" s="33" t="s">
        <v>210</v>
      </c>
      <c r="B30" s="33" t="s">
        <v>150</v>
      </c>
      <c r="C30" s="82" t="s">
        <v>211</v>
      </c>
      <c r="D30" s="83" t="s">
        <v>212</v>
      </c>
      <c r="E30" s="84" t="s">
        <v>213</v>
      </c>
      <c r="F30" s="36"/>
      <c r="G30" s="85" t="s">
        <v>214</v>
      </c>
      <c r="H30" s="73"/>
      <c r="I30" s="40" t="s">
        <v>215</v>
      </c>
      <c r="J30" s="76" t="s">
        <v>216</v>
      </c>
      <c r="K30" s="36"/>
      <c r="L30" s="36"/>
      <c r="M30" s="36"/>
      <c r="N30" s="36"/>
      <c r="O30" s="36"/>
      <c r="P30" s="76" t="s">
        <v>217</v>
      </c>
      <c r="Q30" s="36" t="s">
        <v>218</v>
      </c>
      <c r="R30" s="86" t="s">
        <v>219</v>
      </c>
      <c r="S30" s="40" t="s">
        <v>220</v>
      </c>
      <c r="T30" s="87" t="s">
        <v>221</v>
      </c>
      <c r="U30" s="18"/>
      <c r="V30" s="18"/>
      <c r="W30" s="78"/>
      <c r="X30" s="78"/>
      <c r="Y30" s="78"/>
      <c r="Z30" s="78"/>
      <c r="AA30" s="78"/>
      <c r="AB30" s="78"/>
      <c r="AC30" s="78"/>
      <c r="AD30" s="78"/>
      <c r="AE30" s="78"/>
      <c r="AF30" s="78"/>
      <c r="AG30" s="10"/>
      <c r="AH30" s="10"/>
      <c r="AI30" s="10"/>
      <c r="AJ30" s="10"/>
      <c r="AK30" s="10"/>
      <c r="AL30" s="10"/>
      <c r="AM30" s="10"/>
      <c r="AN30" s="10"/>
      <c r="AO30" s="10"/>
      <c r="AP30" s="10"/>
      <c r="AQ30" s="10"/>
      <c r="AR30" s="10"/>
      <c r="AS30" s="10"/>
      <c r="AT30" s="10"/>
      <c r="AU30" s="10"/>
      <c r="AV30" s="10"/>
      <c r="AW30" s="10"/>
      <c r="AX30" s="10"/>
      <c r="AY30" s="10"/>
      <c r="AZ30" s="10"/>
      <c r="BA30" s="10"/>
      <c r="BB30" s="11"/>
      <c r="BC30" s="12"/>
      <c r="BD30" s="12"/>
      <c r="BE30" s="13"/>
      <c r="BF30" s="12"/>
      <c r="BG30" s="13"/>
      <c r="BH30" s="12"/>
      <c r="BI30" s="12"/>
      <c r="BJ30" s="12"/>
      <c r="BK30" s="12"/>
      <c r="BL30" s="14"/>
      <c r="BM30" s="15"/>
      <c r="BN30" s="15"/>
      <c r="BO30" s="15"/>
    </row>
    <row r="31" customFormat="false" ht="15" hidden="false" customHeight="true" outlineLevel="0" collapsed="false">
      <c r="A31" s="33" t="s">
        <v>21</v>
      </c>
      <c r="B31" s="33" t="s">
        <v>150</v>
      </c>
      <c r="C31" s="88" t="s">
        <v>222</v>
      </c>
      <c r="D31" s="83" t="s">
        <v>223</v>
      </c>
      <c r="E31" s="89"/>
      <c r="F31" s="36"/>
      <c r="G31" s="85"/>
      <c r="H31" s="73"/>
      <c r="I31" s="90"/>
      <c r="J31" s="18" t="s">
        <v>224</v>
      </c>
      <c r="K31" s="36"/>
      <c r="L31" s="36"/>
      <c r="M31" s="36"/>
      <c r="N31" s="36"/>
      <c r="O31" s="36"/>
      <c r="P31" s="40" t="s">
        <v>225</v>
      </c>
      <c r="Q31" s="36"/>
      <c r="R31" s="18"/>
      <c r="S31" s="31" t="s">
        <v>226</v>
      </c>
      <c r="T31" s="91" t="n">
        <v>42652</v>
      </c>
      <c r="U31" s="18"/>
      <c r="V31" s="18"/>
      <c r="W31" s="78"/>
      <c r="X31" s="78"/>
      <c r="Y31" s="78"/>
      <c r="Z31" s="78"/>
      <c r="AA31" s="78"/>
      <c r="AB31" s="78"/>
      <c r="AC31" s="78"/>
      <c r="AD31" s="78"/>
      <c r="AE31" s="78"/>
      <c r="AF31" s="78"/>
      <c r="AG31" s="10"/>
      <c r="AH31" s="10"/>
      <c r="AI31" s="10"/>
      <c r="AJ31" s="10"/>
      <c r="AK31" s="10"/>
      <c r="AL31" s="10"/>
      <c r="AM31" s="10"/>
      <c r="AN31" s="10"/>
      <c r="AO31" s="10"/>
      <c r="AP31" s="10"/>
      <c r="AQ31" s="10"/>
      <c r="AR31" s="10"/>
      <c r="AS31" s="10"/>
      <c r="AT31" s="10"/>
      <c r="AU31" s="10"/>
      <c r="AV31" s="10"/>
      <c r="AW31" s="10"/>
      <c r="AX31" s="10"/>
      <c r="AY31" s="10"/>
      <c r="AZ31" s="10"/>
      <c r="BA31" s="10"/>
      <c r="BB31" s="11"/>
      <c r="BC31" s="12"/>
      <c r="BD31" s="12"/>
      <c r="BE31" s="13"/>
      <c r="BF31" s="12"/>
      <c r="BG31" s="13"/>
      <c r="BH31" s="12"/>
      <c r="BI31" s="12"/>
      <c r="BJ31" s="12"/>
      <c r="BK31" s="12"/>
      <c r="BL31" s="14"/>
      <c r="BM31" s="15"/>
      <c r="BN31" s="15"/>
      <c r="BO31" s="15"/>
    </row>
    <row r="32" customFormat="false" ht="15" hidden="false" customHeight="true" outlineLevel="0" collapsed="false">
      <c r="A32" s="33" t="s">
        <v>227</v>
      </c>
      <c r="B32" s="70" t="s">
        <v>22</v>
      </c>
      <c r="C32" s="92" t="s">
        <v>228</v>
      </c>
      <c r="D32" s="83"/>
      <c r="E32" s="89"/>
      <c r="F32" s="36"/>
      <c r="G32" s="85"/>
      <c r="H32" s="73"/>
      <c r="I32" s="90"/>
      <c r="J32" s="18" t="s">
        <v>229</v>
      </c>
      <c r="K32" s="36"/>
      <c r="L32" s="36"/>
      <c r="M32" s="36"/>
      <c r="N32" s="36"/>
      <c r="O32" s="36"/>
      <c r="P32" s="40"/>
      <c r="Q32" s="36" t="s">
        <v>230</v>
      </c>
      <c r="R32" s="18" t="s">
        <v>231</v>
      </c>
      <c r="S32" s="40" t="s">
        <v>232</v>
      </c>
      <c r="T32" s="87" t="s">
        <v>233</v>
      </c>
      <c r="U32" s="18"/>
      <c r="V32" s="18"/>
      <c r="W32" s="78"/>
      <c r="X32" s="78"/>
      <c r="Y32" s="78"/>
      <c r="Z32" s="78"/>
      <c r="AA32" s="78"/>
      <c r="AB32" s="78"/>
      <c r="AC32" s="78"/>
      <c r="AD32" s="78"/>
      <c r="AE32" s="78"/>
      <c r="AF32" s="78"/>
      <c r="AG32" s="10"/>
      <c r="AH32" s="10"/>
      <c r="AI32" s="10"/>
      <c r="AJ32" s="10"/>
      <c r="AK32" s="10"/>
      <c r="AL32" s="10"/>
      <c r="AM32" s="10"/>
      <c r="AN32" s="10"/>
      <c r="AO32" s="10"/>
      <c r="AP32" s="10"/>
      <c r="AQ32" s="10"/>
      <c r="AR32" s="10"/>
      <c r="AS32" s="10"/>
      <c r="AT32" s="10"/>
      <c r="AU32" s="10"/>
      <c r="AV32" s="10"/>
      <c r="AW32" s="10"/>
      <c r="AX32" s="10"/>
      <c r="AY32" s="10"/>
      <c r="AZ32" s="10"/>
      <c r="BA32" s="10"/>
      <c r="BB32" s="11"/>
      <c r="BC32" s="12"/>
      <c r="BD32" s="12"/>
      <c r="BE32" s="13"/>
      <c r="BF32" s="12"/>
      <c r="BG32" s="13"/>
      <c r="BH32" s="12"/>
      <c r="BI32" s="12"/>
      <c r="BJ32" s="12"/>
      <c r="BK32" s="12"/>
      <c r="BL32" s="14"/>
      <c r="BM32" s="15"/>
      <c r="BN32" s="15"/>
      <c r="BO32" s="15"/>
    </row>
    <row r="33" customFormat="false" ht="15.75" hidden="false" customHeight="true" outlineLevel="0" collapsed="false">
      <c r="A33" s="93" t="s">
        <v>21</v>
      </c>
      <c r="B33" s="16" t="s">
        <v>234</v>
      </c>
      <c r="C33" s="70" t="s">
        <v>235</v>
      </c>
      <c r="D33" s="18"/>
      <c r="E33" s="94" t="s">
        <v>236</v>
      </c>
      <c r="F33" s="95"/>
      <c r="H33" s="18"/>
      <c r="I33" s="96" t="s">
        <v>237</v>
      </c>
      <c r="J33" s="95"/>
      <c r="K33" s="95"/>
      <c r="L33" s="18"/>
      <c r="M33" s="18"/>
      <c r="N33" s="18"/>
      <c r="O33" s="18"/>
      <c r="P33" s="97"/>
      <c r="Q33" s="18"/>
      <c r="R33" s="22"/>
      <c r="S33" s="22" t="s">
        <v>238</v>
      </c>
      <c r="T33" s="98" t="s">
        <v>239</v>
      </c>
      <c r="U33" s="18"/>
      <c r="V33" s="18"/>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4"/>
      <c r="BE33" s="25"/>
      <c r="BG33" s="25"/>
      <c r="BL33" s="26"/>
    </row>
    <row r="34" customFormat="false" ht="15.75" hidden="false" customHeight="true" outlineLevel="0" collapsed="false">
      <c r="A34" s="93" t="s">
        <v>240</v>
      </c>
      <c r="B34" s="16"/>
      <c r="C34" s="29" t="s">
        <v>241</v>
      </c>
      <c r="D34" s="18"/>
      <c r="E34" s="99"/>
      <c r="F34" s="18"/>
      <c r="G34" s="18"/>
      <c r="H34" s="18"/>
      <c r="I34" s="97" t="s">
        <v>242</v>
      </c>
      <c r="J34" s="18"/>
      <c r="K34" s="18"/>
      <c r="L34" s="18"/>
      <c r="M34" s="18"/>
      <c r="N34" s="18"/>
      <c r="O34" s="18"/>
      <c r="P34" s="97"/>
      <c r="Q34" s="18"/>
      <c r="R34" s="22" t="s">
        <v>243</v>
      </c>
      <c r="S34" s="100" t="s">
        <v>239</v>
      </c>
      <c r="T34" s="98" t="s">
        <v>244</v>
      </c>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01"/>
      <c r="BC34" s="25"/>
      <c r="BD34" s="25"/>
      <c r="BE34" s="25"/>
      <c r="BF34" s="25"/>
      <c r="BG34" s="25"/>
      <c r="BH34" s="25"/>
      <c r="BI34" s="25"/>
      <c r="BJ34" s="25"/>
      <c r="BK34" s="25"/>
      <c r="BL34" s="102"/>
    </row>
    <row r="35" customFormat="false" ht="15.75" hidden="false" customHeight="true" outlineLevel="0" collapsed="false">
      <c r="A35" s="103"/>
      <c r="B35" s="103"/>
      <c r="C35" s="103"/>
      <c r="D35" s="104"/>
      <c r="E35" s="104"/>
      <c r="F35" s="104"/>
      <c r="G35" s="104"/>
      <c r="H35" s="104"/>
      <c r="I35" s="104"/>
      <c r="J35" s="104"/>
      <c r="K35" s="104"/>
      <c r="L35" s="104"/>
      <c r="M35" s="104"/>
      <c r="N35" s="104"/>
      <c r="O35" s="104"/>
      <c r="P35" s="104"/>
      <c r="Q35" s="104"/>
      <c r="R35" s="105"/>
      <c r="S35" s="105"/>
      <c r="T35" s="104"/>
      <c r="U35" s="106"/>
      <c r="V35" s="106"/>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8"/>
      <c r="BC35" s="109"/>
      <c r="BD35" s="109"/>
      <c r="BE35" s="110"/>
      <c r="BF35" s="109"/>
      <c r="BG35" s="110"/>
      <c r="BH35" s="109"/>
      <c r="BI35" s="109"/>
      <c r="BJ35" s="109"/>
      <c r="BK35" s="109"/>
      <c r="BL35" s="111"/>
      <c r="BM35" s="109"/>
      <c r="BN35" s="109"/>
      <c r="BO35" s="109"/>
    </row>
    <row r="36" customFormat="false" ht="15.75" hidden="false" customHeight="true" outlineLevel="0" collapsed="false">
      <c r="A36" s="112" t="s">
        <v>245</v>
      </c>
      <c r="B36" s="112" t="s">
        <v>22</v>
      </c>
      <c r="C36" s="113" t="s">
        <v>246</v>
      </c>
      <c r="D36" s="114" t="s">
        <v>247</v>
      </c>
      <c r="E36" s="115" t="s">
        <v>248</v>
      </c>
      <c r="F36" s="116"/>
      <c r="G36" s="116" t="s">
        <v>249</v>
      </c>
      <c r="H36" s="116"/>
      <c r="I36" s="117" t="s">
        <v>250</v>
      </c>
      <c r="J36" s="118"/>
      <c r="K36" s="116"/>
      <c r="L36" s="116"/>
      <c r="M36" s="116"/>
      <c r="N36" s="116"/>
      <c r="O36" s="116"/>
      <c r="P36" s="116"/>
      <c r="Q36" s="119" t="n">
        <v>42621</v>
      </c>
      <c r="R36" s="120" t="s">
        <v>251</v>
      </c>
      <c r="S36" s="120" t="s">
        <v>252</v>
      </c>
      <c r="T36" s="120" t="s">
        <v>253</v>
      </c>
      <c r="U36" s="116"/>
      <c r="V36" s="116"/>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2"/>
      <c r="BC36" s="123"/>
      <c r="BD36" s="123"/>
      <c r="BE36" s="124"/>
      <c r="BF36" s="123"/>
      <c r="BG36" s="124"/>
      <c r="BH36" s="123"/>
      <c r="BI36" s="123"/>
      <c r="BJ36" s="123"/>
      <c r="BK36" s="123"/>
      <c r="BL36" s="125"/>
      <c r="BM36" s="123"/>
      <c r="BN36" s="123"/>
      <c r="BO36" s="123"/>
    </row>
    <row r="37" customFormat="false" ht="15.75" hidden="false" customHeight="true" outlineLevel="0" collapsed="false">
      <c r="A37" s="126" t="s">
        <v>254</v>
      </c>
      <c r="B37" s="126" t="s">
        <v>22</v>
      </c>
      <c r="C37" s="126" t="s">
        <v>255</v>
      </c>
      <c r="D37" s="127"/>
      <c r="E37" s="127"/>
      <c r="F37" s="127"/>
      <c r="G37" s="127"/>
      <c r="H37" s="127"/>
      <c r="I37" s="118" t="s">
        <v>256</v>
      </c>
      <c r="J37" s="128" t="s">
        <v>257</v>
      </c>
      <c r="K37" s="127"/>
      <c r="L37" s="127"/>
      <c r="M37" s="127"/>
      <c r="N37" s="127"/>
      <c r="O37" s="127"/>
      <c r="P37" s="127"/>
      <c r="Q37" s="129"/>
      <c r="R37" s="130" t="s">
        <v>258</v>
      </c>
      <c r="S37" s="130" t="s">
        <v>259</v>
      </c>
      <c r="T37" s="130" t="s">
        <v>260</v>
      </c>
      <c r="U37" s="127"/>
      <c r="V37" s="127"/>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2"/>
      <c r="BC37" s="133"/>
      <c r="BD37" s="133"/>
      <c r="BE37" s="134"/>
      <c r="BF37" s="133"/>
      <c r="BG37" s="134"/>
      <c r="BH37" s="133"/>
      <c r="BI37" s="133"/>
      <c r="BJ37" s="133"/>
      <c r="BK37" s="133"/>
      <c r="BL37" s="135"/>
      <c r="BM37" s="133"/>
      <c r="BN37" s="133"/>
      <c r="BO37" s="133"/>
    </row>
    <row r="38" customFormat="false" ht="15" hidden="false" customHeight="true" outlineLevel="0" collapsed="false">
      <c r="A38" s="126" t="s">
        <v>261</v>
      </c>
      <c r="B38" s="126" t="s">
        <v>150</v>
      </c>
      <c r="C38" s="136" t="s">
        <v>262</v>
      </c>
      <c r="D38" s="137" t="s">
        <v>263</v>
      </c>
      <c r="E38" s="138"/>
      <c r="F38" s="139"/>
      <c r="G38" s="140"/>
      <c r="H38" s="141"/>
      <c r="I38" s="141"/>
      <c r="J38" s="137" t="s">
        <v>264</v>
      </c>
      <c r="K38" s="139"/>
      <c r="L38" s="139"/>
      <c r="M38" s="139"/>
      <c r="N38" s="139"/>
      <c r="O38" s="139"/>
      <c r="P38" s="142" t="s">
        <v>265</v>
      </c>
      <c r="Q38" s="139" t="s">
        <v>266</v>
      </c>
      <c r="R38" s="120" t="s">
        <v>267</v>
      </c>
      <c r="S38" s="142" t="s">
        <v>268</v>
      </c>
      <c r="T38" s="123"/>
      <c r="U38" s="116"/>
      <c r="V38" s="116"/>
      <c r="W38" s="143"/>
      <c r="X38" s="143"/>
      <c r="Y38" s="143"/>
      <c r="Z38" s="143"/>
      <c r="AA38" s="143"/>
      <c r="AB38" s="143"/>
      <c r="AC38" s="143"/>
      <c r="AD38" s="143"/>
      <c r="AE38" s="143"/>
      <c r="AF38" s="143"/>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5"/>
      <c r="BC38" s="146"/>
      <c r="BD38" s="146"/>
      <c r="BE38" s="134"/>
      <c r="BF38" s="146"/>
      <c r="BG38" s="134"/>
      <c r="BH38" s="146"/>
      <c r="BI38" s="146"/>
      <c r="BJ38" s="146"/>
      <c r="BK38" s="146"/>
      <c r="BL38" s="147"/>
      <c r="BM38" s="133"/>
      <c r="BN38" s="133"/>
      <c r="BO38" s="133"/>
    </row>
    <row r="39" customFormat="false" ht="15.75" hidden="false" customHeight="true" outlineLevel="0" collapsed="false">
      <c r="A39" s="112" t="s">
        <v>269</v>
      </c>
      <c r="B39" s="112" t="s">
        <v>104</v>
      </c>
      <c r="C39" s="148" t="s">
        <v>270</v>
      </c>
      <c r="D39" s="116"/>
      <c r="E39" s="114" t="s">
        <v>271</v>
      </c>
      <c r="F39" s="116"/>
      <c r="G39" s="116" t="s">
        <v>272</v>
      </c>
      <c r="H39" s="116"/>
      <c r="I39" s="116" t="s">
        <v>273</v>
      </c>
      <c r="J39" s="116"/>
      <c r="K39" s="116"/>
      <c r="L39" s="116"/>
      <c r="M39" s="116"/>
      <c r="N39" s="116"/>
      <c r="O39" s="116"/>
      <c r="P39" s="116"/>
      <c r="Q39" s="116"/>
      <c r="R39" s="120"/>
      <c r="S39" s="120"/>
      <c r="T39" s="116"/>
      <c r="U39" s="116" t="s">
        <v>107</v>
      </c>
      <c r="V39" s="116" t="s">
        <v>274</v>
      </c>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2"/>
      <c r="BC39" s="123"/>
      <c r="BD39" s="123"/>
      <c r="BE39" s="124"/>
      <c r="BF39" s="123"/>
      <c r="BG39" s="124"/>
      <c r="BH39" s="123"/>
      <c r="BI39" s="123"/>
      <c r="BJ39" s="123"/>
      <c r="BK39" s="123"/>
      <c r="BL39" s="125"/>
      <c r="BM39" s="123"/>
      <c r="BN39" s="123"/>
      <c r="BO39" s="123"/>
    </row>
    <row r="40" customFormat="false" ht="15" hidden="false" customHeight="true" outlineLevel="0" collapsed="false">
      <c r="A40" s="126" t="s">
        <v>30</v>
      </c>
      <c r="B40" s="126" t="s">
        <v>22</v>
      </c>
      <c r="C40" s="136" t="s">
        <v>275</v>
      </c>
      <c r="D40" s="116"/>
      <c r="E40" s="120" t="s">
        <v>276</v>
      </c>
      <c r="F40" s="139"/>
      <c r="G40" s="140" t="s">
        <v>277</v>
      </c>
      <c r="H40" s="141"/>
      <c r="I40" s="149" t="s">
        <v>278</v>
      </c>
      <c r="J40" s="140"/>
      <c r="K40" s="139"/>
      <c r="L40" s="139"/>
      <c r="M40" s="139"/>
      <c r="N40" s="139"/>
      <c r="O40" s="139"/>
      <c r="P40" s="140" t="s">
        <v>279</v>
      </c>
      <c r="Q40" s="139" t="s">
        <v>280</v>
      </c>
      <c r="R40" s="120" t="s">
        <v>281</v>
      </c>
      <c r="S40" s="142" t="s">
        <v>282</v>
      </c>
      <c r="T40" s="142"/>
      <c r="U40" s="116"/>
      <c r="V40" s="116"/>
      <c r="W40" s="143"/>
      <c r="X40" s="143"/>
      <c r="Y40" s="143"/>
      <c r="Z40" s="143"/>
      <c r="AA40" s="143"/>
      <c r="AB40" s="143"/>
      <c r="AC40" s="143"/>
      <c r="AD40" s="143"/>
      <c r="AE40" s="143"/>
      <c r="AF40" s="143"/>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5"/>
      <c r="BC40" s="146"/>
      <c r="BD40" s="146"/>
      <c r="BE40" s="134"/>
      <c r="BF40" s="146"/>
      <c r="BG40" s="134"/>
      <c r="BH40" s="146"/>
      <c r="BI40" s="146"/>
      <c r="BJ40" s="146"/>
      <c r="BK40" s="146"/>
      <c r="BL40" s="147"/>
      <c r="BM40" s="133"/>
      <c r="BN40" s="133"/>
      <c r="BO40" s="133"/>
    </row>
    <row r="41" customFormat="false" ht="15" hidden="false" customHeight="true" outlineLevel="0" collapsed="false">
      <c r="A41" s="126" t="s">
        <v>283</v>
      </c>
      <c r="B41" s="126" t="s">
        <v>150</v>
      </c>
      <c r="C41" s="150" t="s">
        <v>284</v>
      </c>
      <c r="D41" s="151"/>
      <c r="E41" s="140"/>
      <c r="F41" s="139"/>
      <c r="G41" s="152"/>
      <c r="H41" s="152"/>
      <c r="I41" s="153"/>
      <c r="J41" s="142" t="s">
        <v>285</v>
      </c>
      <c r="K41" s="139"/>
      <c r="L41" s="139"/>
      <c r="M41" s="139"/>
      <c r="N41" s="139"/>
      <c r="O41" s="139"/>
      <c r="P41" s="154"/>
      <c r="Q41" s="155" t="n">
        <v>42650</v>
      </c>
      <c r="R41" s="156" t="s">
        <v>286</v>
      </c>
      <c r="S41" s="156" t="s">
        <v>287</v>
      </c>
      <c r="T41" s="157"/>
      <c r="U41" s="116"/>
      <c r="V41" s="116"/>
      <c r="W41" s="143"/>
      <c r="X41" s="143"/>
      <c r="Y41" s="143"/>
      <c r="Z41" s="143"/>
      <c r="AA41" s="143"/>
      <c r="AB41" s="143"/>
      <c r="AC41" s="143"/>
      <c r="AD41" s="143"/>
      <c r="AE41" s="143"/>
      <c r="AF41" s="143"/>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5"/>
      <c r="BC41" s="146"/>
      <c r="BD41" s="146"/>
      <c r="BE41" s="134"/>
      <c r="BF41" s="146"/>
      <c r="BG41" s="134"/>
      <c r="BH41" s="146"/>
      <c r="BI41" s="146"/>
      <c r="BJ41" s="146"/>
      <c r="BK41" s="146"/>
      <c r="BL41" s="147"/>
      <c r="BM41" s="133"/>
      <c r="BN41" s="133"/>
      <c r="BO41" s="133"/>
    </row>
    <row r="42" customFormat="false" ht="15" hidden="false" customHeight="true" outlineLevel="0" collapsed="false">
      <c r="A42" s="126" t="s">
        <v>21</v>
      </c>
      <c r="B42" s="126" t="s">
        <v>22</v>
      </c>
      <c r="C42" s="158" t="s">
        <v>288</v>
      </c>
      <c r="D42" s="159"/>
      <c r="E42" s="138"/>
      <c r="F42" s="139"/>
      <c r="G42" s="160" t="s">
        <v>289</v>
      </c>
      <c r="H42" s="161"/>
      <c r="I42" s="162"/>
      <c r="J42" s="116" t="s">
        <v>290</v>
      </c>
      <c r="K42" s="139"/>
      <c r="L42" s="139"/>
      <c r="M42" s="139"/>
      <c r="N42" s="139"/>
      <c r="O42" s="139"/>
      <c r="P42" s="163" t="s">
        <v>291</v>
      </c>
      <c r="Q42" s="164" t="n">
        <v>42553</v>
      </c>
      <c r="R42" s="165" t="s">
        <v>292</v>
      </c>
      <c r="S42" s="142" t="s">
        <v>293</v>
      </c>
      <c r="T42" s="166" t="s">
        <v>294</v>
      </c>
      <c r="U42" s="18"/>
      <c r="V42" s="18"/>
      <c r="W42" s="143"/>
      <c r="X42" s="143"/>
      <c r="Y42" s="143"/>
      <c r="Z42" s="143"/>
      <c r="AA42" s="143"/>
      <c r="AB42" s="143"/>
      <c r="AC42" s="143"/>
      <c r="AD42" s="143"/>
      <c r="AE42" s="143"/>
      <c r="AF42" s="143"/>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5"/>
      <c r="BC42" s="146"/>
      <c r="BD42" s="146"/>
      <c r="BE42" s="134"/>
      <c r="BF42" s="146"/>
      <c r="BG42" s="134"/>
      <c r="BH42" s="146"/>
      <c r="BI42" s="146"/>
      <c r="BJ42" s="146"/>
      <c r="BK42" s="146"/>
      <c r="BL42" s="147"/>
      <c r="BM42" s="133"/>
      <c r="BN42" s="133"/>
      <c r="BO42" s="133"/>
    </row>
    <row r="43" customFormat="false" ht="15" hidden="false" customHeight="true" outlineLevel="0" collapsed="false">
      <c r="A43" s="126" t="s">
        <v>295</v>
      </c>
      <c r="B43" s="126" t="s">
        <v>150</v>
      </c>
      <c r="C43" s="167" t="s">
        <v>296</v>
      </c>
      <c r="D43" s="140"/>
      <c r="E43" s="168"/>
      <c r="F43" s="139"/>
      <c r="G43" s="140"/>
      <c r="H43" s="142"/>
      <c r="I43" s="169"/>
      <c r="J43" s="137" t="s">
        <v>297</v>
      </c>
      <c r="K43" s="139"/>
      <c r="L43" s="139"/>
      <c r="M43" s="139"/>
      <c r="N43" s="139"/>
      <c r="O43" s="139"/>
      <c r="P43" s="142" t="s">
        <v>298</v>
      </c>
      <c r="Q43" s="139" t="s">
        <v>299</v>
      </c>
      <c r="R43" s="120" t="s">
        <v>300</v>
      </c>
      <c r="S43" s="142" t="s">
        <v>301</v>
      </c>
      <c r="T43" s="142" t="s">
        <v>302</v>
      </c>
      <c r="U43" s="18"/>
      <c r="V43" s="18"/>
      <c r="W43" s="143"/>
      <c r="X43" s="143"/>
      <c r="Y43" s="143"/>
      <c r="Z43" s="143"/>
      <c r="AA43" s="143"/>
      <c r="AB43" s="143"/>
      <c r="AC43" s="143"/>
      <c r="AD43" s="143"/>
      <c r="AE43" s="143"/>
      <c r="AF43" s="143"/>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5"/>
      <c r="BC43" s="146"/>
      <c r="BD43" s="146"/>
      <c r="BE43" s="134"/>
      <c r="BF43" s="146"/>
      <c r="BG43" s="134"/>
      <c r="BH43" s="146"/>
      <c r="BI43" s="146"/>
      <c r="BJ43" s="146"/>
      <c r="BK43" s="146"/>
      <c r="BL43" s="147"/>
      <c r="BM43" s="133"/>
      <c r="BN43" s="133"/>
      <c r="BO43" s="133"/>
    </row>
    <row r="44" customFormat="false" ht="15" hidden="false" customHeight="true" outlineLevel="0" collapsed="false">
      <c r="A44" s="126" t="s">
        <v>138</v>
      </c>
      <c r="B44" s="126" t="s">
        <v>150</v>
      </c>
      <c r="C44" s="167" t="s">
        <v>303</v>
      </c>
      <c r="D44" s="137" t="s">
        <v>304</v>
      </c>
      <c r="E44" s="138"/>
      <c r="F44" s="139"/>
      <c r="G44" s="140" t="s">
        <v>305</v>
      </c>
      <c r="H44" s="161"/>
      <c r="I44" s="169" t="s">
        <v>306</v>
      </c>
      <c r="J44" s="140" t="s">
        <v>307</v>
      </c>
      <c r="K44" s="139"/>
      <c r="L44" s="139"/>
      <c r="M44" s="139"/>
      <c r="N44" s="139"/>
      <c r="O44" s="139"/>
      <c r="P44" s="142" t="s">
        <v>308</v>
      </c>
      <c r="Q44" s="139" t="s">
        <v>309</v>
      </c>
      <c r="R44" s="116" t="s">
        <v>310</v>
      </c>
      <c r="S44" s="142" t="s">
        <v>311</v>
      </c>
      <c r="T44" s="142" t="s">
        <v>312</v>
      </c>
      <c r="U44" s="18"/>
      <c r="V44" s="18"/>
      <c r="W44" s="143"/>
      <c r="X44" s="143"/>
      <c r="Y44" s="143"/>
      <c r="Z44" s="143"/>
      <c r="AA44" s="143"/>
      <c r="AB44" s="143"/>
      <c r="AC44" s="143"/>
      <c r="AD44" s="143"/>
      <c r="AE44" s="143"/>
      <c r="AF44" s="143"/>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5"/>
      <c r="BC44" s="146"/>
      <c r="BD44" s="146"/>
      <c r="BE44" s="134"/>
      <c r="BF44" s="146"/>
      <c r="BG44" s="134"/>
      <c r="BH44" s="146"/>
      <c r="BI44" s="146"/>
      <c r="BJ44" s="146"/>
      <c r="BK44" s="146"/>
      <c r="BL44" s="147"/>
      <c r="BM44" s="133"/>
      <c r="BN44" s="133"/>
      <c r="BO44" s="133"/>
    </row>
    <row r="45" customFormat="false" ht="15" hidden="false" customHeight="true" outlineLevel="0" collapsed="false">
      <c r="A45" s="126" t="s">
        <v>313</v>
      </c>
      <c r="B45" s="126" t="s">
        <v>22</v>
      </c>
      <c r="C45" s="167" t="s">
        <v>314</v>
      </c>
      <c r="D45" s="116" t="s">
        <v>315</v>
      </c>
      <c r="E45" s="138"/>
      <c r="F45" s="139"/>
      <c r="G45" s="140"/>
      <c r="H45" s="141"/>
      <c r="I45" s="141"/>
      <c r="J45" s="140" t="s">
        <v>316</v>
      </c>
      <c r="K45" s="139"/>
      <c r="L45" s="139"/>
      <c r="M45" s="139"/>
      <c r="N45" s="139"/>
      <c r="O45" s="139"/>
      <c r="P45" s="116" t="s">
        <v>317</v>
      </c>
      <c r="Q45" s="139" t="s">
        <v>280</v>
      </c>
      <c r="R45" s="120" t="s">
        <v>318</v>
      </c>
      <c r="S45" s="142" t="s">
        <v>319</v>
      </c>
      <c r="T45" s="142" t="s">
        <v>302</v>
      </c>
      <c r="U45" s="18"/>
      <c r="V45" s="18"/>
      <c r="W45" s="143"/>
      <c r="X45" s="143"/>
      <c r="Y45" s="143"/>
      <c r="Z45" s="143"/>
      <c r="AA45" s="143"/>
      <c r="AB45" s="143"/>
      <c r="AC45" s="143"/>
      <c r="AD45" s="143"/>
      <c r="AE45" s="143"/>
      <c r="AF45" s="143"/>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5"/>
      <c r="BC45" s="146"/>
      <c r="BD45" s="146"/>
      <c r="BE45" s="134"/>
      <c r="BF45" s="146"/>
      <c r="BG45" s="134"/>
      <c r="BH45" s="146"/>
      <c r="BI45" s="146"/>
      <c r="BJ45" s="146"/>
      <c r="BK45" s="146"/>
      <c r="BL45" s="147"/>
      <c r="BM45" s="133"/>
      <c r="BN45" s="133"/>
      <c r="BO45" s="133"/>
    </row>
    <row r="46" customFormat="false" ht="15" hidden="false" customHeight="true" outlineLevel="0" collapsed="false">
      <c r="A46" s="126" t="s">
        <v>320</v>
      </c>
      <c r="B46" s="126" t="s">
        <v>22</v>
      </c>
      <c r="C46" s="170" t="s">
        <v>321</v>
      </c>
      <c r="D46" s="171"/>
      <c r="E46" s="139" t="s">
        <v>322</v>
      </c>
      <c r="F46" s="171"/>
      <c r="G46" s="172" t="s">
        <v>323</v>
      </c>
      <c r="H46" s="171"/>
      <c r="I46" s="173" t="s">
        <v>324</v>
      </c>
      <c r="J46" s="174" t="s">
        <v>325</v>
      </c>
      <c r="K46" s="175"/>
      <c r="L46" s="175"/>
      <c r="M46" s="175"/>
      <c r="N46" s="175"/>
      <c r="O46" s="175"/>
      <c r="P46" s="173" t="s">
        <v>326</v>
      </c>
      <c r="Q46" s="173" t="s">
        <v>327</v>
      </c>
      <c r="R46" s="176" t="s">
        <v>328</v>
      </c>
      <c r="S46" s="177" t="s">
        <v>329</v>
      </c>
      <c r="T46" s="178"/>
      <c r="U46" s="18"/>
      <c r="V46" s="18"/>
      <c r="W46" s="179"/>
      <c r="X46" s="179"/>
      <c r="Y46" s="179"/>
      <c r="Z46" s="179"/>
      <c r="AA46" s="179"/>
      <c r="AB46" s="179"/>
      <c r="AC46" s="179"/>
      <c r="AD46" s="179"/>
      <c r="AE46" s="179"/>
      <c r="AF46" s="179"/>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1"/>
      <c r="BC46" s="182"/>
      <c r="BD46" s="182"/>
      <c r="BE46" s="182"/>
      <c r="BF46" s="182"/>
      <c r="BG46" s="182"/>
      <c r="BH46" s="182"/>
      <c r="BI46" s="182"/>
      <c r="BJ46" s="182"/>
      <c r="BK46" s="182"/>
      <c r="BL46" s="183"/>
      <c r="BM46" s="184"/>
      <c r="BN46" s="184"/>
      <c r="BO46" s="184"/>
    </row>
    <row r="47" customFormat="false" ht="15" hidden="false" customHeight="true" outlineLevel="0" collapsed="false">
      <c r="A47" s="126" t="s">
        <v>330</v>
      </c>
      <c r="B47" s="126" t="s">
        <v>150</v>
      </c>
      <c r="C47" s="167" t="s">
        <v>331</v>
      </c>
      <c r="D47" s="159" t="s">
        <v>332</v>
      </c>
      <c r="E47" s="138"/>
      <c r="F47" s="139"/>
      <c r="G47" s="185"/>
      <c r="H47" s="161"/>
      <c r="I47" s="149"/>
      <c r="J47" s="137" t="s">
        <v>333</v>
      </c>
      <c r="K47" s="139"/>
      <c r="L47" s="139"/>
      <c r="M47" s="139"/>
      <c r="N47" s="139"/>
      <c r="O47" s="139"/>
      <c r="P47" s="142" t="s">
        <v>334</v>
      </c>
      <c r="Q47" s="139" t="s">
        <v>335</v>
      </c>
      <c r="R47" s="140" t="s">
        <v>336</v>
      </c>
      <c r="S47" s="142" t="s">
        <v>337</v>
      </c>
      <c r="T47" s="142" t="s">
        <v>338</v>
      </c>
      <c r="U47" s="18"/>
      <c r="V47" s="18"/>
      <c r="W47" s="143"/>
      <c r="X47" s="143"/>
      <c r="Y47" s="143"/>
      <c r="Z47" s="143"/>
      <c r="AA47" s="143"/>
      <c r="AB47" s="143"/>
      <c r="AC47" s="143"/>
      <c r="AD47" s="143"/>
      <c r="AE47" s="143"/>
      <c r="AF47" s="143"/>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5"/>
      <c r="BC47" s="146"/>
      <c r="BD47" s="146"/>
      <c r="BE47" s="134"/>
      <c r="BF47" s="146"/>
      <c r="BG47" s="134"/>
      <c r="BH47" s="146"/>
      <c r="BI47" s="146"/>
      <c r="BJ47" s="146"/>
      <c r="BK47" s="146"/>
      <c r="BL47" s="147"/>
      <c r="BM47" s="133"/>
      <c r="BN47" s="133"/>
      <c r="BO47" s="133"/>
    </row>
    <row r="48" customFormat="false" ht="15" hidden="false" customHeight="true" outlineLevel="0" collapsed="false">
      <c r="A48" s="126" t="s">
        <v>339</v>
      </c>
      <c r="B48" s="126" t="s">
        <v>22</v>
      </c>
      <c r="C48" s="167" t="s">
        <v>340</v>
      </c>
      <c r="D48" s="140"/>
      <c r="E48" s="138"/>
      <c r="F48" s="139"/>
      <c r="G48" s="140"/>
      <c r="H48" s="141"/>
      <c r="I48" s="141"/>
      <c r="J48" s="186" t="s">
        <v>341</v>
      </c>
      <c r="K48" s="139"/>
      <c r="L48" s="139"/>
      <c r="M48" s="139"/>
      <c r="N48" s="139"/>
      <c r="O48" s="139"/>
      <c r="P48" s="120" t="s">
        <v>342</v>
      </c>
      <c r="Q48" s="164" t="n">
        <v>42433</v>
      </c>
      <c r="R48" s="142" t="s">
        <v>343</v>
      </c>
      <c r="S48" s="142" t="s">
        <v>344</v>
      </c>
      <c r="T48" s="142" t="s">
        <v>345</v>
      </c>
      <c r="U48" s="18"/>
      <c r="V48" s="18"/>
      <c r="W48" s="143"/>
      <c r="X48" s="143"/>
      <c r="Y48" s="143"/>
      <c r="Z48" s="143"/>
      <c r="AA48" s="143"/>
      <c r="AB48" s="143"/>
      <c r="AC48" s="143"/>
      <c r="AD48" s="143"/>
      <c r="AE48" s="143"/>
      <c r="AF48" s="143"/>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5"/>
      <c r="BC48" s="146"/>
      <c r="BD48" s="146"/>
      <c r="BE48" s="134"/>
      <c r="BF48" s="146"/>
      <c r="BG48" s="134"/>
      <c r="BH48" s="146"/>
      <c r="BI48" s="146"/>
      <c r="BJ48" s="146"/>
      <c r="BK48" s="146"/>
      <c r="BL48" s="147"/>
      <c r="BM48" s="133"/>
      <c r="BN48" s="133"/>
      <c r="BO48" s="133"/>
    </row>
    <row r="49" customFormat="false" ht="15" hidden="false" customHeight="true" outlineLevel="0" collapsed="false">
      <c r="A49" s="126" t="s">
        <v>346</v>
      </c>
      <c r="B49" s="126" t="s">
        <v>347</v>
      </c>
      <c r="C49" s="167" t="s">
        <v>348</v>
      </c>
      <c r="D49" s="140"/>
      <c r="E49" s="187" t="s">
        <v>349</v>
      </c>
      <c r="F49" s="139"/>
      <c r="G49" s="140"/>
      <c r="H49" s="141"/>
      <c r="I49" s="141"/>
      <c r="J49" s="177" t="s">
        <v>350</v>
      </c>
      <c r="K49" s="139"/>
      <c r="L49" s="139"/>
      <c r="M49" s="139"/>
      <c r="N49" s="139"/>
      <c r="O49" s="139"/>
      <c r="P49" s="177" t="s">
        <v>351</v>
      </c>
      <c r="Q49" s="139" t="s">
        <v>352</v>
      </c>
      <c r="R49" s="116" t="s">
        <v>353</v>
      </c>
      <c r="S49" s="142" t="s">
        <v>354</v>
      </c>
      <c r="T49" s="142"/>
      <c r="U49" s="18"/>
      <c r="V49" s="18"/>
      <c r="W49" s="143"/>
      <c r="X49" s="143"/>
      <c r="Y49" s="143"/>
      <c r="Z49" s="143"/>
      <c r="AA49" s="143"/>
      <c r="AB49" s="143"/>
      <c r="AC49" s="143"/>
      <c r="AD49" s="143"/>
      <c r="AE49" s="143"/>
      <c r="AF49" s="143"/>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5"/>
      <c r="BC49" s="146"/>
      <c r="BD49" s="146"/>
      <c r="BE49" s="134"/>
      <c r="BF49" s="146"/>
      <c r="BG49" s="134"/>
      <c r="BH49" s="146"/>
      <c r="BI49" s="146"/>
      <c r="BJ49" s="146"/>
      <c r="BK49" s="146"/>
      <c r="BL49" s="147"/>
      <c r="BM49" s="133"/>
      <c r="BN49" s="133"/>
      <c r="BO49" s="133"/>
    </row>
    <row r="50" customFormat="false" ht="15" hidden="false" customHeight="true" outlineLevel="0" collapsed="false">
      <c r="A50" s="126" t="s">
        <v>355</v>
      </c>
      <c r="B50" s="126" t="s">
        <v>356</v>
      </c>
      <c r="C50" s="167" t="s">
        <v>357</v>
      </c>
      <c r="D50" s="116"/>
      <c r="E50" s="138"/>
      <c r="F50" s="139"/>
      <c r="G50" s="140"/>
      <c r="H50" s="141"/>
      <c r="I50" s="141"/>
      <c r="J50" s="140"/>
      <c r="K50" s="139"/>
      <c r="L50" s="139"/>
      <c r="M50" s="139"/>
      <c r="N50" s="139"/>
      <c r="O50" s="139"/>
      <c r="P50" s="120" t="s">
        <v>358</v>
      </c>
      <c r="Q50" s="139" t="s">
        <v>359</v>
      </c>
      <c r="R50" s="120" t="s">
        <v>360</v>
      </c>
      <c r="S50" s="142" t="s">
        <v>361</v>
      </c>
      <c r="T50" s="142" t="s">
        <v>362</v>
      </c>
      <c r="U50" s="18"/>
      <c r="V50" s="18"/>
      <c r="W50" s="143"/>
      <c r="X50" s="143"/>
      <c r="Y50" s="143"/>
      <c r="Z50" s="143"/>
      <c r="AA50" s="143"/>
      <c r="AB50" s="143"/>
      <c r="AC50" s="143"/>
      <c r="AD50" s="143"/>
      <c r="AE50" s="143"/>
      <c r="AF50" s="143"/>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5"/>
      <c r="BC50" s="146"/>
      <c r="BD50" s="146"/>
      <c r="BE50" s="134"/>
      <c r="BF50" s="146"/>
      <c r="BG50" s="134"/>
      <c r="BH50" s="146"/>
      <c r="BI50" s="146"/>
      <c r="BJ50" s="146"/>
      <c r="BK50" s="146"/>
      <c r="BL50" s="147"/>
      <c r="BM50" s="133"/>
      <c r="BN50" s="133"/>
      <c r="BO50" s="133"/>
    </row>
    <row r="51" customFormat="false" ht="15" hidden="false" customHeight="true" outlineLevel="0" collapsed="false">
      <c r="A51" s="126" t="s">
        <v>21</v>
      </c>
      <c r="B51" s="126" t="s">
        <v>363</v>
      </c>
      <c r="C51" s="167" t="s">
        <v>364</v>
      </c>
      <c r="D51" s="123"/>
      <c r="E51" s="138"/>
      <c r="F51" s="139"/>
      <c r="G51" s="140"/>
      <c r="H51" s="141"/>
      <c r="I51" s="141"/>
      <c r="J51" s="188" t="s">
        <v>365</v>
      </c>
      <c r="K51" s="139"/>
      <c r="L51" s="139"/>
      <c r="M51" s="139"/>
      <c r="N51" s="139"/>
      <c r="O51" s="139"/>
      <c r="P51" s="120" t="s">
        <v>366</v>
      </c>
      <c r="Q51" s="139" t="s">
        <v>367</v>
      </c>
      <c r="R51" s="140" t="s">
        <v>368</v>
      </c>
      <c r="S51" s="142" t="s">
        <v>369</v>
      </c>
      <c r="T51" s="142" t="s">
        <v>370</v>
      </c>
      <c r="U51" s="18"/>
      <c r="V51" s="18"/>
      <c r="W51" s="143"/>
      <c r="X51" s="143"/>
      <c r="Y51" s="143"/>
      <c r="Z51" s="143"/>
      <c r="AA51" s="143"/>
      <c r="AB51" s="143"/>
      <c r="AC51" s="143"/>
      <c r="AD51" s="143"/>
      <c r="AE51" s="143"/>
      <c r="AF51" s="143"/>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5"/>
      <c r="BC51" s="146"/>
      <c r="BD51" s="146"/>
      <c r="BE51" s="134"/>
      <c r="BF51" s="146"/>
      <c r="BG51" s="134"/>
      <c r="BH51" s="146"/>
      <c r="BI51" s="146"/>
      <c r="BJ51" s="146"/>
      <c r="BK51" s="146"/>
      <c r="BL51" s="147"/>
      <c r="BM51" s="133"/>
      <c r="BN51" s="133"/>
      <c r="BO51" s="133"/>
    </row>
    <row r="52" customFormat="false" ht="15" hidden="false" customHeight="true" outlineLevel="0" collapsed="false">
      <c r="A52" s="126" t="s">
        <v>21</v>
      </c>
      <c r="B52" s="126" t="s">
        <v>150</v>
      </c>
      <c r="C52" s="170" t="s">
        <v>371</v>
      </c>
      <c r="D52" s="139"/>
      <c r="E52" s="189"/>
      <c r="F52" s="139"/>
      <c r="G52" s="141" t="s">
        <v>372</v>
      </c>
      <c r="H52" s="161"/>
      <c r="I52" s="141" t="s">
        <v>373</v>
      </c>
      <c r="J52" s="140" t="s">
        <v>374</v>
      </c>
      <c r="K52" s="139"/>
      <c r="L52" s="139"/>
      <c r="M52" s="139"/>
      <c r="N52" s="139"/>
      <c r="O52" s="139"/>
      <c r="P52" s="190"/>
      <c r="Q52" s="139"/>
      <c r="R52" s="120"/>
      <c r="S52" s="191" t="s">
        <v>375</v>
      </c>
      <c r="T52" s="166" t="s">
        <v>376</v>
      </c>
      <c r="U52" s="18"/>
      <c r="V52" s="18"/>
      <c r="W52" s="143"/>
      <c r="X52" s="143"/>
      <c r="Y52" s="143"/>
      <c r="Z52" s="143"/>
      <c r="AA52" s="143"/>
      <c r="AB52" s="143"/>
      <c r="AC52" s="143"/>
      <c r="AD52" s="143"/>
      <c r="AE52" s="143"/>
      <c r="AF52" s="143"/>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5"/>
      <c r="BC52" s="146"/>
      <c r="BD52" s="146"/>
      <c r="BE52" s="134"/>
      <c r="BF52" s="146"/>
      <c r="BG52" s="134"/>
      <c r="BH52" s="146"/>
      <c r="BI52" s="146"/>
      <c r="BJ52" s="146"/>
      <c r="BK52" s="146"/>
      <c r="BL52" s="147"/>
      <c r="BM52" s="133"/>
      <c r="BN52" s="133"/>
      <c r="BO52" s="133"/>
    </row>
    <row r="53" customFormat="false" ht="15" hidden="false" customHeight="true" outlineLevel="0" collapsed="false">
      <c r="A53" s="126" t="s">
        <v>96</v>
      </c>
      <c r="B53" s="126" t="s">
        <v>150</v>
      </c>
      <c r="C53" s="158" t="s">
        <v>377</v>
      </c>
      <c r="D53" s="159" t="s">
        <v>378</v>
      </c>
      <c r="E53" s="138"/>
      <c r="F53" s="139"/>
      <c r="G53" s="192" t="s">
        <v>379</v>
      </c>
      <c r="H53" s="161"/>
      <c r="I53" s="149" t="s">
        <v>380</v>
      </c>
      <c r="J53" s="149" t="s">
        <v>381</v>
      </c>
      <c r="K53" s="139"/>
      <c r="L53" s="139"/>
      <c r="M53" s="139"/>
      <c r="N53" s="139"/>
      <c r="O53" s="139"/>
      <c r="P53" s="193" t="s">
        <v>382</v>
      </c>
      <c r="Q53" s="139" t="s">
        <v>218</v>
      </c>
      <c r="R53" s="165" t="s">
        <v>383</v>
      </c>
      <c r="S53" s="142" t="s">
        <v>384</v>
      </c>
      <c r="T53" s="142"/>
      <c r="U53" s="18"/>
      <c r="V53" s="18"/>
      <c r="W53" s="143"/>
      <c r="X53" s="143"/>
      <c r="Y53" s="143"/>
      <c r="Z53" s="143"/>
      <c r="AA53" s="143"/>
      <c r="AB53" s="143"/>
      <c r="AC53" s="143"/>
      <c r="AD53" s="143"/>
      <c r="AE53" s="143"/>
      <c r="AF53" s="143"/>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5"/>
      <c r="BC53" s="146"/>
      <c r="BD53" s="146"/>
      <c r="BE53" s="134"/>
      <c r="BF53" s="146"/>
      <c r="BG53" s="134"/>
      <c r="BH53" s="146"/>
      <c r="BI53" s="146"/>
      <c r="BJ53" s="146"/>
      <c r="BK53" s="146"/>
      <c r="BL53" s="147"/>
      <c r="BM53" s="133"/>
      <c r="BN53" s="133"/>
      <c r="BO53" s="133"/>
    </row>
    <row r="54" customFormat="false" ht="15" hidden="false" customHeight="true" outlineLevel="0" collapsed="false">
      <c r="A54" s="126" t="s">
        <v>21</v>
      </c>
      <c r="B54" s="126" t="s">
        <v>150</v>
      </c>
      <c r="C54" s="158" t="s">
        <v>385</v>
      </c>
      <c r="D54" s="159"/>
      <c r="E54" s="138"/>
      <c r="F54" s="139"/>
      <c r="G54" s="192" t="s">
        <v>386</v>
      </c>
      <c r="H54" s="161"/>
      <c r="I54" s="149"/>
      <c r="J54" s="116" t="s">
        <v>387</v>
      </c>
      <c r="K54" s="139"/>
      <c r="L54" s="139"/>
      <c r="M54" s="139"/>
      <c r="N54" s="139"/>
      <c r="O54" s="139"/>
      <c r="P54" s="149" t="s">
        <v>388</v>
      </c>
      <c r="Q54" s="139" t="s">
        <v>389</v>
      </c>
      <c r="R54" s="149" t="s">
        <v>390</v>
      </c>
      <c r="S54" s="142" t="s">
        <v>391</v>
      </c>
      <c r="T54" s="142"/>
      <c r="U54" s="18"/>
      <c r="V54" s="18"/>
      <c r="W54" s="143"/>
      <c r="X54" s="143"/>
      <c r="Y54" s="143"/>
      <c r="Z54" s="143"/>
      <c r="AA54" s="143"/>
      <c r="AB54" s="143"/>
      <c r="AC54" s="143"/>
      <c r="AD54" s="143"/>
      <c r="AE54" s="143"/>
      <c r="AF54" s="143"/>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5"/>
      <c r="BC54" s="146"/>
      <c r="BD54" s="146"/>
      <c r="BE54" s="134"/>
      <c r="BF54" s="146"/>
      <c r="BG54" s="134"/>
      <c r="BH54" s="146"/>
      <c r="BI54" s="146"/>
      <c r="BJ54" s="146"/>
      <c r="BK54" s="146"/>
      <c r="BL54" s="147"/>
      <c r="BM54" s="133"/>
      <c r="BN54" s="133"/>
      <c r="BO54" s="133"/>
    </row>
    <row r="55" customFormat="false" ht="15" hidden="false" customHeight="true" outlineLevel="0" collapsed="false">
      <c r="A55" s="126" t="s">
        <v>21</v>
      </c>
      <c r="B55" s="126" t="s">
        <v>150</v>
      </c>
      <c r="C55" s="167" t="s">
        <v>392</v>
      </c>
      <c r="D55" s="140"/>
      <c r="E55" s="194" t="s">
        <v>393</v>
      </c>
      <c r="F55" s="139"/>
      <c r="G55" s="140" t="s">
        <v>394</v>
      </c>
      <c r="H55" s="141" t="s">
        <v>395</v>
      </c>
      <c r="I55" s="141" t="s">
        <v>396</v>
      </c>
      <c r="J55" s="195" t="s">
        <v>397</v>
      </c>
      <c r="K55" s="139"/>
      <c r="L55" s="139"/>
      <c r="M55" s="139"/>
      <c r="N55" s="139"/>
      <c r="O55" s="139"/>
      <c r="P55" s="142"/>
      <c r="Q55" s="139" t="s">
        <v>266</v>
      </c>
      <c r="R55" s="120" t="s">
        <v>398</v>
      </c>
      <c r="S55" s="142" t="s">
        <v>399</v>
      </c>
      <c r="T55" s="142"/>
      <c r="U55" s="18"/>
      <c r="V55" s="18"/>
      <c r="W55" s="143"/>
      <c r="X55" s="143"/>
      <c r="Y55" s="143"/>
      <c r="Z55" s="143"/>
      <c r="AA55" s="143"/>
      <c r="AB55" s="143"/>
      <c r="AC55" s="143"/>
      <c r="AD55" s="143"/>
      <c r="AE55" s="143"/>
      <c r="AF55" s="143"/>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5"/>
      <c r="BC55" s="146"/>
      <c r="BD55" s="146"/>
      <c r="BE55" s="134"/>
      <c r="BF55" s="146"/>
      <c r="BG55" s="134"/>
      <c r="BH55" s="146"/>
      <c r="BI55" s="146"/>
      <c r="BJ55" s="146"/>
      <c r="BK55" s="146"/>
      <c r="BL55" s="147"/>
      <c r="BM55" s="133"/>
      <c r="BN55" s="133"/>
      <c r="BO55" s="133"/>
    </row>
    <row r="56" customFormat="false" ht="15" hidden="false" customHeight="true" outlineLevel="0" collapsed="false">
      <c r="A56" s="126" t="s">
        <v>21</v>
      </c>
      <c r="B56" s="126" t="s">
        <v>150</v>
      </c>
      <c r="C56" s="167" t="s">
        <v>400</v>
      </c>
      <c r="D56" s="140"/>
      <c r="E56" s="138"/>
      <c r="F56" s="139"/>
      <c r="G56" s="140" t="s">
        <v>401</v>
      </c>
      <c r="H56" s="141"/>
      <c r="I56" s="141"/>
      <c r="J56" s="137" t="s">
        <v>402</v>
      </c>
      <c r="K56" s="139"/>
      <c r="L56" s="139"/>
      <c r="M56" s="139"/>
      <c r="N56" s="139"/>
      <c r="O56" s="139"/>
      <c r="P56" s="142" t="s">
        <v>403</v>
      </c>
      <c r="Q56" s="139" t="s">
        <v>404</v>
      </c>
      <c r="R56" s="120" t="s">
        <v>405</v>
      </c>
      <c r="S56" s="142" t="s">
        <v>406</v>
      </c>
      <c r="T56" s="142"/>
      <c r="U56" s="18"/>
      <c r="V56" s="18"/>
      <c r="W56" s="143"/>
      <c r="X56" s="143"/>
      <c r="Y56" s="143"/>
      <c r="Z56" s="143"/>
      <c r="AA56" s="143"/>
      <c r="AB56" s="143"/>
      <c r="AC56" s="143"/>
      <c r="AD56" s="143"/>
      <c r="AE56" s="143"/>
      <c r="AF56" s="143"/>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5"/>
      <c r="BC56" s="146"/>
      <c r="BD56" s="146"/>
      <c r="BE56" s="134"/>
      <c r="BF56" s="146"/>
      <c r="BG56" s="134"/>
      <c r="BH56" s="146"/>
      <c r="BI56" s="146"/>
      <c r="BJ56" s="146"/>
      <c r="BK56" s="146"/>
      <c r="BL56" s="147"/>
      <c r="BM56" s="133"/>
      <c r="BN56" s="133"/>
      <c r="BO56" s="133"/>
    </row>
    <row r="57" customFormat="false" ht="15" hidden="false" customHeight="true" outlineLevel="0" collapsed="false">
      <c r="A57" s="126" t="s">
        <v>124</v>
      </c>
      <c r="B57" s="126" t="s">
        <v>150</v>
      </c>
      <c r="C57" s="167" t="s">
        <v>407</v>
      </c>
      <c r="D57" s="140"/>
      <c r="E57" s="196" t="s">
        <v>408</v>
      </c>
      <c r="F57" s="139"/>
      <c r="G57" s="140"/>
      <c r="H57" s="142" t="s">
        <v>409</v>
      </c>
      <c r="I57" s="169"/>
      <c r="J57" s="137" t="s">
        <v>410</v>
      </c>
      <c r="K57" s="139"/>
      <c r="L57" s="139"/>
      <c r="M57" s="139"/>
      <c r="N57" s="139"/>
      <c r="O57" s="139"/>
      <c r="P57" s="142" t="s">
        <v>411</v>
      </c>
      <c r="Q57" s="139" t="s">
        <v>412</v>
      </c>
      <c r="R57" s="120" t="s">
        <v>413</v>
      </c>
      <c r="S57" s="142" t="s">
        <v>414</v>
      </c>
      <c r="T57" s="142"/>
      <c r="U57" s="18"/>
      <c r="V57" s="18"/>
      <c r="W57" s="143"/>
      <c r="X57" s="143"/>
      <c r="Y57" s="143"/>
      <c r="Z57" s="143"/>
      <c r="AA57" s="143"/>
      <c r="AB57" s="143"/>
      <c r="AC57" s="143"/>
      <c r="AD57" s="143"/>
      <c r="AE57" s="143"/>
      <c r="AF57" s="143"/>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5"/>
      <c r="BC57" s="146"/>
      <c r="BD57" s="146"/>
      <c r="BE57" s="134"/>
      <c r="BF57" s="146"/>
      <c r="BG57" s="134"/>
      <c r="BH57" s="146"/>
      <c r="BI57" s="146"/>
      <c r="BJ57" s="146"/>
      <c r="BK57" s="146"/>
      <c r="BL57" s="147"/>
      <c r="BM57" s="133"/>
      <c r="BN57" s="133"/>
      <c r="BO57" s="133"/>
    </row>
    <row r="58" customFormat="false" ht="15" hidden="false" customHeight="true" outlineLevel="0" collapsed="false">
      <c r="A58" s="126" t="s">
        <v>21</v>
      </c>
      <c r="B58" s="126" t="s">
        <v>150</v>
      </c>
      <c r="C58" s="170" t="s">
        <v>415</v>
      </c>
      <c r="D58" s="139"/>
      <c r="E58" s="189"/>
      <c r="F58" s="139"/>
      <c r="G58" s="117" t="s">
        <v>416</v>
      </c>
      <c r="H58" s="161" t="s">
        <v>417</v>
      </c>
      <c r="I58" s="190"/>
      <c r="J58" s="140" t="s">
        <v>418</v>
      </c>
      <c r="K58" s="139"/>
      <c r="L58" s="139"/>
      <c r="M58" s="139"/>
      <c r="N58" s="139"/>
      <c r="O58" s="139"/>
      <c r="P58" s="190" t="s">
        <v>419</v>
      </c>
      <c r="Q58" s="139" t="s">
        <v>420</v>
      </c>
      <c r="R58" s="116"/>
      <c r="S58" s="191" t="s">
        <v>421</v>
      </c>
      <c r="T58" s="166"/>
      <c r="U58" s="18"/>
      <c r="V58" s="18"/>
      <c r="W58" s="143"/>
      <c r="X58" s="143"/>
      <c r="Y58" s="143"/>
      <c r="Z58" s="143"/>
      <c r="AA58" s="143"/>
      <c r="AB58" s="143"/>
      <c r="AC58" s="143"/>
      <c r="AD58" s="143"/>
      <c r="AE58" s="143"/>
      <c r="AF58" s="143"/>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5"/>
      <c r="BC58" s="146"/>
      <c r="BD58" s="146"/>
      <c r="BE58" s="134"/>
      <c r="BF58" s="146"/>
      <c r="BG58" s="134"/>
      <c r="BH58" s="146"/>
      <c r="BI58" s="146"/>
      <c r="BJ58" s="146"/>
      <c r="BK58" s="146"/>
      <c r="BL58" s="147"/>
      <c r="BM58" s="133"/>
      <c r="BN58" s="133"/>
      <c r="BO58" s="133"/>
    </row>
    <row r="59" customFormat="false" ht="15" hidden="false" customHeight="true" outlineLevel="0" collapsed="false">
      <c r="A59" s="126" t="s">
        <v>21</v>
      </c>
      <c r="B59" s="126" t="s">
        <v>22</v>
      </c>
      <c r="C59" s="170" t="s">
        <v>422</v>
      </c>
      <c r="D59" s="139"/>
      <c r="E59" s="197" t="s">
        <v>423</v>
      </c>
      <c r="F59" s="139"/>
      <c r="G59" s="139" t="s">
        <v>424</v>
      </c>
      <c r="H59" s="161" t="s">
        <v>425</v>
      </c>
      <c r="I59" s="117"/>
      <c r="J59" s="141"/>
      <c r="K59" s="139"/>
      <c r="L59" s="139"/>
      <c r="M59" s="139"/>
      <c r="N59" s="139"/>
      <c r="O59" s="139"/>
      <c r="P59" s="198" t="s">
        <v>426</v>
      </c>
      <c r="Q59" s="164" t="n">
        <v>42167</v>
      </c>
      <c r="R59" s="116"/>
      <c r="S59" s="191" t="s">
        <v>427</v>
      </c>
      <c r="T59" s="166"/>
      <c r="U59" s="18"/>
      <c r="V59" s="18"/>
      <c r="W59" s="143"/>
      <c r="X59" s="143"/>
      <c r="Y59" s="143"/>
      <c r="Z59" s="143"/>
      <c r="AA59" s="143"/>
      <c r="AB59" s="143"/>
      <c r="AC59" s="143"/>
      <c r="AD59" s="143"/>
      <c r="AE59" s="143"/>
      <c r="AF59" s="143"/>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5"/>
      <c r="BC59" s="146"/>
      <c r="BD59" s="146"/>
      <c r="BE59" s="134"/>
      <c r="BF59" s="146"/>
      <c r="BG59" s="134"/>
      <c r="BH59" s="146"/>
      <c r="BI59" s="146"/>
      <c r="BJ59" s="146"/>
      <c r="BK59" s="146"/>
      <c r="BL59" s="147"/>
      <c r="BM59" s="133"/>
      <c r="BN59" s="133"/>
      <c r="BO59" s="133"/>
    </row>
    <row r="60" customFormat="false" ht="15" hidden="false" customHeight="true" outlineLevel="0" collapsed="false">
      <c r="A60" s="199" t="s">
        <v>21</v>
      </c>
      <c r="B60" s="126" t="s">
        <v>150</v>
      </c>
      <c r="C60" s="170" t="s">
        <v>428</v>
      </c>
      <c r="D60" s="139"/>
      <c r="E60" s="189"/>
      <c r="F60" s="139"/>
      <c r="G60" s="141" t="s">
        <v>429</v>
      </c>
      <c r="H60" s="161" t="s">
        <v>430</v>
      </c>
      <c r="I60" s="190"/>
      <c r="J60" s="142" t="s">
        <v>431</v>
      </c>
      <c r="K60" s="139"/>
      <c r="L60" s="139"/>
      <c r="M60" s="139"/>
      <c r="N60" s="139"/>
      <c r="O60" s="139"/>
      <c r="P60" s="142" t="s">
        <v>432</v>
      </c>
      <c r="Q60" s="139" t="s">
        <v>433</v>
      </c>
      <c r="R60" s="120" t="s">
        <v>434</v>
      </c>
      <c r="S60" s="142" t="s">
        <v>435</v>
      </c>
      <c r="T60" s="200" t="s">
        <v>436</v>
      </c>
      <c r="U60" s="18"/>
      <c r="V60" s="18"/>
      <c r="W60" s="143"/>
      <c r="X60" s="143"/>
      <c r="Y60" s="143"/>
      <c r="Z60" s="143"/>
      <c r="AA60" s="143"/>
      <c r="AB60" s="143"/>
      <c r="AC60" s="143"/>
      <c r="AD60" s="143"/>
      <c r="AE60" s="143"/>
      <c r="AF60" s="143"/>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5"/>
      <c r="BC60" s="146"/>
      <c r="BD60" s="146"/>
      <c r="BE60" s="134"/>
      <c r="BF60" s="146"/>
      <c r="BG60" s="134"/>
      <c r="BH60" s="146"/>
      <c r="BI60" s="146"/>
      <c r="BJ60" s="146"/>
      <c r="BK60" s="146"/>
      <c r="BL60" s="147"/>
      <c r="BM60" s="133"/>
      <c r="BN60" s="133"/>
      <c r="BO60" s="133"/>
    </row>
    <row r="61" customFormat="false" ht="15" hidden="false" customHeight="true" outlineLevel="0" collapsed="false">
      <c r="A61" s="126" t="s">
        <v>21</v>
      </c>
      <c r="B61" s="126" t="s">
        <v>150</v>
      </c>
      <c r="C61" s="201" t="s">
        <v>437</v>
      </c>
      <c r="D61" s="159"/>
      <c r="E61" s="138"/>
      <c r="F61" s="139"/>
      <c r="G61" s="185" t="s">
        <v>438</v>
      </c>
      <c r="H61" s="161"/>
      <c r="I61" s="149"/>
      <c r="J61" s="202" t="s">
        <v>439</v>
      </c>
      <c r="K61" s="139"/>
      <c r="L61" s="139"/>
      <c r="M61" s="139"/>
      <c r="N61" s="139"/>
      <c r="O61" s="139"/>
      <c r="P61" s="142" t="s">
        <v>440</v>
      </c>
      <c r="Q61" s="139" t="s">
        <v>441</v>
      </c>
      <c r="R61" s="116" t="s">
        <v>442</v>
      </c>
      <c r="S61" s="142" t="s">
        <v>443</v>
      </c>
      <c r="T61" s="203" t="s">
        <v>444</v>
      </c>
      <c r="U61" s="18"/>
      <c r="V61" s="18"/>
      <c r="W61" s="143"/>
      <c r="X61" s="143"/>
      <c r="Y61" s="143"/>
      <c r="Z61" s="143"/>
      <c r="AA61" s="143"/>
      <c r="AB61" s="143"/>
      <c r="AC61" s="143"/>
      <c r="AD61" s="143"/>
      <c r="AE61" s="143"/>
      <c r="AF61" s="143"/>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5"/>
      <c r="BC61" s="146"/>
      <c r="BD61" s="146"/>
      <c r="BE61" s="134"/>
      <c r="BF61" s="146"/>
      <c r="BG61" s="134"/>
      <c r="BH61" s="146"/>
      <c r="BI61" s="146"/>
      <c r="BJ61" s="146"/>
      <c r="BK61" s="146"/>
      <c r="BL61" s="147"/>
      <c r="BM61" s="133"/>
      <c r="BN61" s="133"/>
      <c r="BO61" s="133"/>
    </row>
    <row r="62" customFormat="false" ht="15" hidden="false" customHeight="true" outlineLevel="0" collapsed="false">
      <c r="A62" s="126" t="s">
        <v>445</v>
      </c>
      <c r="B62" s="126" t="s">
        <v>22</v>
      </c>
      <c r="C62" s="170" t="s">
        <v>446</v>
      </c>
      <c r="D62" s="139"/>
      <c r="E62" s="189"/>
      <c r="F62" s="139"/>
      <c r="G62" s="204" t="s">
        <v>447</v>
      </c>
      <c r="H62" s="161" t="s">
        <v>448</v>
      </c>
      <c r="I62" s="205" t="s">
        <v>447</v>
      </c>
      <c r="J62" s="127" t="s">
        <v>449</v>
      </c>
      <c r="K62" s="139"/>
      <c r="L62" s="139"/>
      <c r="M62" s="139"/>
      <c r="N62" s="139"/>
      <c r="O62" s="139"/>
      <c r="P62" s="142" t="s">
        <v>450</v>
      </c>
      <c r="Q62" s="164" t="n">
        <v>42136</v>
      </c>
      <c r="R62" s="127"/>
      <c r="S62" s="191" t="s">
        <v>451</v>
      </c>
      <c r="T62" s="206" t="s">
        <v>452</v>
      </c>
      <c r="U62" s="18"/>
      <c r="V62" s="18"/>
      <c r="W62" s="143"/>
      <c r="X62" s="143"/>
      <c r="Y62" s="143"/>
      <c r="Z62" s="143"/>
      <c r="AA62" s="143"/>
      <c r="AB62" s="143"/>
      <c r="AC62" s="143"/>
      <c r="AD62" s="143"/>
      <c r="AE62" s="143"/>
      <c r="AF62" s="143"/>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5"/>
      <c r="BC62" s="146"/>
      <c r="BD62" s="146"/>
      <c r="BE62" s="134"/>
      <c r="BF62" s="146"/>
      <c r="BG62" s="134"/>
      <c r="BH62" s="146"/>
      <c r="BI62" s="146"/>
      <c r="BJ62" s="146"/>
      <c r="BK62" s="146"/>
      <c r="BL62" s="147"/>
      <c r="BM62" s="133"/>
      <c r="BN62" s="133"/>
      <c r="BO62" s="133"/>
    </row>
    <row r="63" customFormat="false" ht="15" hidden="false" customHeight="true" outlineLevel="0" collapsed="false">
      <c r="A63" s="126" t="s">
        <v>138</v>
      </c>
      <c r="B63" s="126" t="s">
        <v>453</v>
      </c>
      <c r="C63" s="170" t="s">
        <v>454</v>
      </c>
      <c r="D63" s="139"/>
      <c r="E63" s="189"/>
      <c r="F63" s="139"/>
      <c r="G63" s="141"/>
      <c r="H63" s="161"/>
      <c r="I63" s="141"/>
      <c r="J63" s="190"/>
      <c r="K63" s="139"/>
      <c r="L63" s="139"/>
      <c r="M63" s="139"/>
      <c r="N63" s="139"/>
      <c r="O63" s="139"/>
      <c r="P63" s="190" t="s">
        <v>455</v>
      </c>
      <c r="Q63" s="164" t="n">
        <v>42431</v>
      </c>
      <c r="R63" s="130" t="s">
        <v>456</v>
      </c>
      <c r="S63" s="191" t="s">
        <v>457</v>
      </c>
      <c r="T63" s="166" t="s">
        <v>458</v>
      </c>
      <c r="U63" s="18"/>
      <c r="V63" s="18"/>
      <c r="W63" s="143"/>
      <c r="X63" s="143"/>
      <c r="Y63" s="143"/>
      <c r="Z63" s="143"/>
      <c r="AA63" s="143"/>
      <c r="AB63" s="143"/>
      <c r="AC63" s="143"/>
      <c r="AD63" s="143"/>
      <c r="AE63" s="143"/>
      <c r="AF63" s="143"/>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5"/>
      <c r="BC63" s="146"/>
      <c r="BD63" s="146"/>
      <c r="BE63" s="134"/>
      <c r="BF63" s="146"/>
      <c r="BG63" s="134"/>
      <c r="BH63" s="146"/>
      <c r="BI63" s="146"/>
      <c r="BJ63" s="146"/>
      <c r="BK63" s="146"/>
      <c r="BL63" s="147"/>
      <c r="BM63" s="133"/>
      <c r="BN63" s="133"/>
      <c r="BO63" s="133"/>
    </row>
    <row r="64" customFormat="false" ht="15" hidden="false" customHeight="true" outlineLevel="0" collapsed="false">
      <c r="A64" s="126" t="s">
        <v>459</v>
      </c>
      <c r="B64" s="126" t="s">
        <v>150</v>
      </c>
      <c r="C64" s="207" t="s">
        <v>460</v>
      </c>
      <c r="D64" s="208" t="s">
        <v>461</v>
      </c>
      <c r="E64" s="187" t="s">
        <v>462</v>
      </c>
      <c r="F64" s="139"/>
      <c r="G64" s="209"/>
      <c r="H64" s="161"/>
      <c r="I64" s="149"/>
      <c r="J64" s="210" t="s">
        <v>463</v>
      </c>
      <c r="K64" s="139"/>
      <c r="L64" s="139"/>
      <c r="M64" s="139"/>
      <c r="N64" s="139"/>
      <c r="O64" s="139"/>
      <c r="P64" s="190" t="s">
        <v>464</v>
      </c>
      <c r="Q64" s="139" t="s">
        <v>335</v>
      </c>
      <c r="R64" s="149" t="s">
        <v>465</v>
      </c>
      <c r="S64" s="142" t="s">
        <v>466</v>
      </c>
      <c r="T64" s="142"/>
      <c r="U64" s="18"/>
      <c r="V64" s="18"/>
      <c r="W64" s="143"/>
      <c r="X64" s="143"/>
      <c r="Y64" s="143"/>
      <c r="Z64" s="143"/>
      <c r="AA64" s="143"/>
      <c r="AB64" s="143"/>
      <c r="AC64" s="143"/>
      <c r="AD64" s="143"/>
      <c r="AE64" s="143"/>
      <c r="AF64" s="143"/>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5"/>
      <c r="BC64" s="146"/>
      <c r="BD64" s="146"/>
      <c r="BE64" s="134"/>
      <c r="BF64" s="146"/>
      <c r="BG64" s="134"/>
      <c r="BH64" s="146"/>
      <c r="BI64" s="146"/>
      <c r="BJ64" s="146"/>
      <c r="BK64" s="146"/>
      <c r="BL64" s="147"/>
      <c r="BM64" s="133"/>
      <c r="BN64" s="133"/>
      <c r="BO64" s="133"/>
    </row>
    <row r="65" customFormat="false" ht="15" hidden="false" customHeight="true" outlineLevel="0" collapsed="false">
      <c r="A65" s="97"/>
      <c r="B65" s="126" t="s">
        <v>104</v>
      </c>
      <c r="C65" s="126" t="s">
        <v>467</v>
      </c>
      <c r="E65" s="211"/>
      <c r="F65" s="159"/>
      <c r="G65" s="190"/>
      <c r="H65" s="139"/>
      <c r="I65" s="160"/>
      <c r="J65" s="161"/>
      <c r="K65" s="162"/>
      <c r="L65" s="212" t="s">
        <v>468</v>
      </c>
      <c r="M65" s="139"/>
      <c r="N65" s="139"/>
      <c r="O65" s="139"/>
      <c r="P65" s="139"/>
      <c r="Q65" s="139"/>
      <c r="R65" s="142" t="s">
        <v>469</v>
      </c>
      <c r="S65" s="139" t="s">
        <v>470</v>
      </c>
      <c r="T65" s="127" t="s">
        <v>471</v>
      </c>
      <c r="U65" s="18"/>
      <c r="V65" s="18"/>
      <c r="W65" s="166"/>
      <c r="X65" s="143"/>
      <c r="Y65" s="143"/>
      <c r="Z65" s="143"/>
      <c r="AA65" s="143"/>
      <c r="AB65" s="143"/>
      <c r="AC65" s="143"/>
      <c r="AD65" s="143"/>
      <c r="AE65" s="143"/>
      <c r="AF65" s="143"/>
      <c r="AG65" s="143"/>
      <c r="AH65" s="143"/>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5"/>
      <c r="BE65" s="146"/>
      <c r="BF65" s="146"/>
      <c r="BG65" s="134"/>
      <c r="BH65" s="146"/>
      <c r="BI65" s="134"/>
      <c r="BJ65" s="146"/>
      <c r="BK65" s="146"/>
      <c r="BL65" s="146"/>
      <c r="BM65" s="146"/>
      <c r="BN65" s="147"/>
      <c r="BO65" s="133"/>
    </row>
    <row r="66" customFormat="false" ht="15" hidden="false" customHeight="true" outlineLevel="0" collapsed="false">
      <c r="A66" s="126" t="s">
        <v>21</v>
      </c>
      <c r="B66" s="126" t="s">
        <v>150</v>
      </c>
      <c r="C66" s="170" t="s">
        <v>472</v>
      </c>
      <c r="D66" s="213" t="s">
        <v>473</v>
      </c>
      <c r="E66" s="197" t="s">
        <v>474</v>
      </c>
      <c r="F66" s="139"/>
      <c r="G66" s="165" t="s">
        <v>475</v>
      </c>
      <c r="H66" s="161"/>
      <c r="I66" s="127"/>
      <c r="J66" s="190"/>
      <c r="K66" s="139"/>
      <c r="L66" s="139"/>
      <c r="M66" s="139"/>
      <c r="N66" s="139"/>
      <c r="O66" s="139"/>
      <c r="P66" s="214" t="s">
        <v>476</v>
      </c>
      <c r="Q66" s="139"/>
      <c r="R66" s="127"/>
      <c r="S66" s="191" t="s">
        <v>477</v>
      </c>
      <c r="T66" s="166" t="s">
        <v>478</v>
      </c>
      <c r="U66" s="18"/>
      <c r="V66" s="18"/>
      <c r="W66" s="143"/>
      <c r="X66" s="143"/>
      <c r="Y66" s="143"/>
      <c r="Z66" s="143"/>
      <c r="AA66" s="143"/>
      <c r="AB66" s="143"/>
      <c r="AC66" s="143"/>
      <c r="AD66" s="143"/>
      <c r="AE66" s="143"/>
      <c r="AF66" s="143"/>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5"/>
      <c r="BC66" s="146"/>
      <c r="BD66" s="146"/>
      <c r="BE66" s="134"/>
      <c r="BF66" s="146"/>
      <c r="BG66" s="134"/>
      <c r="BH66" s="146"/>
      <c r="BI66" s="146"/>
      <c r="BJ66" s="146"/>
      <c r="BK66" s="146"/>
      <c r="BL66" s="147"/>
      <c r="BM66" s="133"/>
      <c r="BN66" s="133"/>
      <c r="BO66" s="133"/>
    </row>
    <row r="67" customFormat="false" ht="15" hidden="false" customHeight="true" outlineLevel="0" collapsed="false">
      <c r="A67" s="126" t="s">
        <v>479</v>
      </c>
      <c r="B67" s="126" t="s">
        <v>150</v>
      </c>
      <c r="C67" s="170" t="s">
        <v>480</v>
      </c>
      <c r="D67" s="139"/>
      <c r="E67" s="138"/>
      <c r="F67" s="139"/>
      <c r="G67" s="141"/>
      <c r="H67" s="161"/>
      <c r="I67" s="190"/>
      <c r="J67" s="142" t="s">
        <v>481</v>
      </c>
      <c r="K67" s="139"/>
      <c r="L67" s="139"/>
      <c r="M67" s="139"/>
      <c r="N67" s="139"/>
      <c r="O67" s="139"/>
      <c r="P67" s="142" t="s">
        <v>482</v>
      </c>
      <c r="Q67" s="139" t="s">
        <v>433</v>
      </c>
      <c r="R67" s="116"/>
      <c r="S67" s="142" t="s">
        <v>483</v>
      </c>
      <c r="T67" s="215"/>
      <c r="U67" s="18"/>
      <c r="V67" s="18"/>
      <c r="W67" s="143"/>
      <c r="X67" s="143"/>
      <c r="Y67" s="143"/>
      <c r="Z67" s="143"/>
      <c r="AA67" s="143"/>
      <c r="AB67" s="143"/>
      <c r="AC67" s="143"/>
      <c r="AD67" s="143"/>
      <c r="AE67" s="143"/>
      <c r="AF67" s="143"/>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5"/>
      <c r="BC67" s="146"/>
      <c r="BD67" s="146"/>
      <c r="BE67" s="134"/>
      <c r="BF67" s="146"/>
      <c r="BG67" s="134"/>
      <c r="BH67" s="146"/>
      <c r="BI67" s="146"/>
      <c r="BJ67" s="146"/>
      <c r="BK67" s="146"/>
      <c r="BL67" s="147"/>
      <c r="BM67" s="133"/>
      <c r="BN67" s="133"/>
      <c r="BO67" s="133"/>
    </row>
    <row r="68" customFormat="false" ht="15" hidden="false" customHeight="true" outlineLevel="0" collapsed="false">
      <c r="A68" s="126" t="s">
        <v>96</v>
      </c>
      <c r="B68" s="126" t="s">
        <v>150</v>
      </c>
      <c r="C68" s="170" t="s">
        <v>484</v>
      </c>
      <c r="D68" s="139"/>
      <c r="E68" s="187" t="s">
        <v>485</v>
      </c>
      <c r="F68" s="139"/>
      <c r="G68" s="141" t="s">
        <v>486</v>
      </c>
      <c r="H68" s="161"/>
      <c r="I68" s="141" t="s">
        <v>487</v>
      </c>
      <c r="J68" s="137" t="s">
        <v>488</v>
      </c>
      <c r="K68" s="139"/>
      <c r="L68" s="139"/>
      <c r="M68" s="139"/>
      <c r="N68" s="139"/>
      <c r="O68" s="139"/>
      <c r="P68" s="190" t="s">
        <v>489</v>
      </c>
      <c r="Q68" s="139" t="s">
        <v>490</v>
      </c>
      <c r="R68" s="116"/>
      <c r="S68" s="142" t="s">
        <v>491</v>
      </c>
      <c r="T68" s="166" t="s">
        <v>492</v>
      </c>
      <c r="U68" s="18"/>
      <c r="V68" s="18"/>
      <c r="W68" s="143"/>
      <c r="X68" s="143"/>
      <c r="Y68" s="143"/>
      <c r="Z68" s="143"/>
      <c r="AA68" s="143"/>
      <c r="AB68" s="143"/>
      <c r="AC68" s="143"/>
      <c r="AD68" s="143"/>
      <c r="AE68" s="143"/>
      <c r="AF68" s="143"/>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5"/>
      <c r="BC68" s="146"/>
      <c r="BD68" s="146"/>
      <c r="BE68" s="134"/>
      <c r="BF68" s="146"/>
      <c r="BG68" s="134"/>
      <c r="BH68" s="146"/>
      <c r="BI68" s="146"/>
      <c r="BJ68" s="146"/>
      <c r="BK68" s="146"/>
      <c r="BL68" s="147"/>
      <c r="BM68" s="133"/>
      <c r="BN68" s="133"/>
      <c r="BO68" s="133"/>
    </row>
    <row r="69" customFormat="false" ht="15" hidden="false" customHeight="true" outlineLevel="0" collapsed="false">
      <c r="A69" s="126" t="s">
        <v>283</v>
      </c>
      <c r="B69" s="126"/>
      <c r="C69" s="170" t="s">
        <v>493</v>
      </c>
      <c r="D69" s="139"/>
      <c r="E69" s="197" t="s">
        <v>494</v>
      </c>
      <c r="F69" s="139"/>
      <c r="G69" s="195" t="s">
        <v>495</v>
      </c>
      <c r="H69" s="161"/>
      <c r="I69" s="190"/>
      <c r="J69" s="137" t="s">
        <v>496</v>
      </c>
      <c r="K69" s="139"/>
      <c r="L69" s="139"/>
      <c r="M69" s="139"/>
      <c r="N69" s="139"/>
      <c r="O69" s="139"/>
      <c r="P69" s="190" t="s">
        <v>497</v>
      </c>
      <c r="Q69" s="139" t="s">
        <v>498</v>
      </c>
      <c r="R69" s="120" t="s">
        <v>499</v>
      </c>
      <c r="S69" s="191" t="s">
        <v>500</v>
      </c>
      <c r="T69" s="166" t="s">
        <v>501</v>
      </c>
      <c r="U69" s="18"/>
      <c r="V69" s="18"/>
      <c r="W69" s="143"/>
      <c r="X69" s="143"/>
      <c r="Y69" s="143"/>
      <c r="Z69" s="143"/>
      <c r="AA69" s="143"/>
      <c r="AB69" s="143"/>
      <c r="AC69" s="143"/>
      <c r="AD69" s="143"/>
      <c r="AE69" s="143"/>
      <c r="AF69" s="143"/>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5"/>
      <c r="BC69" s="146"/>
      <c r="BD69" s="146"/>
      <c r="BE69" s="134"/>
      <c r="BF69" s="146"/>
      <c r="BG69" s="134"/>
      <c r="BH69" s="146"/>
      <c r="BI69" s="146"/>
      <c r="BJ69" s="146"/>
      <c r="BK69" s="146"/>
      <c r="BL69" s="147"/>
      <c r="BM69" s="133"/>
      <c r="BN69" s="133"/>
      <c r="BO69" s="133"/>
    </row>
    <row r="70" customFormat="false" ht="15.75" hidden="false" customHeight="true" outlineLevel="0" collapsed="false">
      <c r="A70" s="126" t="s">
        <v>502</v>
      </c>
      <c r="B70" s="126" t="s">
        <v>22</v>
      </c>
      <c r="C70" s="170" t="s">
        <v>503</v>
      </c>
      <c r="D70" s="166" t="s">
        <v>504</v>
      </c>
      <c r="E70" s="216"/>
      <c r="F70" s="217"/>
      <c r="G70" s="218" t="s">
        <v>505</v>
      </c>
      <c r="H70" s="219"/>
      <c r="I70" s="165" t="s">
        <v>506</v>
      </c>
      <c r="J70" s="220" t="s">
        <v>507</v>
      </c>
      <c r="K70" s="179"/>
      <c r="L70" s="179"/>
      <c r="M70" s="179"/>
      <c r="N70" s="179"/>
      <c r="O70" s="179"/>
      <c r="P70" s="179"/>
      <c r="Q70" s="179"/>
      <c r="R70" s="191" t="s">
        <v>508</v>
      </c>
      <c r="S70" s="191" t="s">
        <v>509</v>
      </c>
      <c r="T70" s="142" t="s">
        <v>510</v>
      </c>
      <c r="U70" s="18"/>
      <c r="V70" s="18"/>
      <c r="W70" s="179"/>
      <c r="X70" s="179"/>
      <c r="Y70" s="179"/>
      <c r="Z70" s="179"/>
      <c r="AA70" s="179"/>
      <c r="AB70" s="179"/>
      <c r="AC70" s="179"/>
      <c r="AD70" s="179"/>
      <c r="AE70" s="179"/>
      <c r="AF70" s="179"/>
      <c r="AG70" s="180"/>
      <c r="AH70" s="180"/>
      <c r="AI70" s="180"/>
      <c r="AJ70" s="180"/>
      <c r="AK70" s="180"/>
      <c r="AL70" s="180"/>
      <c r="AM70" s="180"/>
      <c r="AN70" s="180"/>
      <c r="AO70" s="180"/>
      <c r="AP70" s="180"/>
      <c r="AQ70" s="180"/>
      <c r="AR70" s="180"/>
      <c r="AS70" s="180"/>
      <c r="AT70" s="180"/>
      <c r="AU70" s="180"/>
      <c r="AV70" s="180"/>
      <c r="AW70" s="180"/>
      <c r="AX70" s="180"/>
      <c r="AY70" s="180"/>
      <c r="AZ70" s="180"/>
      <c r="BA70" s="180"/>
      <c r="BB70" s="181"/>
      <c r="BC70" s="182"/>
      <c r="BD70" s="182"/>
      <c r="BE70" s="182"/>
      <c r="BF70" s="182"/>
      <c r="BG70" s="182"/>
      <c r="BH70" s="182"/>
      <c r="BI70" s="182"/>
      <c r="BJ70" s="182"/>
      <c r="BK70" s="182"/>
      <c r="BL70" s="183"/>
      <c r="BM70" s="133"/>
      <c r="BN70" s="133"/>
      <c r="BO70" s="133"/>
    </row>
    <row r="71" customFormat="false" ht="15.75" hidden="false" customHeight="true" outlineLevel="0" collapsed="false">
      <c r="A71" s="126"/>
      <c r="B71" s="126"/>
      <c r="C71" s="126" t="s">
        <v>511</v>
      </c>
      <c r="D71" s="127"/>
      <c r="E71" s="221"/>
      <c r="F71" s="127"/>
      <c r="G71" s="127"/>
      <c r="H71" s="127"/>
      <c r="I71" s="127"/>
      <c r="J71" s="127" t="s">
        <v>512</v>
      </c>
      <c r="K71" s="127"/>
      <c r="L71" s="127"/>
      <c r="M71" s="127"/>
      <c r="N71" s="127"/>
      <c r="O71" s="127"/>
      <c r="P71" s="127" t="s">
        <v>513</v>
      </c>
      <c r="Q71" s="127" t="n">
        <v>18.4</v>
      </c>
      <c r="R71" s="130" t="s">
        <v>514</v>
      </c>
      <c r="S71" s="130" t="s">
        <v>515</v>
      </c>
      <c r="T71" s="127" t="s">
        <v>516</v>
      </c>
      <c r="U71" s="18"/>
      <c r="V71" s="18"/>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2"/>
      <c r="BC71" s="133"/>
      <c r="BD71" s="133"/>
      <c r="BE71" s="134"/>
      <c r="BF71" s="133"/>
      <c r="BG71" s="134"/>
      <c r="BH71" s="133"/>
      <c r="BI71" s="133"/>
      <c r="BJ71" s="133"/>
      <c r="BK71" s="133"/>
      <c r="BL71" s="135"/>
      <c r="BM71" s="133"/>
      <c r="BN71" s="133"/>
      <c r="BO71" s="133"/>
    </row>
    <row r="72" customFormat="false" ht="15.75" hidden="false" customHeight="true" outlineLevel="0" collapsed="false">
      <c r="A72" s="93" t="s">
        <v>517</v>
      </c>
      <c r="B72" s="16" t="s">
        <v>22</v>
      </c>
      <c r="C72" s="16" t="s">
        <v>518</v>
      </c>
      <c r="D72" s="18"/>
      <c r="E72" s="222" t="s">
        <v>519</v>
      </c>
      <c r="F72" s="18"/>
      <c r="G72" s="18" t="s">
        <v>520</v>
      </c>
      <c r="H72" s="18"/>
      <c r="I72" s="97"/>
      <c r="J72" s="18"/>
      <c r="K72" s="18"/>
      <c r="L72" s="18"/>
      <c r="M72" s="18"/>
      <c r="N72" s="18"/>
      <c r="O72" s="18"/>
      <c r="P72" s="97"/>
      <c r="Q72" s="18" t="n">
        <v>12.4</v>
      </c>
      <c r="R72" s="22" t="s">
        <v>521</v>
      </c>
      <c r="S72" s="22"/>
      <c r="T72" s="98" t="s">
        <v>522</v>
      </c>
      <c r="U72" s="18"/>
      <c r="V72" s="18"/>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4"/>
      <c r="BE72" s="25"/>
      <c r="BG72" s="25"/>
      <c r="BL72" s="26"/>
    </row>
    <row r="73" customFormat="false" ht="15.75" hidden="false" customHeight="true" outlineLevel="0" collapsed="false">
      <c r="A73" s="93"/>
      <c r="B73" s="16" t="s">
        <v>22</v>
      </c>
      <c r="C73" s="16" t="s">
        <v>523</v>
      </c>
      <c r="D73" s="27" t="s">
        <v>524</v>
      </c>
      <c r="E73" s="99"/>
      <c r="F73" s="18"/>
      <c r="G73" s="18" t="s">
        <v>525</v>
      </c>
      <c r="H73" s="18"/>
      <c r="I73" s="97"/>
      <c r="J73" s="18"/>
      <c r="K73" s="18"/>
      <c r="L73" s="18"/>
      <c r="M73" s="18"/>
      <c r="N73" s="18"/>
      <c r="O73" s="18"/>
      <c r="P73" s="97"/>
      <c r="Q73" s="18"/>
      <c r="R73" s="22" t="s">
        <v>526</v>
      </c>
      <c r="S73" s="22"/>
      <c r="T73" s="98" t="s">
        <v>522</v>
      </c>
      <c r="U73" s="18"/>
      <c r="V73" s="18"/>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4"/>
      <c r="BE73" s="25"/>
      <c r="BG73" s="25"/>
      <c r="BL73" s="26"/>
    </row>
    <row r="74" customFormat="false" ht="15.75" hidden="false" customHeight="true" outlineLevel="0" collapsed="false">
      <c r="A74" s="93" t="s">
        <v>527</v>
      </c>
      <c r="B74" s="16" t="s">
        <v>528</v>
      </c>
      <c r="C74" s="16" t="s">
        <v>529</v>
      </c>
      <c r="D74" s="18"/>
      <c r="E74" s="99"/>
      <c r="F74" s="18"/>
      <c r="G74" s="18"/>
      <c r="H74" s="18"/>
      <c r="I74" s="97"/>
      <c r="J74" s="18"/>
      <c r="K74" s="18"/>
      <c r="L74" s="18"/>
      <c r="M74" s="18"/>
      <c r="N74" s="18"/>
      <c r="O74" s="18"/>
      <c r="P74" s="97"/>
      <c r="Q74" s="18"/>
      <c r="R74" s="22" t="s">
        <v>526</v>
      </c>
      <c r="S74" s="22"/>
      <c r="T74" s="98" t="s">
        <v>522</v>
      </c>
      <c r="U74" s="18"/>
      <c r="V74" s="18"/>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4"/>
      <c r="BE74" s="25"/>
      <c r="BG74" s="25"/>
      <c r="BL74" s="26"/>
    </row>
    <row r="75" customFormat="false" ht="15.75" hidden="false" customHeight="true" outlineLevel="0" collapsed="false">
      <c r="A75" s="93" t="s">
        <v>21</v>
      </c>
      <c r="B75" s="16" t="s">
        <v>530</v>
      </c>
      <c r="C75" s="16" t="s">
        <v>531</v>
      </c>
      <c r="D75" s="18"/>
      <c r="E75" s="99"/>
      <c r="F75" s="18"/>
      <c r="G75" s="18"/>
      <c r="H75" s="18"/>
      <c r="I75" s="97"/>
      <c r="J75" s="18" t="s">
        <v>532</v>
      </c>
      <c r="K75" s="18"/>
      <c r="L75" s="18"/>
      <c r="M75" s="18"/>
      <c r="N75" s="18"/>
      <c r="O75" s="18"/>
      <c r="P75" s="97" t="s">
        <v>533</v>
      </c>
      <c r="Q75" s="18" t="s">
        <v>534</v>
      </c>
      <c r="R75" s="22" t="s">
        <v>535</v>
      </c>
      <c r="S75" s="22"/>
      <c r="T75" s="98" t="s">
        <v>536</v>
      </c>
      <c r="U75" s="18"/>
      <c r="V75" s="18"/>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4"/>
      <c r="BE75" s="25"/>
      <c r="BG75" s="25"/>
      <c r="BL75" s="26"/>
    </row>
    <row r="76" customFormat="false" ht="15.75" hidden="false" customHeight="true" outlineLevel="0" collapsed="false">
      <c r="A76" s="223" t="s">
        <v>96</v>
      </c>
      <c r="B76" s="224"/>
      <c r="C76" s="224"/>
      <c r="D76" s="18"/>
      <c r="E76" s="99"/>
      <c r="F76" s="18"/>
      <c r="G76" s="18"/>
      <c r="H76" s="18"/>
      <c r="I76" s="97"/>
      <c r="J76" s="18"/>
      <c r="K76" s="18"/>
      <c r="L76" s="18"/>
      <c r="M76" s="18"/>
      <c r="N76" s="18"/>
      <c r="O76" s="18"/>
      <c r="P76" s="97"/>
      <c r="Q76" s="18"/>
      <c r="R76" s="22"/>
      <c r="S76" s="225"/>
      <c r="T76" s="98"/>
      <c r="U76" s="18"/>
      <c r="V76" s="18"/>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4"/>
      <c r="BE76" s="25"/>
      <c r="BG76" s="25"/>
      <c r="BL76" s="26"/>
    </row>
    <row r="77" customFormat="false" ht="15.75" hidden="false" customHeight="true" outlineLevel="0" collapsed="false">
      <c r="A77" s="223" t="s">
        <v>30</v>
      </c>
      <c r="B77" s="224" t="s">
        <v>537</v>
      </c>
      <c r="C77" s="224" t="s">
        <v>538</v>
      </c>
      <c r="D77" s="18"/>
      <c r="E77" s="222" t="s">
        <v>539</v>
      </c>
      <c r="F77" s="18"/>
      <c r="G77" s="18" t="s">
        <v>540</v>
      </c>
      <c r="H77" s="18"/>
      <c r="I77" s="97"/>
      <c r="J77" s="18"/>
      <c r="K77" s="18"/>
      <c r="L77" s="18"/>
      <c r="M77" s="18"/>
      <c r="N77" s="18"/>
      <c r="O77" s="18"/>
      <c r="P77" s="97"/>
      <c r="Q77" s="18"/>
      <c r="R77" s="22" t="s">
        <v>541</v>
      </c>
      <c r="S77" s="225" t="s">
        <v>542</v>
      </c>
      <c r="T77" s="98" t="s">
        <v>543</v>
      </c>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01"/>
      <c r="BC77" s="25"/>
      <c r="BD77" s="25"/>
      <c r="BE77" s="25"/>
      <c r="BF77" s="25"/>
      <c r="BG77" s="25"/>
      <c r="BH77" s="25"/>
      <c r="BI77" s="25"/>
      <c r="BJ77" s="25"/>
      <c r="BK77" s="25"/>
      <c r="BL77" s="102"/>
    </row>
    <row r="78" customFormat="false" ht="15.75" hidden="false" customHeight="true" outlineLevel="0" collapsed="false">
      <c r="A78" s="126" t="s">
        <v>544</v>
      </c>
      <c r="B78" s="126"/>
      <c r="C78" s="126" t="s">
        <v>545</v>
      </c>
      <c r="D78" s="127"/>
      <c r="E78" s="221"/>
      <c r="F78" s="127"/>
      <c r="G78" s="127" t="s">
        <v>546</v>
      </c>
      <c r="H78" s="127"/>
      <c r="I78" s="127" t="s">
        <v>547</v>
      </c>
      <c r="J78" s="127"/>
      <c r="K78" s="127"/>
      <c r="L78" s="127"/>
      <c r="M78" s="127"/>
      <c r="N78" s="127"/>
      <c r="O78" s="127"/>
      <c r="P78" s="127"/>
      <c r="Q78" s="127"/>
      <c r="R78" s="130" t="s">
        <v>548</v>
      </c>
      <c r="S78" s="130" t="s">
        <v>549</v>
      </c>
      <c r="T78" s="226" t="n">
        <v>42163</v>
      </c>
      <c r="U78" s="18"/>
      <c r="V78" s="18"/>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2"/>
      <c r="BC78" s="133"/>
      <c r="BD78" s="133"/>
      <c r="BE78" s="134"/>
      <c r="BF78" s="133"/>
      <c r="BG78" s="134"/>
      <c r="BH78" s="133"/>
      <c r="BI78" s="133"/>
      <c r="BJ78" s="133"/>
      <c r="BK78" s="133"/>
      <c r="BL78" s="135"/>
      <c r="BM78" s="133"/>
      <c r="BN78" s="133"/>
      <c r="BO78" s="133"/>
    </row>
    <row r="79" customFormat="false" ht="12.75" hidden="false" customHeight="false" outlineLevel="0" collapsed="false">
      <c r="A79" s="126" t="s">
        <v>550</v>
      </c>
      <c r="B79" s="126" t="s">
        <v>551</v>
      </c>
      <c r="C79" s="126" t="s">
        <v>552</v>
      </c>
      <c r="D79" s="127"/>
      <c r="E79" s="221"/>
      <c r="F79" s="127"/>
      <c r="G79" s="227" t="s">
        <v>553</v>
      </c>
      <c r="H79" s="127"/>
      <c r="I79" s="228" t="s">
        <v>554</v>
      </c>
      <c r="J79" s="228" t="s">
        <v>555</v>
      </c>
      <c r="K79" s="127"/>
      <c r="L79" s="127"/>
      <c r="M79" s="127"/>
      <c r="N79" s="127"/>
      <c r="O79" s="127"/>
      <c r="P79" s="229"/>
      <c r="Q79" s="226" t="n">
        <v>42013</v>
      </c>
      <c r="R79" s="130"/>
      <c r="S79" s="130" t="s">
        <v>556</v>
      </c>
      <c r="T79" s="127"/>
      <c r="U79" s="18"/>
      <c r="V79" s="18"/>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5"/>
      <c r="BC79" s="146"/>
      <c r="BD79" s="146"/>
      <c r="BE79" s="134"/>
      <c r="BF79" s="146"/>
      <c r="BG79" s="134"/>
      <c r="BH79" s="146"/>
      <c r="BI79" s="146"/>
      <c r="BJ79" s="146"/>
      <c r="BK79" s="146"/>
      <c r="BL79" s="147"/>
      <c r="BM79" s="133"/>
      <c r="BN79" s="133"/>
      <c r="BO79" s="133"/>
    </row>
    <row r="80" customFormat="false" ht="12.75" hidden="false" customHeight="false" outlineLevel="0" collapsed="false">
      <c r="A80" s="126" t="s">
        <v>557</v>
      </c>
      <c r="B80" s="112" t="s">
        <v>558</v>
      </c>
      <c r="C80" s="126" t="s">
        <v>559</v>
      </c>
      <c r="D80" s="116"/>
      <c r="E80" s="221"/>
      <c r="F80" s="116"/>
      <c r="G80" s="116" t="s">
        <v>560</v>
      </c>
      <c r="H80" s="116"/>
      <c r="I80" s="127"/>
      <c r="J80" s="116" t="s">
        <v>561</v>
      </c>
      <c r="K80" s="116"/>
      <c r="L80" s="116" t="s">
        <v>562</v>
      </c>
      <c r="M80" s="116" t="s">
        <v>563</v>
      </c>
      <c r="N80" s="116"/>
      <c r="O80" s="116"/>
      <c r="P80" s="228" t="n">
        <v>528286395</v>
      </c>
      <c r="Q80" s="116" t="s">
        <v>564</v>
      </c>
      <c r="R80" s="120" t="s">
        <v>565</v>
      </c>
      <c r="S80" s="120" t="s">
        <v>566</v>
      </c>
      <c r="T80" s="127" t="s">
        <v>567</v>
      </c>
      <c r="U80" s="18"/>
      <c r="V80" s="18"/>
      <c r="W80" s="230"/>
      <c r="X80" s="230"/>
      <c r="Y80" s="230"/>
      <c r="Z80" s="230"/>
      <c r="AA80" s="230"/>
      <c r="AB80" s="230"/>
      <c r="AC80" s="230"/>
      <c r="AD80" s="230"/>
      <c r="AE80" s="230"/>
      <c r="AF80" s="230"/>
      <c r="AG80" s="230"/>
      <c r="AH80" s="230"/>
      <c r="AI80" s="230"/>
      <c r="AJ80" s="230"/>
      <c r="AK80" s="230"/>
      <c r="AL80" s="230"/>
      <c r="AM80" s="230"/>
      <c r="AN80" s="230"/>
      <c r="AO80" s="230"/>
      <c r="AP80" s="230"/>
      <c r="AQ80" s="230"/>
      <c r="AR80" s="230"/>
      <c r="AS80" s="230"/>
      <c r="AT80" s="230"/>
      <c r="AU80" s="230"/>
      <c r="AV80" s="230"/>
      <c r="AW80" s="230"/>
      <c r="AX80" s="230"/>
      <c r="AY80" s="230"/>
      <c r="AZ80" s="230"/>
      <c r="BA80" s="230"/>
      <c r="BB80" s="231"/>
      <c r="BC80" s="232"/>
      <c r="BD80" s="232"/>
      <c r="BE80" s="124"/>
      <c r="BF80" s="232"/>
      <c r="BG80" s="124"/>
      <c r="BH80" s="232"/>
      <c r="BI80" s="232"/>
      <c r="BJ80" s="232"/>
      <c r="BK80" s="232"/>
      <c r="BL80" s="233"/>
      <c r="BM80" s="123"/>
      <c r="BN80" s="123"/>
      <c r="BO80" s="123"/>
    </row>
    <row r="81" customFormat="false" ht="15.75" hidden="false" customHeight="true" outlineLevel="0" collapsed="false">
      <c r="A81" s="126" t="s">
        <v>21</v>
      </c>
      <c r="B81" s="126" t="s">
        <v>568</v>
      </c>
      <c r="C81" s="126" t="s">
        <v>569</v>
      </c>
      <c r="D81" s="127"/>
      <c r="E81" s="221"/>
      <c r="F81" s="127"/>
      <c r="G81" s="127"/>
      <c r="H81" s="127"/>
      <c r="I81" s="127" t="s">
        <v>570</v>
      </c>
      <c r="J81" s="127" t="s">
        <v>571</v>
      </c>
      <c r="K81" s="127"/>
      <c r="L81" s="127"/>
      <c r="M81" s="127"/>
      <c r="N81" s="127"/>
      <c r="O81" s="127"/>
      <c r="P81" s="127" t="s">
        <v>572</v>
      </c>
      <c r="Q81" s="127" t="s">
        <v>573</v>
      </c>
      <c r="R81" s="130" t="s">
        <v>574</v>
      </c>
      <c r="S81" s="130" t="s">
        <v>575</v>
      </c>
      <c r="T81" s="127" t="s">
        <v>576</v>
      </c>
      <c r="U81" s="18"/>
      <c r="V81" s="18"/>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2"/>
      <c r="BC81" s="133"/>
      <c r="BD81" s="133"/>
      <c r="BE81" s="134"/>
      <c r="BF81" s="133"/>
      <c r="BG81" s="134"/>
      <c r="BH81" s="133"/>
      <c r="BI81" s="133"/>
      <c r="BJ81" s="133"/>
      <c r="BK81" s="133"/>
      <c r="BL81" s="135"/>
      <c r="BM81" s="133"/>
      <c r="BN81" s="133"/>
      <c r="BO81" s="133"/>
    </row>
    <row r="82" customFormat="false" ht="15.75" hidden="false" customHeight="true" outlineLevel="0" collapsed="false">
      <c r="A82" s="127"/>
      <c r="B82" s="116" t="s">
        <v>577</v>
      </c>
      <c r="C82" s="116" t="s">
        <v>578</v>
      </c>
      <c r="D82" s="116"/>
      <c r="E82" s="221"/>
      <c r="F82" s="116"/>
      <c r="G82" s="116"/>
      <c r="H82" s="116"/>
      <c r="I82" s="127"/>
      <c r="J82" s="116" t="s">
        <v>579</v>
      </c>
      <c r="K82" s="116"/>
      <c r="L82" s="116"/>
      <c r="M82" s="116"/>
      <c r="N82" s="116"/>
      <c r="O82" s="116"/>
      <c r="P82" s="127" t="s">
        <v>580</v>
      </c>
      <c r="Q82" s="116" t="n">
        <v>17.4</v>
      </c>
      <c r="R82" s="120" t="s">
        <v>581</v>
      </c>
      <c r="S82" s="120" t="s">
        <v>582</v>
      </c>
      <c r="T82" s="127" t="s">
        <v>516</v>
      </c>
      <c r="U82" s="18"/>
      <c r="V82" s="18"/>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2"/>
      <c r="BC82" s="123"/>
      <c r="BD82" s="123"/>
      <c r="BE82" s="124"/>
      <c r="BF82" s="123"/>
      <c r="BG82" s="124"/>
      <c r="BH82" s="123"/>
      <c r="BI82" s="123"/>
      <c r="BJ82" s="123"/>
      <c r="BK82" s="123"/>
      <c r="BL82" s="125"/>
      <c r="BM82" s="123"/>
      <c r="BN82" s="123"/>
      <c r="BO82" s="123"/>
    </row>
    <row r="83" customFormat="false" ht="15.75" hidden="false" customHeight="true" outlineLevel="0" collapsed="false">
      <c r="A83" s="127" t="s">
        <v>583</v>
      </c>
      <c r="B83" s="116" t="s">
        <v>530</v>
      </c>
      <c r="C83" s="116" t="s">
        <v>446</v>
      </c>
      <c r="D83" s="116"/>
      <c r="E83" s="221"/>
      <c r="F83" s="116"/>
      <c r="G83" s="116" t="s">
        <v>584</v>
      </c>
      <c r="H83" s="116"/>
      <c r="I83" s="127"/>
      <c r="J83" s="116" t="s">
        <v>449</v>
      </c>
      <c r="K83" s="116"/>
      <c r="L83" s="116"/>
      <c r="M83" s="116"/>
      <c r="N83" s="116"/>
      <c r="O83" s="116"/>
      <c r="P83" s="127" t="s">
        <v>585</v>
      </c>
      <c r="Q83" s="116" t="s">
        <v>586</v>
      </c>
      <c r="R83" s="120" t="s">
        <v>587</v>
      </c>
      <c r="S83" s="120" t="s">
        <v>588</v>
      </c>
      <c r="T83" s="127" t="s">
        <v>589</v>
      </c>
      <c r="U83" s="18"/>
      <c r="V83" s="18"/>
      <c r="W83" s="121"/>
      <c r="X83" s="121"/>
      <c r="Y83" s="121"/>
      <c r="Z83" s="121"/>
      <c r="AA83" s="121"/>
      <c r="AB83" s="121"/>
      <c r="AC83" s="121"/>
      <c r="AD83" s="121"/>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2"/>
      <c r="BC83" s="123"/>
      <c r="BD83" s="123"/>
      <c r="BE83" s="124"/>
      <c r="BF83" s="123"/>
      <c r="BG83" s="124"/>
      <c r="BH83" s="123"/>
      <c r="BI83" s="123"/>
      <c r="BJ83" s="123"/>
      <c r="BK83" s="123"/>
      <c r="BL83" s="125"/>
      <c r="BM83" s="123"/>
      <c r="BN83" s="123"/>
      <c r="BO83" s="123"/>
    </row>
    <row r="84" customFormat="false" ht="15.75" hidden="false" customHeight="true" outlineLevel="0" collapsed="false">
      <c r="A84" s="93" t="s">
        <v>590</v>
      </c>
      <c r="B84" s="16" t="s">
        <v>591</v>
      </c>
      <c r="C84" s="224" t="s">
        <v>592</v>
      </c>
      <c r="D84" s="234"/>
      <c r="E84" s="235"/>
      <c r="F84" s="234"/>
      <c r="G84" s="234" t="s">
        <v>593</v>
      </c>
      <c r="H84" s="234"/>
      <c r="I84" s="236"/>
      <c r="J84" s="237"/>
      <c r="K84" s="237"/>
      <c r="L84" s="237"/>
      <c r="M84" s="237"/>
      <c r="N84" s="237"/>
      <c r="O84" s="237"/>
      <c r="P84" s="236"/>
      <c r="Q84" s="238"/>
      <c r="R84" s="239" t="s">
        <v>594</v>
      </c>
      <c r="S84" s="240"/>
      <c r="T84" s="241"/>
      <c r="U84" s="18"/>
      <c r="V84" s="18"/>
      <c r="W84" s="241"/>
      <c r="X84" s="241"/>
      <c r="Y84" s="241"/>
      <c r="Z84" s="241"/>
      <c r="AA84" s="241"/>
      <c r="AB84" s="241"/>
      <c r="AC84" s="241"/>
      <c r="AD84" s="241"/>
      <c r="AE84" s="241"/>
      <c r="AF84" s="241"/>
      <c r="AG84" s="18"/>
      <c r="AH84" s="18"/>
      <c r="AI84" s="18"/>
      <c r="AJ84" s="18"/>
      <c r="AK84" s="18"/>
      <c r="AL84" s="18"/>
      <c r="AM84" s="18"/>
      <c r="AN84" s="18"/>
      <c r="AO84" s="18"/>
      <c r="AP84" s="18"/>
      <c r="AQ84" s="18"/>
      <c r="AR84" s="18"/>
      <c r="AS84" s="18"/>
      <c r="AT84" s="18"/>
      <c r="AU84" s="18"/>
      <c r="AV84" s="18"/>
      <c r="AW84" s="18"/>
      <c r="AX84" s="18"/>
      <c r="AY84" s="18"/>
      <c r="AZ84" s="18"/>
      <c r="BA84" s="18"/>
      <c r="BB84" s="101"/>
      <c r="BC84" s="25"/>
      <c r="BD84" s="25"/>
      <c r="BE84" s="25"/>
      <c r="BF84" s="25"/>
      <c r="BG84" s="25"/>
      <c r="BH84" s="25"/>
      <c r="BI84" s="25"/>
      <c r="BJ84" s="25"/>
      <c r="BK84" s="25"/>
      <c r="BL84" s="102"/>
    </row>
    <row r="85" customFormat="false" ht="15.75" hidden="false" customHeight="true" outlineLevel="0" collapsed="false">
      <c r="A85" s="93" t="s">
        <v>595</v>
      </c>
      <c r="B85" s="16" t="s">
        <v>537</v>
      </c>
      <c r="C85" s="223" t="s">
        <v>596</v>
      </c>
      <c r="D85" s="234"/>
      <c r="E85" s="235"/>
      <c r="F85" s="234"/>
      <c r="G85" s="234"/>
      <c r="H85" s="234"/>
      <c r="I85" s="236"/>
      <c r="J85" s="237"/>
      <c r="K85" s="237"/>
      <c r="L85" s="237"/>
      <c r="M85" s="237"/>
      <c r="N85" s="237"/>
      <c r="O85" s="237"/>
      <c r="P85" s="236"/>
      <c r="Q85" s="238"/>
      <c r="R85" s="239"/>
      <c r="S85" s="240"/>
      <c r="T85" s="241"/>
      <c r="U85" s="18"/>
      <c r="V85" s="18"/>
      <c r="W85" s="241"/>
      <c r="X85" s="241"/>
      <c r="Y85" s="241"/>
      <c r="Z85" s="241"/>
      <c r="AA85" s="241"/>
      <c r="AB85" s="241"/>
      <c r="AC85" s="241"/>
      <c r="AD85" s="241"/>
      <c r="AE85" s="241"/>
      <c r="AF85" s="241"/>
      <c r="AG85" s="18"/>
      <c r="AH85" s="18"/>
      <c r="AI85" s="18"/>
      <c r="AJ85" s="18"/>
      <c r="AK85" s="18"/>
      <c r="AL85" s="18"/>
      <c r="AM85" s="18"/>
      <c r="AN85" s="18"/>
      <c r="AO85" s="18"/>
      <c r="AP85" s="18"/>
      <c r="AQ85" s="18"/>
      <c r="AR85" s="18"/>
      <c r="AS85" s="18"/>
      <c r="AT85" s="18"/>
      <c r="AU85" s="18"/>
      <c r="AV85" s="18"/>
      <c r="AW85" s="18"/>
      <c r="AX85" s="18"/>
      <c r="AY85" s="18"/>
      <c r="AZ85" s="18"/>
      <c r="BA85" s="18"/>
      <c r="BB85" s="101"/>
      <c r="BC85" s="25"/>
      <c r="BD85" s="25"/>
      <c r="BE85" s="25"/>
      <c r="BF85" s="25"/>
      <c r="BG85" s="25"/>
      <c r="BH85" s="25"/>
      <c r="BI85" s="25"/>
      <c r="BJ85" s="25"/>
      <c r="BK85" s="25"/>
      <c r="BL85" s="102"/>
    </row>
    <row r="86" customFormat="false" ht="15.75" hidden="false" customHeight="true" outlineLevel="0" collapsed="false">
      <c r="A86" s="93"/>
      <c r="B86" s="16" t="s">
        <v>597</v>
      </c>
      <c r="C86" s="223" t="s">
        <v>598</v>
      </c>
      <c r="D86" s="242" t="s">
        <v>599</v>
      </c>
      <c r="E86" s="235"/>
      <c r="F86" s="234"/>
      <c r="G86" s="234" t="s">
        <v>600</v>
      </c>
      <c r="H86" s="234"/>
      <c r="I86" s="236" t="s">
        <v>601</v>
      </c>
      <c r="J86" s="243"/>
      <c r="K86" s="237"/>
      <c r="L86" s="237"/>
      <c r="M86" s="237"/>
      <c r="N86" s="237"/>
      <c r="O86" s="237"/>
      <c r="P86" s="236"/>
      <c r="Q86" s="238" t="s">
        <v>602</v>
      </c>
      <c r="R86" s="239" t="s">
        <v>603</v>
      </c>
      <c r="S86" s="240" t="s">
        <v>604</v>
      </c>
      <c r="T86" s="241"/>
      <c r="U86" s="18"/>
      <c r="V86" s="18"/>
      <c r="W86" s="241"/>
      <c r="X86" s="241"/>
      <c r="Y86" s="241"/>
      <c r="Z86" s="241"/>
      <c r="AA86" s="241"/>
      <c r="AB86" s="241"/>
      <c r="AC86" s="241"/>
      <c r="AD86" s="241"/>
      <c r="AE86" s="241"/>
      <c r="AF86" s="241"/>
      <c r="AG86" s="18"/>
      <c r="AH86" s="18"/>
      <c r="AI86" s="18"/>
      <c r="AJ86" s="18"/>
      <c r="AK86" s="18"/>
      <c r="AL86" s="18"/>
      <c r="AM86" s="18"/>
      <c r="AN86" s="18"/>
      <c r="AO86" s="18"/>
      <c r="AP86" s="18"/>
      <c r="AQ86" s="18"/>
      <c r="AR86" s="18"/>
      <c r="AS86" s="18"/>
      <c r="AT86" s="18"/>
      <c r="AU86" s="18"/>
      <c r="AV86" s="18"/>
      <c r="AW86" s="18"/>
      <c r="AX86" s="18"/>
      <c r="AY86" s="18"/>
      <c r="AZ86" s="18"/>
      <c r="BA86" s="18"/>
      <c r="BB86" s="101"/>
      <c r="BC86" s="25"/>
      <c r="BD86" s="25"/>
      <c r="BE86" s="25"/>
      <c r="BF86" s="25"/>
      <c r="BG86" s="25"/>
      <c r="BH86" s="25"/>
      <c r="BI86" s="25"/>
      <c r="BJ86" s="25"/>
      <c r="BK86" s="25"/>
      <c r="BL86" s="102"/>
    </row>
    <row r="87" customFormat="false" ht="15.75" hidden="false" customHeight="true" outlineLevel="0" collapsed="false">
      <c r="A87" s="126"/>
      <c r="B87" s="112" t="s">
        <v>597</v>
      </c>
      <c r="C87" s="244" t="s">
        <v>605</v>
      </c>
      <c r="D87" s="242" t="s">
        <v>606</v>
      </c>
      <c r="E87" s="245" t="s">
        <v>607</v>
      </c>
      <c r="F87" s="246"/>
      <c r="G87" s="246"/>
      <c r="H87" s="246"/>
      <c r="I87" s="173" t="s">
        <v>608</v>
      </c>
      <c r="J87" s="247"/>
      <c r="K87" s="248"/>
      <c r="L87" s="248"/>
      <c r="M87" s="248"/>
      <c r="N87" s="248"/>
      <c r="O87" s="248"/>
      <c r="P87" s="173"/>
      <c r="Q87" s="249" t="s">
        <v>609</v>
      </c>
      <c r="R87" s="250" t="s">
        <v>610</v>
      </c>
      <c r="S87" s="250" t="s">
        <v>611</v>
      </c>
      <c r="T87" s="248"/>
      <c r="U87" s="18"/>
      <c r="V87" s="18"/>
      <c r="W87" s="248"/>
      <c r="X87" s="248"/>
      <c r="Y87" s="248"/>
      <c r="Z87" s="248"/>
      <c r="AA87" s="248"/>
      <c r="AB87" s="248"/>
      <c r="AC87" s="248"/>
      <c r="AD87" s="248"/>
      <c r="AE87" s="248"/>
      <c r="AF87" s="248"/>
      <c r="AG87" s="251"/>
      <c r="AH87" s="251"/>
      <c r="AI87" s="251"/>
      <c r="AJ87" s="251"/>
      <c r="AK87" s="251"/>
      <c r="AL87" s="251"/>
      <c r="AM87" s="251"/>
      <c r="AN87" s="251"/>
      <c r="AO87" s="251"/>
      <c r="AP87" s="251"/>
      <c r="AQ87" s="251"/>
      <c r="AR87" s="251"/>
      <c r="AS87" s="251"/>
      <c r="AT87" s="251"/>
      <c r="AU87" s="251"/>
      <c r="AV87" s="251"/>
      <c r="AW87" s="251"/>
      <c r="AX87" s="251"/>
      <c r="AY87" s="251"/>
      <c r="AZ87" s="251"/>
      <c r="BA87" s="251"/>
      <c r="BB87" s="252"/>
      <c r="BC87" s="25"/>
      <c r="BD87" s="25"/>
      <c r="BE87" s="25"/>
      <c r="BF87" s="25"/>
      <c r="BG87" s="25"/>
      <c r="BH87" s="25"/>
      <c r="BI87" s="25"/>
      <c r="BJ87" s="25"/>
      <c r="BK87" s="25"/>
      <c r="BL87" s="102"/>
    </row>
    <row r="88" customFormat="false" ht="15.75" hidden="false" customHeight="true" outlineLevel="0" collapsed="false">
      <c r="A88" s="93"/>
      <c r="B88" s="16" t="s">
        <v>597</v>
      </c>
      <c r="C88" s="223" t="s">
        <v>612</v>
      </c>
      <c r="D88" s="242" t="s">
        <v>613</v>
      </c>
      <c r="E88" s="245" t="s">
        <v>614</v>
      </c>
      <c r="F88" s="234"/>
      <c r="G88" s="234"/>
      <c r="H88" s="234"/>
      <c r="I88" s="236" t="s">
        <v>615</v>
      </c>
      <c r="J88" s="243" t="s">
        <v>616</v>
      </c>
      <c r="K88" s="237"/>
      <c r="L88" s="237"/>
      <c r="M88" s="237"/>
      <c r="N88" s="237"/>
      <c r="O88" s="237"/>
      <c r="P88" s="236"/>
      <c r="Q88" s="238"/>
      <c r="R88" s="239" t="s">
        <v>617</v>
      </c>
      <c r="S88" s="240"/>
      <c r="T88" s="241"/>
      <c r="U88" s="18"/>
      <c r="V88" s="18"/>
      <c r="W88" s="241"/>
      <c r="X88" s="241"/>
      <c r="Y88" s="241"/>
      <c r="Z88" s="241"/>
      <c r="AA88" s="241"/>
      <c r="AB88" s="241"/>
      <c r="AC88" s="241"/>
      <c r="AD88" s="241"/>
      <c r="AE88" s="241"/>
      <c r="AF88" s="241"/>
      <c r="AG88" s="18"/>
      <c r="AH88" s="18"/>
      <c r="AI88" s="18"/>
      <c r="AJ88" s="18"/>
      <c r="AK88" s="18"/>
      <c r="AL88" s="18"/>
      <c r="AM88" s="18"/>
      <c r="AN88" s="18"/>
      <c r="AO88" s="18"/>
      <c r="AP88" s="18"/>
      <c r="AQ88" s="18"/>
      <c r="AR88" s="18"/>
      <c r="AS88" s="18"/>
      <c r="AT88" s="18"/>
      <c r="AU88" s="18"/>
      <c r="AV88" s="18"/>
      <c r="AW88" s="18"/>
      <c r="AX88" s="18"/>
      <c r="AY88" s="18"/>
      <c r="AZ88" s="18"/>
      <c r="BA88" s="18"/>
      <c r="BB88" s="101"/>
      <c r="BC88" s="25"/>
      <c r="BD88" s="25"/>
      <c r="BE88" s="25"/>
      <c r="BF88" s="25"/>
      <c r="BG88" s="25"/>
      <c r="BH88" s="25"/>
      <c r="BI88" s="25"/>
      <c r="BJ88" s="25"/>
      <c r="BK88" s="25"/>
      <c r="BL88" s="102"/>
    </row>
    <row r="89" customFormat="false" ht="15.75" hidden="false" customHeight="true" outlineLevel="0" collapsed="false">
      <c r="A89" s="93"/>
      <c r="B89" s="16" t="s">
        <v>591</v>
      </c>
      <c r="C89" s="223" t="s">
        <v>618</v>
      </c>
      <c r="D89" s="242" t="s">
        <v>619</v>
      </c>
      <c r="E89" s="245" t="s">
        <v>620</v>
      </c>
      <c r="F89" s="234"/>
      <c r="G89" s="234"/>
      <c r="H89" s="234"/>
      <c r="I89" s="236" t="s">
        <v>621</v>
      </c>
      <c r="J89" s="253" t="s">
        <v>622</v>
      </c>
      <c r="K89" s="254"/>
      <c r="L89" s="254"/>
      <c r="M89" s="254"/>
      <c r="N89" s="254"/>
      <c r="O89" s="254"/>
      <c r="P89" s="255"/>
      <c r="Q89" s="256"/>
      <c r="R89" s="257" t="s">
        <v>623</v>
      </c>
      <c r="S89" s="258" t="s">
        <v>624</v>
      </c>
      <c r="T89" s="259"/>
      <c r="U89" s="18"/>
      <c r="V89" s="18"/>
      <c r="W89" s="241"/>
      <c r="X89" s="241"/>
      <c r="Y89" s="241"/>
      <c r="Z89" s="241"/>
      <c r="AA89" s="241"/>
      <c r="AB89" s="241"/>
      <c r="AC89" s="241"/>
      <c r="AD89" s="241"/>
      <c r="AE89" s="241"/>
      <c r="AF89" s="241"/>
      <c r="AG89" s="18"/>
      <c r="AH89" s="18"/>
      <c r="AI89" s="18"/>
      <c r="AJ89" s="18"/>
      <c r="AK89" s="18"/>
      <c r="AL89" s="18"/>
      <c r="AM89" s="18"/>
      <c r="AN89" s="18"/>
      <c r="AO89" s="18"/>
      <c r="AP89" s="18"/>
      <c r="AQ89" s="18"/>
      <c r="AR89" s="18"/>
      <c r="AS89" s="18"/>
      <c r="AT89" s="18"/>
      <c r="AU89" s="18"/>
      <c r="AV89" s="18"/>
      <c r="AW89" s="18"/>
      <c r="AX89" s="18"/>
      <c r="AY89" s="18"/>
      <c r="AZ89" s="18"/>
      <c r="BA89" s="18"/>
      <c r="BB89" s="101"/>
      <c r="BC89" s="25"/>
      <c r="BD89" s="25"/>
      <c r="BE89" s="25"/>
      <c r="BF89" s="25"/>
      <c r="BG89" s="25"/>
      <c r="BH89" s="25"/>
      <c r="BI89" s="25"/>
      <c r="BJ89" s="25"/>
      <c r="BK89" s="25"/>
      <c r="BL89" s="102"/>
    </row>
    <row r="90" customFormat="false" ht="15" hidden="false" customHeight="true" outlineLevel="0" collapsed="false">
      <c r="A90" s="93" t="s">
        <v>21</v>
      </c>
      <c r="B90" s="16" t="s">
        <v>537</v>
      </c>
      <c r="C90" s="224" t="s">
        <v>625</v>
      </c>
      <c r="D90" s="234"/>
      <c r="E90" s="235"/>
      <c r="F90" s="234"/>
      <c r="G90" s="234" t="s">
        <v>626</v>
      </c>
      <c r="H90" s="260" t="s">
        <v>627</v>
      </c>
      <c r="I90" s="36" t="s">
        <v>628</v>
      </c>
      <c r="J90" s="234"/>
      <c r="K90" s="234"/>
      <c r="L90" s="234"/>
      <c r="M90" s="234"/>
      <c r="N90" s="234"/>
      <c r="O90" s="234"/>
      <c r="P90" s="36"/>
      <c r="Q90" s="261" t="s">
        <v>629</v>
      </c>
      <c r="R90" s="239" t="s">
        <v>630</v>
      </c>
      <c r="S90" s="240"/>
      <c r="T90" s="262"/>
      <c r="U90" s="18"/>
      <c r="V90" s="18"/>
      <c r="W90" s="241"/>
      <c r="X90" s="241"/>
      <c r="Y90" s="241"/>
      <c r="Z90" s="241"/>
      <c r="AA90" s="241"/>
      <c r="AB90" s="241"/>
      <c r="AC90" s="241"/>
      <c r="AD90" s="241"/>
      <c r="AE90" s="241"/>
      <c r="AF90" s="241"/>
      <c r="AG90" s="18"/>
      <c r="AH90" s="18"/>
      <c r="AI90" s="18"/>
      <c r="AJ90" s="18"/>
      <c r="AK90" s="18"/>
      <c r="AL90" s="18"/>
      <c r="AM90" s="18"/>
      <c r="AN90" s="18"/>
      <c r="AO90" s="18"/>
      <c r="AP90" s="18"/>
      <c r="AQ90" s="18"/>
      <c r="AR90" s="18"/>
      <c r="AS90" s="18"/>
      <c r="AT90" s="18"/>
      <c r="AU90" s="18"/>
      <c r="AV90" s="18"/>
      <c r="AW90" s="18"/>
      <c r="AX90" s="18"/>
      <c r="AY90" s="18"/>
      <c r="AZ90" s="18"/>
      <c r="BA90" s="18"/>
      <c r="BB90" s="101"/>
      <c r="BC90" s="25"/>
      <c r="BD90" s="25"/>
      <c r="BE90" s="25"/>
      <c r="BF90" s="25"/>
      <c r="BG90" s="25"/>
      <c r="BH90" s="25"/>
      <c r="BI90" s="25"/>
      <c r="BJ90" s="25"/>
      <c r="BK90" s="25"/>
      <c r="BL90" s="102"/>
    </row>
    <row r="91" customFormat="false" ht="15" hidden="false" customHeight="true" outlineLevel="0" collapsed="false">
      <c r="A91" s="93" t="s">
        <v>631</v>
      </c>
      <c r="B91" s="16" t="s">
        <v>537</v>
      </c>
      <c r="C91" s="224" t="s">
        <v>632</v>
      </c>
      <c r="D91" s="234"/>
      <c r="E91" s="235"/>
      <c r="F91" s="234"/>
      <c r="G91" s="234"/>
      <c r="H91" s="260"/>
      <c r="I91" s="36"/>
      <c r="J91" s="234"/>
      <c r="K91" s="234"/>
      <c r="L91" s="234"/>
      <c r="M91" s="234"/>
      <c r="N91" s="234"/>
      <c r="O91" s="234"/>
      <c r="P91" s="36"/>
      <c r="Q91" s="261"/>
      <c r="R91" s="239"/>
      <c r="S91" s="240"/>
      <c r="T91" s="262"/>
      <c r="U91" s="18"/>
      <c r="V91" s="18"/>
      <c r="W91" s="241"/>
      <c r="X91" s="241"/>
      <c r="Y91" s="241"/>
      <c r="Z91" s="241"/>
      <c r="AA91" s="241"/>
      <c r="AB91" s="241"/>
      <c r="AC91" s="241"/>
      <c r="AD91" s="241"/>
      <c r="AE91" s="241"/>
      <c r="AF91" s="241"/>
      <c r="AG91" s="18"/>
      <c r="AH91" s="18"/>
      <c r="AI91" s="18"/>
      <c r="AJ91" s="18"/>
      <c r="AK91" s="18"/>
      <c r="AL91" s="18"/>
      <c r="AM91" s="18"/>
      <c r="AN91" s="18"/>
      <c r="AO91" s="18"/>
      <c r="AP91" s="18"/>
      <c r="AQ91" s="18"/>
      <c r="AR91" s="18"/>
      <c r="AS91" s="18"/>
      <c r="AT91" s="18"/>
      <c r="AU91" s="18"/>
      <c r="AV91" s="18"/>
      <c r="AW91" s="18"/>
      <c r="AX91" s="18"/>
      <c r="AY91" s="18"/>
      <c r="AZ91" s="18"/>
      <c r="BA91" s="18"/>
      <c r="BB91" s="101"/>
      <c r="BC91" s="25"/>
      <c r="BD91" s="25"/>
      <c r="BE91" s="25"/>
      <c r="BF91" s="25"/>
      <c r="BG91" s="25"/>
      <c r="BH91" s="25"/>
      <c r="BI91" s="25"/>
      <c r="BJ91" s="25"/>
      <c r="BK91" s="25"/>
      <c r="BL91" s="102"/>
    </row>
    <row r="92" customFormat="false" ht="15" hidden="false" customHeight="true" outlineLevel="0" collapsed="false">
      <c r="A92" s="93" t="s">
        <v>21</v>
      </c>
      <c r="B92" s="16" t="s">
        <v>633</v>
      </c>
      <c r="C92" s="224" t="s">
        <v>634</v>
      </c>
      <c r="D92" s="234"/>
      <c r="E92" s="235"/>
      <c r="F92" s="234"/>
      <c r="G92" s="234" t="s">
        <v>635</v>
      </c>
      <c r="H92" s="260"/>
      <c r="I92" s="36"/>
      <c r="J92" s="234" t="s">
        <v>636</v>
      </c>
      <c r="K92" s="234"/>
      <c r="L92" s="234"/>
      <c r="M92" s="234"/>
      <c r="N92" s="234"/>
      <c r="O92" s="234"/>
      <c r="P92" s="36"/>
      <c r="Q92" s="261"/>
      <c r="R92" s="239" t="s">
        <v>637</v>
      </c>
      <c r="S92" s="240"/>
      <c r="T92" s="262"/>
      <c r="U92" s="18"/>
      <c r="V92" s="18"/>
      <c r="W92" s="241"/>
      <c r="X92" s="241"/>
      <c r="Y92" s="241"/>
      <c r="Z92" s="241"/>
      <c r="AA92" s="241"/>
      <c r="AB92" s="241"/>
      <c r="AC92" s="241"/>
      <c r="AD92" s="241"/>
      <c r="AE92" s="241"/>
      <c r="AF92" s="241"/>
      <c r="AG92" s="18"/>
      <c r="AH92" s="18"/>
      <c r="AI92" s="18"/>
      <c r="AJ92" s="18"/>
      <c r="AK92" s="18"/>
      <c r="AL92" s="18"/>
      <c r="AM92" s="18"/>
      <c r="AN92" s="18"/>
      <c r="AO92" s="18"/>
      <c r="AP92" s="18"/>
      <c r="AQ92" s="18"/>
      <c r="AR92" s="18"/>
      <c r="AS92" s="18"/>
      <c r="AT92" s="18"/>
      <c r="AU92" s="18"/>
      <c r="AV92" s="18"/>
      <c r="AW92" s="18"/>
      <c r="AX92" s="18"/>
      <c r="AY92" s="18"/>
      <c r="AZ92" s="18"/>
      <c r="BA92" s="18"/>
      <c r="BB92" s="101"/>
      <c r="BC92" s="25"/>
      <c r="BD92" s="25"/>
      <c r="BE92" s="25"/>
      <c r="BF92" s="25"/>
      <c r="BG92" s="25"/>
      <c r="BH92" s="25"/>
      <c r="BI92" s="25"/>
      <c r="BJ92" s="25"/>
      <c r="BK92" s="25"/>
      <c r="BL92" s="102"/>
    </row>
    <row r="93" customFormat="false" ht="15" hidden="false" customHeight="true" outlineLevel="0" collapsed="false">
      <c r="A93" s="93" t="s">
        <v>96</v>
      </c>
      <c r="B93" s="16" t="s">
        <v>537</v>
      </c>
      <c r="C93" s="224" t="s">
        <v>638</v>
      </c>
      <c r="D93" s="234"/>
      <c r="E93" s="245" t="s">
        <v>639</v>
      </c>
      <c r="F93" s="234"/>
      <c r="G93" s="234"/>
      <c r="H93" s="260"/>
      <c r="I93" s="36"/>
      <c r="J93" s="234"/>
      <c r="K93" s="234"/>
      <c r="L93" s="234"/>
      <c r="M93" s="234"/>
      <c r="N93" s="234"/>
      <c r="O93" s="234"/>
      <c r="P93" s="36"/>
      <c r="Q93" s="261"/>
      <c r="R93" s="239"/>
      <c r="S93" s="240"/>
      <c r="T93" s="262"/>
      <c r="U93" s="18"/>
      <c r="V93" s="18"/>
      <c r="W93" s="241"/>
      <c r="X93" s="241"/>
      <c r="Y93" s="241"/>
      <c r="Z93" s="241"/>
      <c r="AA93" s="241"/>
      <c r="AB93" s="241"/>
      <c r="AC93" s="241"/>
      <c r="AD93" s="241"/>
      <c r="AE93" s="241"/>
      <c r="AF93" s="241"/>
      <c r="AG93" s="18"/>
      <c r="AH93" s="18"/>
      <c r="AI93" s="18"/>
      <c r="AJ93" s="18"/>
      <c r="AK93" s="18"/>
      <c r="AL93" s="18"/>
      <c r="AM93" s="18"/>
      <c r="AN93" s="18"/>
      <c r="AO93" s="18"/>
      <c r="AP93" s="18"/>
      <c r="AQ93" s="18"/>
      <c r="AR93" s="18"/>
      <c r="AS93" s="18"/>
      <c r="AT93" s="18"/>
      <c r="AU93" s="18"/>
      <c r="AV93" s="18"/>
      <c r="AW93" s="18"/>
      <c r="AX93" s="18"/>
      <c r="AY93" s="18"/>
      <c r="AZ93" s="18"/>
      <c r="BA93" s="18"/>
      <c r="BB93" s="101"/>
      <c r="BC93" s="25"/>
      <c r="BD93" s="25"/>
      <c r="BE93" s="25"/>
      <c r="BF93" s="25"/>
      <c r="BG93" s="25"/>
      <c r="BH93" s="25"/>
      <c r="BI93" s="25"/>
      <c r="BJ93" s="25"/>
      <c r="BK93" s="25"/>
      <c r="BL93" s="102"/>
    </row>
    <row r="94" customFormat="false" ht="15" hidden="false" customHeight="true" outlineLevel="0" collapsed="false">
      <c r="A94" s="93" t="s">
        <v>96</v>
      </c>
      <c r="B94" s="16" t="s">
        <v>537</v>
      </c>
      <c r="C94" s="224" t="s">
        <v>640</v>
      </c>
      <c r="D94" s="234"/>
      <c r="E94" s="245" t="s">
        <v>641</v>
      </c>
      <c r="F94" s="234"/>
      <c r="G94" s="234"/>
      <c r="H94" s="260"/>
      <c r="I94" s="36"/>
      <c r="J94" s="234"/>
      <c r="K94" s="234"/>
      <c r="L94" s="234"/>
      <c r="M94" s="234"/>
      <c r="N94" s="234"/>
      <c r="O94" s="234"/>
      <c r="P94" s="36"/>
      <c r="Q94" s="261"/>
      <c r="R94" s="239"/>
      <c r="S94" s="240"/>
      <c r="T94" s="262"/>
      <c r="U94" s="18"/>
      <c r="V94" s="18"/>
      <c r="W94" s="241"/>
      <c r="X94" s="241"/>
      <c r="Y94" s="241"/>
      <c r="Z94" s="241"/>
      <c r="AA94" s="241"/>
      <c r="AB94" s="241"/>
      <c r="AC94" s="241"/>
      <c r="AD94" s="241"/>
      <c r="AE94" s="241"/>
      <c r="AF94" s="241"/>
      <c r="AG94" s="18"/>
      <c r="AH94" s="18"/>
      <c r="AI94" s="18"/>
      <c r="AJ94" s="18"/>
      <c r="AK94" s="18"/>
      <c r="AL94" s="18"/>
      <c r="AM94" s="18"/>
      <c r="AN94" s="18"/>
      <c r="AO94" s="18"/>
      <c r="AP94" s="18"/>
      <c r="AQ94" s="18"/>
      <c r="AR94" s="18"/>
      <c r="AS94" s="18"/>
      <c r="AT94" s="18"/>
      <c r="AU94" s="18"/>
      <c r="AV94" s="18"/>
      <c r="AW94" s="18"/>
      <c r="AX94" s="18"/>
      <c r="AY94" s="18"/>
      <c r="AZ94" s="18"/>
      <c r="BA94" s="18"/>
      <c r="BB94" s="101"/>
      <c r="BC94" s="25"/>
      <c r="BD94" s="25"/>
      <c r="BE94" s="25"/>
      <c r="BF94" s="25"/>
      <c r="BG94" s="25"/>
      <c r="BH94" s="25"/>
      <c r="BI94" s="25"/>
      <c r="BJ94" s="25"/>
      <c r="BK94" s="25"/>
      <c r="BL94" s="102"/>
    </row>
    <row r="95" customFormat="false" ht="15" hidden="false" customHeight="true" outlineLevel="0" collapsed="false">
      <c r="A95" s="93" t="s">
        <v>96</v>
      </c>
      <c r="B95" s="16" t="s">
        <v>537</v>
      </c>
      <c r="C95" s="224" t="s">
        <v>642</v>
      </c>
      <c r="D95" s="234"/>
      <c r="E95" s="245" t="s">
        <v>643</v>
      </c>
      <c r="F95" s="234"/>
      <c r="G95" s="234"/>
      <c r="H95" s="260"/>
      <c r="I95" s="36"/>
      <c r="J95" s="234"/>
      <c r="K95" s="234"/>
      <c r="L95" s="234"/>
      <c r="M95" s="234"/>
      <c r="N95" s="234"/>
      <c r="O95" s="234"/>
      <c r="P95" s="36"/>
      <c r="Q95" s="261"/>
      <c r="R95" s="239"/>
      <c r="S95" s="240"/>
      <c r="T95" s="262"/>
      <c r="U95" s="18"/>
      <c r="V95" s="18"/>
      <c r="W95" s="241"/>
      <c r="X95" s="241"/>
      <c r="Y95" s="241"/>
      <c r="Z95" s="241"/>
      <c r="AA95" s="241"/>
      <c r="AB95" s="241"/>
      <c r="AC95" s="241"/>
      <c r="AD95" s="241"/>
      <c r="AE95" s="241"/>
      <c r="AF95" s="241"/>
      <c r="AG95" s="18"/>
      <c r="AH95" s="18"/>
      <c r="AI95" s="18"/>
      <c r="AJ95" s="18"/>
      <c r="AK95" s="18"/>
      <c r="AL95" s="18"/>
      <c r="AM95" s="18"/>
      <c r="AN95" s="18"/>
      <c r="AO95" s="18"/>
      <c r="AP95" s="18"/>
      <c r="AQ95" s="18"/>
      <c r="AR95" s="18"/>
      <c r="AS95" s="18"/>
      <c r="AT95" s="18"/>
      <c r="AU95" s="18"/>
      <c r="AV95" s="18"/>
      <c r="AW95" s="18"/>
      <c r="AX95" s="18"/>
      <c r="AY95" s="18"/>
      <c r="AZ95" s="18"/>
      <c r="BA95" s="18"/>
      <c r="BB95" s="101"/>
      <c r="BC95" s="25"/>
      <c r="BD95" s="25"/>
      <c r="BE95" s="25"/>
      <c r="BF95" s="25"/>
      <c r="BG95" s="25"/>
      <c r="BH95" s="25"/>
      <c r="BI95" s="25"/>
      <c r="BJ95" s="25"/>
      <c r="BK95" s="25"/>
      <c r="BL95" s="102"/>
    </row>
    <row r="96" customFormat="false" ht="15" hidden="false" customHeight="true" outlineLevel="0" collapsed="false">
      <c r="A96" s="93" t="s">
        <v>96</v>
      </c>
      <c r="B96" s="16" t="s">
        <v>537</v>
      </c>
      <c r="C96" s="224" t="s">
        <v>644</v>
      </c>
      <c r="D96" s="234"/>
      <c r="E96" s="245" t="s">
        <v>645</v>
      </c>
      <c r="F96" s="234"/>
      <c r="G96" s="234" t="s">
        <v>646</v>
      </c>
      <c r="H96" s="263" t="s">
        <v>6</v>
      </c>
      <c r="I96" s="264" t="s">
        <v>647</v>
      </c>
      <c r="J96" s="234" t="s">
        <v>648</v>
      </c>
      <c r="K96" s="234"/>
      <c r="L96" s="234"/>
      <c r="M96" s="234"/>
      <c r="N96" s="234"/>
      <c r="O96" s="234"/>
      <c r="P96" s="36"/>
      <c r="Q96" s="261"/>
      <c r="R96" s="239"/>
      <c r="S96" s="240"/>
      <c r="T96" s="262"/>
      <c r="U96" s="18"/>
      <c r="V96" s="18"/>
      <c r="W96" s="241"/>
      <c r="X96" s="241"/>
      <c r="Y96" s="241"/>
      <c r="Z96" s="241"/>
      <c r="AA96" s="241"/>
      <c r="AB96" s="241"/>
      <c r="AC96" s="241"/>
      <c r="AD96" s="241"/>
      <c r="AE96" s="241"/>
      <c r="AF96" s="241"/>
      <c r="AG96" s="18"/>
      <c r="AH96" s="18"/>
      <c r="AI96" s="18"/>
      <c r="AJ96" s="18"/>
      <c r="AK96" s="18"/>
      <c r="AL96" s="18"/>
      <c r="AM96" s="18"/>
      <c r="AN96" s="18"/>
      <c r="AO96" s="18"/>
      <c r="AP96" s="18"/>
      <c r="AQ96" s="18"/>
      <c r="AR96" s="18"/>
      <c r="AS96" s="18"/>
      <c r="AT96" s="18"/>
      <c r="AU96" s="18"/>
      <c r="AV96" s="18"/>
      <c r="AW96" s="18"/>
      <c r="AX96" s="18"/>
      <c r="AY96" s="18"/>
      <c r="AZ96" s="18"/>
      <c r="BA96" s="18"/>
      <c r="BB96" s="101"/>
      <c r="BC96" s="25"/>
      <c r="BD96" s="25"/>
      <c r="BE96" s="25"/>
      <c r="BF96" s="25"/>
      <c r="BG96" s="25"/>
      <c r="BH96" s="25"/>
      <c r="BI96" s="25"/>
      <c r="BJ96" s="25"/>
      <c r="BK96" s="25"/>
      <c r="BL96" s="102"/>
    </row>
    <row r="97" customFormat="false" ht="15" hidden="false" customHeight="true" outlineLevel="0" collapsed="false">
      <c r="A97" s="93" t="s">
        <v>649</v>
      </c>
      <c r="B97" s="16" t="s">
        <v>537</v>
      </c>
      <c r="C97" s="224" t="s">
        <v>650</v>
      </c>
      <c r="D97" s="234"/>
      <c r="E97" s="235"/>
      <c r="F97" s="234"/>
      <c r="G97" s="234" t="s">
        <v>651</v>
      </c>
      <c r="H97" s="265" t="s">
        <v>652</v>
      </c>
      <c r="I97" s="36"/>
      <c r="J97" s="234"/>
      <c r="K97" s="234"/>
      <c r="L97" s="234"/>
      <c r="M97" s="234"/>
      <c r="N97" s="234"/>
      <c r="O97" s="234"/>
      <c r="P97" s="36"/>
      <c r="Q97" s="261"/>
      <c r="R97" s="239" t="s">
        <v>653</v>
      </c>
      <c r="S97" s="240"/>
      <c r="T97" s="262"/>
      <c r="U97" s="18"/>
      <c r="V97" s="18"/>
      <c r="W97" s="241"/>
      <c r="X97" s="241"/>
      <c r="Y97" s="241"/>
      <c r="Z97" s="241"/>
      <c r="AA97" s="241"/>
      <c r="AB97" s="241"/>
      <c r="AC97" s="241"/>
      <c r="AD97" s="241"/>
      <c r="AE97" s="241"/>
      <c r="AF97" s="241"/>
      <c r="AG97" s="18"/>
      <c r="AH97" s="18"/>
      <c r="AI97" s="18"/>
      <c r="AJ97" s="18"/>
      <c r="AK97" s="18"/>
      <c r="AL97" s="18"/>
      <c r="AM97" s="18"/>
      <c r="AN97" s="18"/>
      <c r="AO97" s="18"/>
      <c r="AP97" s="18"/>
      <c r="AQ97" s="18"/>
      <c r="AR97" s="18"/>
      <c r="AS97" s="18"/>
      <c r="AT97" s="18"/>
      <c r="AU97" s="18"/>
      <c r="AV97" s="18"/>
      <c r="AW97" s="18"/>
      <c r="AX97" s="18"/>
      <c r="AY97" s="18"/>
      <c r="AZ97" s="18"/>
      <c r="BA97" s="18"/>
      <c r="BB97" s="101"/>
      <c r="BC97" s="25"/>
      <c r="BD97" s="25"/>
      <c r="BE97" s="25"/>
      <c r="BF97" s="25"/>
      <c r="BG97" s="25"/>
      <c r="BH97" s="25"/>
      <c r="BI97" s="25"/>
      <c r="BJ97" s="25"/>
      <c r="BK97" s="25"/>
      <c r="BL97" s="102"/>
    </row>
    <row r="98" customFormat="false" ht="15" hidden="false" customHeight="true" outlineLevel="0" collapsed="false">
      <c r="A98" s="93" t="s">
        <v>21</v>
      </c>
      <c r="B98" s="16" t="s">
        <v>537</v>
      </c>
      <c r="C98" s="224" t="s">
        <v>654</v>
      </c>
      <c r="D98" s="234"/>
      <c r="E98" s="235"/>
      <c r="F98" s="234"/>
      <c r="G98" s="234"/>
      <c r="H98" s="260"/>
      <c r="I98" s="36"/>
      <c r="J98" s="234"/>
      <c r="K98" s="234"/>
      <c r="L98" s="234"/>
      <c r="M98" s="234"/>
      <c r="N98" s="234"/>
      <c r="O98" s="234"/>
      <c r="P98" s="36"/>
      <c r="Q98" s="261"/>
      <c r="R98" s="239"/>
      <c r="S98" s="240"/>
      <c r="T98" s="262"/>
      <c r="U98" s="18"/>
      <c r="V98" s="18"/>
      <c r="W98" s="241"/>
      <c r="X98" s="241"/>
      <c r="Y98" s="241"/>
      <c r="Z98" s="241"/>
      <c r="AA98" s="241"/>
      <c r="AB98" s="241"/>
      <c r="AC98" s="241"/>
      <c r="AD98" s="241"/>
      <c r="AE98" s="241"/>
      <c r="AF98" s="241"/>
      <c r="AG98" s="18"/>
      <c r="AH98" s="18"/>
      <c r="AI98" s="18"/>
      <c r="AJ98" s="18"/>
      <c r="AK98" s="18"/>
      <c r="AL98" s="18"/>
      <c r="AM98" s="18"/>
      <c r="AN98" s="18"/>
      <c r="AO98" s="18"/>
      <c r="AP98" s="18"/>
      <c r="AQ98" s="18"/>
      <c r="AR98" s="18"/>
      <c r="AS98" s="18"/>
      <c r="AT98" s="18"/>
      <c r="AU98" s="18"/>
      <c r="AV98" s="18"/>
      <c r="AW98" s="18"/>
      <c r="AX98" s="18"/>
      <c r="AY98" s="18"/>
      <c r="AZ98" s="18"/>
      <c r="BA98" s="18"/>
      <c r="BB98" s="101"/>
      <c r="BC98" s="25"/>
      <c r="BD98" s="25"/>
      <c r="BE98" s="25"/>
      <c r="BF98" s="25"/>
      <c r="BG98" s="25"/>
      <c r="BH98" s="25"/>
      <c r="BI98" s="25"/>
      <c r="BJ98" s="25"/>
      <c r="BK98" s="25"/>
      <c r="BL98" s="102"/>
    </row>
    <row r="99" customFormat="false" ht="15" hidden="false" customHeight="true" outlineLevel="0" collapsed="false">
      <c r="A99" s="93" t="s">
        <v>21</v>
      </c>
      <c r="B99" s="16" t="s">
        <v>537</v>
      </c>
      <c r="C99" s="224" t="s">
        <v>655</v>
      </c>
      <c r="D99" s="234"/>
      <c r="E99" s="235"/>
      <c r="F99" s="234"/>
      <c r="G99" s="234"/>
      <c r="H99" s="260"/>
      <c r="I99" s="36"/>
      <c r="J99" s="234"/>
      <c r="K99" s="234"/>
      <c r="L99" s="234"/>
      <c r="M99" s="234"/>
      <c r="N99" s="234"/>
      <c r="O99" s="234"/>
      <c r="P99" s="36"/>
      <c r="Q99" s="261"/>
      <c r="R99" s="239" t="s">
        <v>656</v>
      </c>
      <c r="S99" s="240"/>
      <c r="T99" s="262"/>
      <c r="U99" s="18"/>
      <c r="V99" s="18"/>
      <c r="W99" s="241"/>
      <c r="X99" s="241"/>
      <c r="Y99" s="241"/>
      <c r="Z99" s="241"/>
      <c r="AA99" s="241"/>
      <c r="AB99" s="241"/>
      <c r="AC99" s="241"/>
      <c r="AD99" s="241"/>
      <c r="AE99" s="241"/>
      <c r="AF99" s="241"/>
      <c r="AG99" s="18"/>
      <c r="AH99" s="18"/>
      <c r="AI99" s="18"/>
      <c r="AJ99" s="18"/>
      <c r="AK99" s="18"/>
      <c r="AL99" s="18"/>
      <c r="AM99" s="18"/>
      <c r="AN99" s="18"/>
      <c r="AO99" s="18"/>
      <c r="AP99" s="18"/>
      <c r="AQ99" s="18"/>
      <c r="AR99" s="18"/>
      <c r="AS99" s="18"/>
      <c r="AT99" s="18"/>
      <c r="AU99" s="18"/>
      <c r="AV99" s="18"/>
      <c r="AW99" s="18"/>
      <c r="AX99" s="18"/>
      <c r="AY99" s="18"/>
      <c r="AZ99" s="18"/>
      <c r="BA99" s="18"/>
      <c r="BB99" s="101"/>
      <c r="BC99" s="25"/>
      <c r="BD99" s="25"/>
      <c r="BE99" s="25"/>
      <c r="BF99" s="25"/>
      <c r="BG99" s="25"/>
      <c r="BH99" s="25"/>
      <c r="BI99" s="25"/>
      <c r="BJ99" s="25"/>
      <c r="BK99" s="25"/>
      <c r="BL99" s="102"/>
    </row>
    <row r="100" customFormat="false" ht="15" hidden="false" customHeight="true" outlineLevel="0" collapsed="false">
      <c r="A100" s="93" t="s">
        <v>21</v>
      </c>
      <c r="B100" s="16" t="s">
        <v>537</v>
      </c>
      <c r="C100" s="224" t="s">
        <v>657</v>
      </c>
      <c r="D100" s="234"/>
      <c r="E100" s="235"/>
      <c r="F100" s="234"/>
      <c r="G100" s="234" t="s">
        <v>658</v>
      </c>
      <c r="H100" s="260"/>
      <c r="I100" s="36"/>
      <c r="J100" s="234"/>
      <c r="K100" s="234"/>
      <c r="L100" s="234"/>
      <c r="M100" s="234"/>
      <c r="N100" s="234"/>
      <c r="O100" s="234"/>
      <c r="P100" s="36"/>
      <c r="Q100" s="261"/>
      <c r="R100" s="239" t="s">
        <v>659</v>
      </c>
      <c r="S100" s="240"/>
      <c r="T100" s="262"/>
      <c r="U100" s="18"/>
      <c r="V100" s="18"/>
      <c r="W100" s="241"/>
      <c r="X100" s="241"/>
      <c r="Y100" s="241"/>
      <c r="Z100" s="241"/>
      <c r="AA100" s="241"/>
      <c r="AB100" s="241"/>
      <c r="AC100" s="241"/>
      <c r="AD100" s="241"/>
      <c r="AE100" s="241"/>
      <c r="AF100" s="241"/>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01"/>
      <c r="BC100" s="25"/>
      <c r="BD100" s="25"/>
      <c r="BE100" s="25"/>
      <c r="BF100" s="25"/>
      <c r="BG100" s="25"/>
      <c r="BH100" s="25"/>
      <c r="BI100" s="25"/>
      <c r="BJ100" s="25"/>
      <c r="BK100" s="25"/>
      <c r="BL100" s="102"/>
    </row>
    <row r="101" customFormat="false" ht="15" hidden="false" customHeight="true" outlineLevel="0" collapsed="false">
      <c r="A101" s="93" t="s">
        <v>21</v>
      </c>
      <c r="B101" s="16" t="s">
        <v>537</v>
      </c>
      <c r="C101" s="224" t="s">
        <v>660</v>
      </c>
      <c r="D101" s="234"/>
      <c r="E101" s="235"/>
      <c r="F101" s="234"/>
      <c r="G101" s="234" t="s">
        <v>661</v>
      </c>
      <c r="H101" s="260"/>
      <c r="I101" s="36"/>
      <c r="J101" s="234"/>
      <c r="K101" s="234"/>
      <c r="L101" s="234"/>
      <c r="M101" s="234"/>
      <c r="N101" s="234"/>
      <c r="O101" s="234"/>
      <c r="P101" s="36"/>
      <c r="Q101" s="261"/>
      <c r="R101" s="239"/>
      <c r="S101" s="240"/>
      <c r="T101" s="262"/>
      <c r="U101" s="18"/>
      <c r="V101" s="18"/>
      <c r="W101" s="241"/>
      <c r="X101" s="241"/>
      <c r="Y101" s="241"/>
      <c r="Z101" s="241"/>
      <c r="AA101" s="241"/>
      <c r="AB101" s="241"/>
      <c r="AC101" s="241"/>
      <c r="AD101" s="241"/>
      <c r="AE101" s="241"/>
      <c r="AF101" s="241"/>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01"/>
      <c r="BC101" s="25"/>
      <c r="BD101" s="25"/>
      <c r="BE101" s="25"/>
      <c r="BF101" s="25"/>
      <c r="BG101" s="25"/>
      <c r="BH101" s="25"/>
      <c r="BI101" s="25"/>
      <c r="BJ101" s="25"/>
      <c r="BK101" s="25"/>
      <c r="BL101" s="102"/>
    </row>
    <row r="102" customFormat="false" ht="15" hidden="false" customHeight="true" outlineLevel="0" collapsed="false">
      <c r="A102" s="93" t="s">
        <v>21</v>
      </c>
      <c r="B102" s="16" t="s">
        <v>537</v>
      </c>
      <c r="C102" s="224" t="n">
        <v>1909</v>
      </c>
      <c r="D102" s="234"/>
      <c r="E102" s="235"/>
      <c r="F102" s="234"/>
      <c r="G102" s="234" t="s">
        <v>662</v>
      </c>
      <c r="H102" s="260"/>
      <c r="I102" s="36"/>
      <c r="J102" s="234"/>
      <c r="K102" s="234"/>
      <c r="L102" s="234"/>
      <c r="M102" s="234"/>
      <c r="N102" s="234"/>
      <c r="O102" s="234"/>
      <c r="P102" s="36"/>
      <c r="Q102" s="261" t="s">
        <v>663</v>
      </c>
      <c r="R102" s="239" t="s">
        <v>664</v>
      </c>
      <c r="S102" s="240"/>
      <c r="T102" s="262"/>
      <c r="U102" s="18"/>
      <c r="V102" s="18"/>
      <c r="W102" s="241"/>
      <c r="X102" s="241"/>
      <c r="Y102" s="241"/>
      <c r="Z102" s="241"/>
      <c r="AA102" s="241"/>
      <c r="AB102" s="241"/>
      <c r="AC102" s="241"/>
      <c r="AD102" s="241"/>
      <c r="AE102" s="241"/>
      <c r="AF102" s="241"/>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01"/>
      <c r="BC102" s="25"/>
      <c r="BD102" s="25"/>
      <c r="BE102" s="25"/>
      <c r="BF102" s="25"/>
      <c r="BG102" s="25"/>
      <c r="BH102" s="25"/>
      <c r="BI102" s="25"/>
      <c r="BJ102" s="25"/>
      <c r="BK102" s="25"/>
      <c r="BL102" s="102"/>
    </row>
    <row r="103" customFormat="false" ht="15" hidden="false" customHeight="true" outlineLevel="0" collapsed="false">
      <c r="A103" s="93" t="s">
        <v>21</v>
      </c>
      <c r="B103" s="16" t="s">
        <v>537</v>
      </c>
      <c r="C103" s="224" t="s">
        <v>665</v>
      </c>
      <c r="D103" s="234"/>
      <c r="E103" s="235"/>
      <c r="F103" s="234"/>
      <c r="G103" s="234"/>
      <c r="H103" s="260"/>
      <c r="I103" s="36"/>
      <c r="J103" s="234"/>
      <c r="K103" s="234"/>
      <c r="L103" s="234"/>
      <c r="M103" s="234"/>
      <c r="N103" s="234"/>
      <c r="O103" s="234"/>
      <c r="P103" s="36"/>
      <c r="Q103" s="261" t="s">
        <v>666</v>
      </c>
      <c r="R103" s="239" t="s">
        <v>667</v>
      </c>
      <c r="S103" s="240"/>
      <c r="T103" s="262"/>
      <c r="U103" s="18"/>
      <c r="V103" s="18"/>
      <c r="W103" s="241"/>
      <c r="X103" s="241"/>
      <c r="Y103" s="241"/>
      <c r="Z103" s="241"/>
      <c r="AA103" s="241"/>
      <c r="AB103" s="241"/>
      <c r="AC103" s="241"/>
      <c r="AD103" s="241"/>
      <c r="AE103" s="241"/>
      <c r="AF103" s="241"/>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01"/>
      <c r="BC103" s="25"/>
      <c r="BD103" s="25"/>
      <c r="BE103" s="25"/>
      <c r="BF103" s="25"/>
      <c r="BG103" s="25"/>
      <c r="BH103" s="25"/>
      <c r="BI103" s="25"/>
      <c r="BJ103" s="25"/>
      <c r="BK103" s="25"/>
      <c r="BL103" s="102"/>
    </row>
    <row r="104" customFormat="false" ht="15" hidden="false" customHeight="true" outlineLevel="0" collapsed="false">
      <c r="A104" s="93" t="s">
        <v>21</v>
      </c>
      <c r="B104" s="16" t="s">
        <v>537</v>
      </c>
      <c r="C104" s="224" t="s">
        <v>668</v>
      </c>
      <c r="D104" s="234"/>
      <c r="E104" s="245" t="s">
        <v>669</v>
      </c>
      <c r="F104" s="234"/>
      <c r="G104" s="234" t="s">
        <v>670</v>
      </c>
      <c r="H104" s="260"/>
      <c r="I104" s="36" t="s">
        <v>671</v>
      </c>
      <c r="J104" s="234"/>
      <c r="K104" s="234"/>
      <c r="L104" s="234"/>
      <c r="M104" s="234"/>
      <c r="N104" s="234"/>
      <c r="O104" s="234"/>
      <c r="P104" s="36"/>
      <c r="Q104" s="261"/>
      <c r="R104" s="239" t="s">
        <v>672</v>
      </c>
      <c r="S104" s="240"/>
      <c r="T104" s="262"/>
      <c r="U104" s="18"/>
      <c r="V104" s="18"/>
      <c r="W104" s="241"/>
      <c r="X104" s="241"/>
      <c r="Y104" s="241"/>
      <c r="Z104" s="241"/>
      <c r="AA104" s="241"/>
      <c r="AB104" s="241"/>
      <c r="AC104" s="241"/>
      <c r="AD104" s="241"/>
      <c r="AE104" s="241"/>
      <c r="AF104" s="241"/>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01"/>
      <c r="BC104" s="25"/>
      <c r="BD104" s="25"/>
      <c r="BE104" s="25"/>
      <c r="BF104" s="25"/>
      <c r="BG104" s="25"/>
      <c r="BH104" s="25"/>
      <c r="BI104" s="25"/>
      <c r="BJ104" s="25"/>
      <c r="BK104" s="25"/>
      <c r="BL104" s="102"/>
    </row>
    <row r="105" customFormat="false" ht="15" hidden="false" customHeight="true" outlineLevel="0" collapsed="false">
      <c r="A105" s="93" t="s">
        <v>21</v>
      </c>
      <c r="B105" s="16" t="s">
        <v>537</v>
      </c>
      <c r="C105" s="223" t="s">
        <v>673</v>
      </c>
      <c r="D105" s="234"/>
      <c r="E105" s="235"/>
      <c r="F105" s="234"/>
      <c r="G105" s="234" t="s">
        <v>674</v>
      </c>
      <c r="H105" s="260" t="s">
        <v>675</v>
      </c>
      <c r="I105" s="36" t="s">
        <v>676</v>
      </c>
      <c r="J105" s="234"/>
      <c r="K105" s="234"/>
      <c r="L105" s="234"/>
      <c r="M105" s="234"/>
      <c r="N105" s="234"/>
      <c r="O105" s="234"/>
      <c r="P105" s="36"/>
      <c r="Q105" s="261"/>
      <c r="R105" s="239"/>
      <c r="S105" s="240"/>
      <c r="T105" s="262"/>
      <c r="U105" s="18"/>
      <c r="V105" s="18"/>
      <c r="W105" s="241"/>
      <c r="X105" s="241"/>
      <c r="Y105" s="241"/>
      <c r="Z105" s="241"/>
      <c r="AA105" s="241"/>
      <c r="AB105" s="241"/>
      <c r="AC105" s="241"/>
      <c r="AD105" s="241"/>
      <c r="AE105" s="241"/>
      <c r="AF105" s="241"/>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01"/>
      <c r="BC105" s="25"/>
      <c r="BD105" s="25"/>
      <c r="BE105" s="25"/>
      <c r="BF105" s="25"/>
      <c r="BG105" s="25"/>
      <c r="BH105" s="25"/>
      <c r="BI105" s="25"/>
      <c r="BJ105" s="25"/>
      <c r="BK105" s="25"/>
      <c r="BL105" s="102"/>
    </row>
    <row r="106" customFormat="false" ht="15" hidden="false" customHeight="true" outlineLevel="0" collapsed="false">
      <c r="A106" s="93" t="s">
        <v>21</v>
      </c>
      <c r="B106" s="16" t="s">
        <v>537</v>
      </c>
      <c r="C106" s="223" t="s">
        <v>677</v>
      </c>
      <c r="D106" s="242" t="s">
        <v>678</v>
      </c>
      <c r="E106" s="235"/>
      <c r="F106" s="234"/>
      <c r="G106" s="234" t="s">
        <v>679</v>
      </c>
      <c r="H106" s="260"/>
      <c r="I106" s="36"/>
      <c r="J106" s="234"/>
      <c r="K106" s="234"/>
      <c r="L106" s="234"/>
      <c r="M106" s="234"/>
      <c r="N106" s="234"/>
      <c r="O106" s="234"/>
      <c r="P106" s="36"/>
      <c r="Q106" s="261"/>
      <c r="R106" s="239" t="s">
        <v>680</v>
      </c>
      <c r="S106" s="240"/>
      <c r="T106" s="262"/>
      <c r="U106" s="18"/>
      <c r="V106" s="18"/>
      <c r="W106" s="241"/>
      <c r="X106" s="241"/>
      <c r="Y106" s="241"/>
      <c r="Z106" s="241"/>
      <c r="AA106" s="241"/>
      <c r="AB106" s="241"/>
      <c r="AC106" s="241"/>
      <c r="AD106" s="241"/>
      <c r="AE106" s="241"/>
      <c r="AF106" s="241"/>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01"/>
      <c r="BC106" s="25"/>
      <c r="BD106" s="25"/>
      <c r="BE106" s="25"/>
      <c r="BF106" s="25"/>
      <c r="BG106" s="25"/>
      <c r="BH106" s="25"/>
      <c r="BI106" s="25"/>
      <c r="BJ106" s="25"/>
      <c r="BK106" s="25"/>
      <c r="BL106" s="102"/>
    </row>
    <row r="107" customFormat="false" ht="15" hidden="false" customHeight="true" outlineLevel="0" collapsed="false">
      <c r="A107" s="93" t="s">
        <v>21</v>
      </c>
      <c r="B107" s="16" t="s">
        <v>537</v>
      </c>
      <c r="C107" s="223" t="s">
        <v>681</v>
      </c>
      <c r="D107" s="234"/>
      <c r="E107" s="235"/>
      <c r="F107" s="234"/>
      <c r="G107" s="234" t="s">
        <v>682</v>
      </c>
      <c r="H107" s="260"/>
      <c r="I107" s="36"/>
      <c r="J107" s="234"/>
      <c r="K107" s="234"/>
      <c r="L107" s="234"/>
      <c r="M107" s="234"/>
      <c r="N107" s="234"/>
      <c r="O107" s="234"/>
      <c r="P107" s="36"/>
      <c r="Q107" s="261"/>
      <c r="R107" s="239" t="s">
        <v>683</v>
      </c>
      <c r="S107" s="240"/>
      <c r="T107" s="262"/>
      <c r="U107" s="18"/>
      <c r="V107" s="18"/>
      <c r="W107" s="241"/>
      <c r="X107" s="241"/>
      <c r="Y107" s="241"/>
      <c r="Z107" s="241"/>
      <c r="AA107" s="241"/>
      <c r="AB107" s="241"/>
      <c r="AC107" s="241"/>
      <c r="AD107" s="241"/>
      <c r="AE107" s="241"/>
      <c r="AF107" s="241"/>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01"/>
      <c r="BC107" s="25"/>
      <c r="BD107" s="25"/>
      <c r="BE107" s="25"/>
      <c r="BF107" s="25"/>
      <c r="BG107" s="25"/>
      <c r="BH107" s="25"/>
      <c r="BI107" s="25"/>
      <c r="BJ107" s="25"/>
      <c r="BK107" s="25"/>
      <c r="BL107" s="102"/>
    </row>
    <row r="108" customFormat="false" ht="15" hidden="false" customHeight="true" outlineLevel="0" collapsed="false">
      <c r="A108" s="93" t="s">
        <v>21</v>
      </c>
      <c r="B108" s="16" t="s">
        <v>537</v>
      </c>
      <c r="C108" s="223" t="s">
        <v>684</v>
      </c>
      <c r="D108" s="234"/>
      <c r="E108" s="235"/>
      <c r="F108" s="234"/>
      <c r="G108" s="234" t="s">
        <v>685</v>
      </c>
      <c r="H108" s="260" t="s">
        <v>686</v>
      </c>
      <c r="I108" s="36"/>
      <c r="J108" s="234"/>
      <c r="K108" s="234"/>
      <c r="L108" s="234"/>
      <c r="M108" s="234"/>
      <c r="N108" s="234"/>
      <c r="O108" s="234"/>
      <c r="P108" s="36"/>
      <c r="Q108" s="261"/>
      <c r="R108" s="239"/>
      <c r="S108" s="240" t="s">
        <v>687</v>
      </c>
      <c r="T108" s="262" t="s">
        <v>686</v>
      </c>
      <c r="U108" s="18"/>
      <c r="V108" s="18"/>
      <c r="W108" s="241"/>
      <c r="X108" s="241"/>
      <c r="Y108" s="241"/>
      <c r="Z108" s="241"/>
      <c r="AA108" s="241"/>
      <c r="AB108" s="241"/>
      <c r="AC108" s="241"/>
      <c r="AD108" s="241"/>
      <c r="AE108" s="241"/>
      <c r="AF108" s="241"/>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01"/>
      <c r="BC108" s="25"/>
      <c r="BD108" s="25"/>
      <c r="BE108" s="25"/>
      <c r="BF108" s="25"/>
      <c r="BG108" s="25"/>
      <c r="BH108" s="25"/>
      <c r="BI108" s="25"/>
      <c r="BJ108" s="25"/>
      <c r="BK108" s="25"/>
      <c r="BL108" s="102"/>
    </row>
    <row r="109" customFormat="false" ht="15" hidden="false" customHeight="true" outlineLevel="0" collapsed="false">
      <c r="A109" s="93" t="s">
        <v>590</v>
      </c>
      <c r="B109" s="16" t="s">
        <v>537</v>
      </c>
      <c r="C109" s="224" t="s">
        <v>688</v>
      </c>
      <c r="D109" s="234"/>
      <c r="E109" s="235"/>
      <c r="F109" s="234"/>
      <c r="G109" s="234"/>
      <c r="H109" s="234"/>
      <c r="I109" s="36"/>
      <c r="J109" s="234"/>
      <c r="K109" s="234"/>
      <c r="L109" s="234"/>
      <c r="M109" s="234"/>
      <c r="N109" s="234"/>
      <c r="O109" s="234"/>
      <c r="P109" s="36"/>
      <c r="Q109" s="261"/>
      <c r="R109" s="239" t="s">
        <v>689</v>
      </c>
      <c r="S109" s="240"/>
      <c r="T109" s="262"/>
      <c r="U109" s="18"/>
      <c r="V109" s="18"/>
      <c r="W109" s="266"/>
      <c r="X109" s="266"/>
      <c r="Y109" s="266"/>
      <c r="Z109" s="266"/>
      <c r="AA109" s="266"/>
      <c r="AB109" s="266"/>
      <c r="AC109" s="266"/>
      <c r="AD109" s="241"/>
      <c r="AE109" s="241"/>
      <c r="AF109" s="241"/>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01"/>
      <c r="BC109" s="25"/>
      <c r="BD109" s="25"/>
      <c r="BE109" s="25"/>
      <c r="BF109" s="25"/>
      <c r="BG109" s="25"/>
      <c r="BH109" s="25"/>
      <c r="BI109" s="25"/>
      <c r="BJ109" s="25"/>
      <c r="BK109" s="25"/>
      <c r="BL109" s="102"/>
    </row>
    <row r="110" customFormat="false" ht="15" hidden="false" customHeight="true" outlineLevel="0" collapsed="false">
      <c r="A110" s="93" t="s">
        <v>590</v>
      </c>
      <c r="B110" s="16" t="s">
        <v>537</v>
      </c>
      <c r="C110" s="224" t="s">
        <v>690</v>
      </c>
      <c r="D110" s="234"/>
      <c r="E110" s="235"/>
      <c r="F110" s="234"/>
      <c r="G110" s="234" t="s">
        <v>691</v>
      </c>
      <c r="H110" s="234"/>
      <c r="I110" s="36" t="s">
        <v>692</v>
      </c>
      <c r="J110" s="234"/>
      <c r="K110" s="234"/>
      <c r="L110" s="234"/>
      <c r="M110" s="234"/>
      <c r="N110" s="234"/>
      <c r="O110" s="234"/>
      <c r="P110" s="36"/>
      <c r="Q110" s="261"/>
      <c r="R110" s="239"/>
      <c r="S110" s="240"/>
      <c r="T110" s="262"/>
      <c r="U110" s="18"/>
      <c r="V110" s="18"/>
      <c r="W110" s="266"/>
      <c r="X110" s="266"/>
      <c r="Y110" s="266"/>
      <c r="Z110" s="266"/>
      <c r="AA110" s="266"/>
      <c r="AB110" s="266"/>
      <c r="AC110" s="266"/>
      <c r="AD110" s="241"/>
      <c r="AE110" s="241"/>
      <c r="AF110" s="241"/>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01"/>
      <c r="BC110" s="25"/>
      <c r="BD110" s="25"/>
      <c r="BE110" s="25"/>
      <c r="BF110" s="25"/>
      <c r="BG110" s="25"/>
      <c r="BH110" s="25"/>
      <c r="BI110" s="25"/>
      <c r="BJ110" s="25"/>
      <c r="BK110" s="25"/>
      <c r="BL110" s="102"/>
    </row>
    <row r="111" customFormat="false" ht="15" hidden="false" customHeight="true" outlineLevel="0" collapsed="false">
      <c r="A111" s="93" t="s">
        <v>590</v>
      </c>
      <c r="B111" s="16"/>
      <c r="C111" s="224" t="s">
        <v>632</v>
      </c>
      <c r="D111" s="234"/>
      <c r="E111" s="235"/>
      <c r="F111" s="234"/>
      <c r="G111" s="234"/>
      <c r="H111" s="234"/>
      <c r="I111" s="36"/>
      <c r="J111" s="234"/>
      <c r="K111" s="234"/>
      <c r="L111" s="234"/>
      <c r="M111" s="234"/>
      <c r="N111" s="234"/>
      <c r="O111" s="234"/>
      <c r="P111" s="36"/>
      <c r="Q111" s="261"/>
      <c r="R111" s="239" t="s">
        <v>693</v>
      </c>
      <c r="S111" s="240"/>
      <c r="T111" s="262"/>
      <c r="U111" s="18"/>
      <c r="V111" s="18"/>
      <c r="W111" s="266"/>
      <c r="X111" s="266"/>
      <c r="Y111" s="266"/>
      <c r="Z111" s="266"/>
      <c r="AA111" s="266"/>
      <c r="AB111" s="266"/>
      <c r="AC111" s="266"/>
      <c r="AD111" s="241"/>
      <c r="AE111" s="241"/>
      <c r="AF111" s="241"/>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01"/>
      <c r="BC111" s="25"/>
      <c r="BD111" s="25"/>
      <c r="BE111" s="25"/>
      <c r="BF111" s="25"/>
      <c r="BG111" s="25"/>
      <c r="BH111" s="25"/>
      <c r="BI111" s="25"/>
      <c r="BJ111" s="25"/>
      <c r="BK111" s="25"/>
      <c r="BL111" s="102"/>
    </row>
    <row r="112" customFormat="false" ht="15" hidden="false" customHeight="true" outlineLevel="0" collapsed="false">
      <c r="A112" s="93" t="s">
        <v>590</v>
      </c>
      <c r="B112" s="16" t="s">
        <v>537</v>
      </c>
      <c r="C112" s="224" t="s">
        <v>694</v>
      </c>
      <c r="D112" s="234"/>
      <c r="E112" s="245" t="s">
        <v>695</v>
      </c>
      <c r="F112" s="234"/>
      <c r="G112" s="234"/>
      <c r="H112" s="234"/>
      <c r="I112" s="36"/>
      <c r="J112" s="234"/>
      <c r="K112" s="234"/>
      <c r="L112" s="234"/>
      <c r="M112" s="234"/>
      <c r="N112" s="234"/>
      <c r="O112" s="234"/>
      <c r="P112" s="36"/>
      <c r="Q112" s="261"/>
      <c r="R112" s="239" t="s">
        <v>696</v>
      </c>
      <c r="S112" s="240"/>
      <c r="T112" s="262"/>
      <c r="U112" s="18"/>
      <c r="V112" s="18"/>
      <c r="W112" s="266"/>
      <c r="X112" s="266"/>
      <c r="Y112" s="266"/>
      <c r="Z112" s="266"/>
      <c r="AA112" s="266"/>
      <c r="AB112" s="266"/>
      <c r="AC112" s="266"/>
      <c r="AD112" s="241"/>
      <c r="AE112" s="241"/>
      <c r="AF112" s="241"/>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01"/>
      <c r="BC112" s="25"/>
      <c r="BD112" s="25"/>
      <c r="BE112" s="25"/>
      <c r="BF112" s="25"/>
      <c r="BG112" s="25"/>
      <c r="BH112" s="25"/>
      <c r="BI112" s="25"/>
      <c r="BJ112" s="25"/>
      <c r="BK112" s="25"/>
      <c r="BL112" s="102"/>
    </row>
    <row r="113" customFormat="false" ht="15" hidden="false" customHeight="true" outlineLevel="0" collapsed="false">
      <c r="A113" s="93" t="s">
        <v>590</v>
      </c>
      <c r="B113" s="16" t="s">
        <v>537</v>
      </c>
      <c r="C113" s="224" t="s">
        <v>697</v>
      </c>
      <c r="D113" s="234"/>
      <c r="E113" s="235"/>
      <c r="F113" s="234"/>
      <c r="G113" s="234" t="s">
        <v>698</v>
      </c>
      <c r="H113" s="234"/>
      <c r="I113" s="36"/>
      <c r="J113" s="234"/>
      <c r="K113" s="234"/>
      <c r="L113" s="234"/>
      <c r="M113" s="234"/>
      <c r="N113" s="234"/>
      <c r="O113" s="234"/>
      <c r="P113" s="36"/>
      <c r="Q113" s="261"/>
      <c r="R113" s="239" t="s">
        <v>699</v>
      </c>
      <c r="S113" s="240"/>
      <c r="T113" s="262"/>
      <c r="U113" s="18"/>
      <c r="V113" s="18"/>
      <c r="W113" s="266"/>
      <c r="X113" s="266"/>
      <c r="Y113" s="266"/>
      <c r="Z113" s="266"/>
      <c r="AA113" s="266"/>
      <c r="AB113" s="266"/>
      <c r="AC113" s="266"/>
      <c r="AD113" s="241"/>
      <c r="AE113" s="241"/>
      <c r="AF113" s="241"/>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01"/>
      <c r="BC113" s="25"/>
      <c r="BD113" s="25"/>
      <c r="BE113" s="25"/>
      <c r="BF113" s="25"/>
      <c r="BG113" s="25"/>
      <c r="BH113" s="25"/>
      <c r="BI113" s="25"/>
      <c r="BJ113" s="25"/>
      <c r="BK113" s="25"/>
      <c r="BL113" s="102"/>
    </row>
    <row r="114" customFormat="false" ht="15" hidden="false" customHeight="true" outlineLevel="0" collapsed="false">
      <c r="A114" s="93" t="s">
        <v>590</v>
      </c>
      <c r="B114" s="16" t="s">
        <v>537</v>
      </c>
      <c r="C114" s="267" t="s">
        <v>700</v>
      </c>
      <c r="D114" s="234"/>
      <c r="E114" s="235"/>
      <c r="F114" s="234"/>
      <c r="G114" s="234" t="s">
        <v>701</v>
      </c>
      <c r="H114" s="234"/>
      <c r="I114" s="36" t="s">
        <v>702</v>
      </c>
      <c r="J114" s="268"/>
      <c r="K114" s="268"/>
      <c r="L114" s="268"/>
      <c r="M114" s="268"/>
      <c r="N114" s="268"/>
      <c r="O114" s="268"/>
      <c r="P114" s="269"/>
      <c r="Q114" s="270"/>
      <c r="R114" s="271"/>
      <c r="S114" s="272" t="s">
        <v>703</v>
      </c>
      <c r="T114" s="262"/>
      <c r="U114" s="18"/>
      <c r="V114" s="18"/>
      <c r="W114" s="266"/>
      <c r="X114" s="266"/>
      <c r="Y114" s="266"/>
      <c r="Z114" s="266"/>
      <c r="AA114" s="266"/>
      <c r="AB114" s="266"/>
      <c r="AC114" s="266"/>
      <c r="AD114" s="241"/>
      <c r="AE114" s="241"/>
      <c r="AF114" s="241"/>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01"/>
      <c r="BC114" s="25"/>
      <c r="BD114" s="25"/>
      <c r="BE114" s="25"/>
      <c r="BF114" s="25"/>
      <c r="BG114" s="25"/>
      <c r="BH114" s="25"/>
      <c r="BI114" s="25"/>
      <c r="BJ114" s="25"/>
      <c r="BK114" s="25"/>
      <c r="BL114" s="102"/>
    </row>
    <row r="115" customFormat="false" ht="15" hidden="false" customHeight="true" outlineLevel="0" collapsed="false">
      <c r="A115" s="93" t="s">
        <v>590</v>
      </c>
      <c r="B115" s="16" t="s">
        <v>537</v>
      </c>
      <c r="C115" s="273" t="s">
        <v>704</v>
      </c>
      <c r="D115" s="234"/>
      <c r="E115" s="235"/>
      <c r="F115" s="234"/>
      <c r="G115" s="234" t="s">
        <v>705</v>
      </c>
      <c r="H115" s="234"/>
      <c r="I115" s="36"/>
      <c r="J115" s="234"/>
      <c r="K115" s="234"/>
      <c r="L115" s="234"/>
      <c r="M115" s="234"/>
      <c r="N115" s="234"/>
      <c r="O115" s="234"/>
      <c r="P115" s="36"/>
      <c r="Q115" s="261"/>
      <c r="R115" s="239" t="s">
        <v>706</v>
      </c>
      <c r="S115" s="240" t="s">
        <v>707</v>
      </c>
      <c r="T115" s="262"/>
      <c r="U115" s="18"/>
      <c r="V115" s="18"/>
      <c r="W115" s="266"/>
      <c r="X115" s="266"/>
      <c r="Y115" s="266"/>
      <c r="Z115" s="266"/>
      <c r="AA115" s="266"/>
      <c r="AB115" s="266"/>
      <c r="AC115" s="266"/>
      <c r="AD115" s="241"/>
      <c r="AE115" s="241"/>
      <c r="AF115" s="241"/>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01"/>
      <c r="BC115" s="25"/>
      <c r="BD115" s="25"/>
      <c r="BE115" s="25"/>
      <c r="BF115" s="25"/>
      <c r="BG115" s="25"/>
      <c r="BH115" s="25"/>
      <c r="BI115" s="25"/>
      <c r="BJ115" s="25"/>
      <c r="BK115" s="25"/>
      <c r="BL115" s="102"/>
    </row>
    <row r="116" customFormat="false" ht="15" hidden="false" customHeight="true" outlineLevel="0" collapsed="false">
      <c r="A116" s="93" t="s">
        <v>517</v>
      </c>
      <c r="B116" s="16" t="s">
        <v>537</v>
      </c>
      <c r="C116" s="224" t="s">
        <v>708</v>
      </c>
      <c r="D116" s="234"/>
      <c r="E116" s="235"/>
      <c r="F116" s="234"/>
      <c r="G116" s="234"/>
      <c r="H116" s="234"/>
      <c r="I116" s="36"/>
      <c r="J116" s="234"/>
      <c r="K116" s="234"/>
      <c r="L116" s="234"/>
      <c r="M116" s="234"/>
      <c r="N116" s="234"/>
      <c r="O116" s="234"/>
      <c r="P116" s="36"/>
      <c r="Q116" s="234"/>
      <c r="R116" s="239" t="s">
        <v>709</v>
      </c>
      <c r="S116" s="240"/>
      <c r="T116" s="262"/>
      <c r="U116" s="18"/>
      <c r="V116" s="18"/>
      <c r="W116" s="241"/>
      <c r="X116" s="241"/>
      <c r="Y116" s="241"/>
      <c r="Z116" s="241"/>
      <c r="AA116" s="241"/>
      <c r="AB116" s="241"/>
      <c r="AC116" s="241"/>
      <c r="AD116" s="241"/>
      <c r="AE116" s="241"/>
      <c r="AF116" s="241"/>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01"/>
      <c r="BC116" s="25"/>
      <c r="BD116" s="25"/>
      <c r="BE116" s="25"/>
      <c r="BF116" s="25"/>
      <c r="BG116" s="25"/>
      <c r="BH116" s="25"/>
      <c r="BI116" s="25"/>
      <c r="BJ116" s="25"/>
      <c r="BK116" s="25"/>
      <c r="BL116" s="102"/>
    </row>
    <row r="117" customFormat="false" ht="15" hidden="false" customHeight="true" outlineLevel="0" collapsed="false">
      <c r="A117" s="93" t="s">
        <v>517</v>
      </c>
      <c r="B117" s="16" t="s">
        <v>537</v>
      </c>
      <c r="C117" s="224" t="s">
        <v>710</v>
      </c>
      <c r="D117" s="234"/>
      <c r="E117" s="235"/>
      <c r="F117" s="234"/>
      <c r="G117" s="234"/>
      <c r="H117" s="234"/>
      <c r="I117" s="36"/>
      <c r="J117" s="234"/>
      <c r="K117" s="234"/>
      <c r="L117" s="234"/>
      <c r="M117" s="234"/>
      <c r="N117" s="234"/>
      <c r="O117" s="234"/>
      <c r="P117" s="36"/>
      <c r="Q117" s="234"/>
      <c r="R117" s="239" t="s">
        <v>711</v>
      </c>
      <c r="S117" s="240"/>
      <c r="T117" s="262"/>
      <c r="U117" s="18"/>
      <c r="V117" s="18"/>
      <c r="W117" s="241"/>
      <c r="X117" s="241"/>
      <c r="Y117" s="241"/>
      <c r="Z117" s="241"/>
      <c r="AA117" s="241"/>
      <c r="AB117" s="241"/>
      <c r="AC117" s="241"/>
      <c r="AD117" s="241"/>
      <c r="AE117" s="241"/>
      <c r="AF117" s="241"/>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01"/>
      <c r="BC117" s="25"/>
      <c r="BD117" s="25"/>
      <c r="BE117" s="25"/>
      <c r="BF117" s="25"/>
      <c r="BG117" s="25"/>
      <c r="BH117" s="25"/>
      <c r="BI117" s="25"/>
      <c r="BJ117" s="25"/>
      <c r="BK117" s="25"/>
      <c r="BL117" s="102"/>
    </row>
    <row r="118" customFormat="false" ht="15" hidden="false" customHeight="true" outlineLevel="0" collapsed="false">
      <c r="A118" s="93" t="s">
        <v>517</v>
      </c>
      <c r="B118" s="16" t="s">
        <v>537</v>
      </c>
      <c r="C118" s="274" t="s">
        <v>712</v>
      </c>
      <c r="D118" s="242" t="s">
        <v>713</v>
      </c>
      <c r="E118" s="245" t="s">
        <v>714</v>
      </c>
      <c r="F118" s="234"/>
      <c r="G118" s="234" t="s">
        <v>715</v>
      </c>
      <c r="H118" s="234"/>
      <c r="I118" s="36"/>
      <c r="J118" s="234"/>
      <c r="K118" s="234"/>
      <c r="L118" s="234"/>
      <c r="M118" s="234"/>
      <c r="N118" s="234"/>
      <c r="O118" s="234"/>
      <c r="P118" s="36"/>
      <c r="Q118" s="234"/>
      <c r="R118" s="239" t="s">
        <v>716</v>
      </c>
      <c r="S118" s="240"/>
      <c r="T118" s="262"/>
      <c r="U118" s="18"/>
      <c r="V118" s="18"/>
      <c r="W118" s="241"/>
      <c r="X118" s="241"/>
      <c r="Y118" s="241"/>
      <c r="Z118" s="241"/>
      <c r="AA118" s="241"/>
      <c r="AB118" s="241"/>
      <c r="AC118" s="241"/>
      <c r="AD118" s="241"/>
      <c r="AE118" s="241"/>
      <c r="AF118" s="241"/>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01"/>
      <c r="BC118" s="25"/>
      <c r="BD118" s="25"/>
      <c r="BE118" s="25"/>
      <c r="BF118" s="25"/>
      <c r="BG118" s="25"/>
      <c r="BH118" s="25"/>
      <c r="BI118" s="25"/>
      <c r="BJ118" s="25"/>
      <c r="BK118" s="25"/>
      <c r="BL118" s="102"/>
    </row>
    <row r="119" customFormat="false" ht="15" hidden="false" customHeight="true" outlineLevel="0" collapsed="false">
      <c r="A119" s="93" t="s">
        <v>517</v>
      </c>
      <c r="B119" s="16" t="s">
        <v>537</v>
      </c>
      <c r="C119" s="224" t="s">
        <v>717</v>
      </c>
      <c r="D119" s="242" t="s">
        <v>718</v>
      </c>
      <c r="E119" s="235"/>
      <c r="F119" s="234"/>
      <c r="G119" s="234" t="s">
        <v>719</v>
      </c>
      <c r="H119" s="234"/>
      <c r="I119" s="36"/>
      <c r="J119" s="234"/>
      <c r="K119" s="234"/>
      <c r="L119" s="234"/>
      <c r="M119" s="234"/>
      <c r="N119" s="234"/>
      <c r="O119" s="234"/>
      <c r="P119" s="36"/>
      <c r="Q119" s="234"/>
      <c r="R119" s="239" t="s">
        <v>720</v>
      </c>
      <c r="S119" s="240"/>
      <c r="T119" s="262"/>
      <c r="U119" s="18"/>
      <c r="V119" s="18"/>
      <c r="W119" s="241"/>
      <c r="X119" s="241"/>
      <c r="Y119" s="241"/>
      <c r="Z119" s="241"/>
      <c r="AA119" s="241"/>
      <c r="AB119" s="241"/>
      <c r="AC119" s="241"/>
      <c r="AD119" s="241"/>
      <c r="AE119" s="241"/>
      <c r="AF119" s="241"/>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01"/>
      <c r="BC119" s="25"/>
      <c r="BD119" s="25"/>
      <c r="BE119" s="25"/>
      <c r="BF119" s="25"/>
      <c r="BG119" s="25"/>
      <c r="BH119" s="25"/>
      <c r="BI119" s="25"/>
      <c r="BJ119" s="25"/>
      <c r="BK119" s="25"/>
      <c r="BL119" s="102"/>
    </row>
    <row r="120" customFormat="false" ht="15" hidden="false" customHeight="true" outlineLevel="0" collapsed="false">
      <c r="A120" s="93" t="s">
        <v>721</v>
      </c>
      <c r="B120" s="16" t="s">
        <v>537</v>
      </c>
      <c r="C120" s="224" t="s">
        <v>722</v>
      </c>
      <c r="D120" s="234"/>
      <c r="E120" s="235"/>
      <c r="F120" s="234"/>
      <c r="G120" s="234" t="s">
        <v>723</v>
      </c>
      <c r="H120" s="234"/>
      <c r="I120" s="36" t="s">
        <v>724</v>
      </c>
      <c r="J120" s="234"/>
      <c r="K120" s="234"/>
      <c r="L120" s="234"/>
      <c r="M120" s="234"/>
      <c r="N120" s="234"/>
      <c r="O120" s="234"/>
      <c r="P120" s="36"/>
      <c r="Q120" s="234"/>
      <c r="R120" s="239" t="s">
        <v>725</v>
      </c>
      <c r="S120" s="240"/>
      <c r="T120" s="262"/>
      <c r="U120" s="18"/>
      <c r="V120" s="18"/>
      <c r="W120" s="241"/>
      <c r="X120" s="241"/>
      <c r="Y120" s="241"/>
      <c r="Z120" s="241"/>
      <c r="AA120" s="241"/>
      <c r="AB120" s="241"/>
      <c r="AC120" s="241"/>
      <c r="AD120" s="241"/>
      <c r="AE120" s="241"/>
      <c r="AF120" s="241"/>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01"/>
      <c r="BC120" s="25"/>
      <c r="BD120" s="25"/>
      <c r="BE120" s="25"/>
      <c r="BF120" s="25"/>
      <c r="BG120" s="25"/>
      <c r="BH120" s="25"/>
      <c r="BI120" s="25"/>
      <c r="BJ120" s="25"/>
      <c r="BK120" s="25"/>
      <c r="BL120" s="102"/>
    </row>
    <row r="121" customFormat="false" ht="15" hidden="false" customHeight="true" outlineLevel="0" collapsed="false">
      <c r="A121" s="93" t="s">
        <v>726</v>
      </c>
      <c r="B121" s="16" t="s">
        <v>537</v>
      </c>
      <c r="C121" s="224" t="s">
        <v>727</v>
      </c>
      <c r="D121" s="234"/>
      <c r="E121" s="235"/>
      <c r="F121" s="234"/>
      <c r="G121" s="234" t="s">
        <v>728</v>
      </c>
      <c r="H121" s="234"/>
      <c r="I121" s="36" t="s">
        <v>729</v>
      </c>
      <c r="J121" s="234"/>
      <c r="K121" s="234"/>
      <c r="L121" s="234"/>
      <c r="M121" s="234"/>
      <c r="N121" s="234"/>
      <c r="O121" s="234"/>
      <c r="P121" s="36"/>
      <c r="Q121" s="234"/>
      <c r="R121" s="239" t="s">
        <v>730</v>
      </c>
      <c r="S121" s="240"/>
      <c r="T121" s="262"/>
      <c r="U121" s="18"/>
      <c r="V121" s="18"/>
      <c r="W121" s="241"/>
      <c r="X121" s="241"/>
      <c r="Y121" s="241"/>
      <c r="Z121" s="241"/>
      <c r="AA121" s="241"/>
      <c r="AB121" s="241"/>
      <c r="AC121" s="241"/>
      <c r="AD121" s="241"/>
      <c r="AE121" s="241"/>
      <c r="AF121" s="241"/>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01"/>
      <c r="BC121" s="25"/>
      <c r="BD121" s="25"/>
      <c r="BE121" s="25"/>
      <c r="BF121" s="25"/>
      <c r="BG121" s="25"/>
      <c r="BH121" s="25"/>
      <c r="BI121" s="25"/>
      <c r="BJ121" s="25"/>
      <c r="BK121" s="25"/>
      <c r="BL121" s="102"/>
    </row>
    <row r="122" customFormat="false" ht="15" hidden="false" customHeight="true" outlineLevel="0" collapsed="false">
      <c r="A122" s="93" t="s">
        <v>517</v>
      </c>
      <c r="B122" s="16" t="s">
        <v>537</v>
      </c>
      <c r="C122" s="273" t="s">
        <v>731</v>
      </c>
      <c r="D122" s="234"/>
      <c r="E122" s="245" t="s">
        <v>732</v>
      </c>
      <c r="F122" s="234"/>
      <c r="G122" s="234" t="s">
        <v>733</v>
      </c>
      <c r="H122" s="234"/>
      <c r="I122" s="36" t="s">
        <v>734</v>
      </c>
      <c r="J122" s="234"/>
      <c r="K122" s="234"/>
      <c r="L122" s="234"/>
      <c r="M122" s="234"/>
      <c r="N122" s="234"/>
      <c r="O122" s="234"/>
      <c r="P122" s="36"/>
      <c r="Q122" s="234"/>
      <c r="R122" s="239" t="s">
        <v>735</v>
      </c>
      <c r="S122" s="240"/>
      <c r="T122" s="262" t="s">
        <v>736</v>
      </c>
      <c r="U122" s="18"/>
      <c r="V122" s="18"/>
      <c r="W122" s="241"/>
      <c r="X122" s="241"/>
      <c r="Y122" s="241"/>
      <c r="Z122" s="241"/>
      <c r="AA122" s="241"/>
      <c r="AB122" s="241"/>
      <c r="AC122" s="241"/>
      <c r="AD122" s="241"/>
      <c r="AE122" s="241"/>
      <c r="AF122" s="241"/>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01"/>
      <c r="BC122" s="25"/>
      <c r="BD122" s="25"/>
      <c r="BE122" s="25"/>
      <c r="BF122" s="25"/>
      <c r="BG122" s="25"/>
      <c r="BH122" s="25"/>
      <c r="BI122" s="25"/>
      <c r="BJ122" s="25"/>
      <c r="BK122" s="25"/>
      <c r="BL122" s="102"/>
    </row>
    <row r="123" customFormat="false" ht="15" hidden="false" customHeight="true" outlineLevel="0" collapsed="false">
      <c r="A123" s="93" t="s">
        <v>517</v>
      </c>
      <c r="B123" s="16" t="s">
        <v>537</v>
      </c>
      <c r="C123" s="273" t="s">
        <v>737</v>
      </c>
      <c r="D123" s="234"/>
      <c r="E123" s="235"/>
      <c r="F123" s="234"/>
      <c r="G123" s="234" t="s">
        <v>738</v>
      </c>
      <c r="H123" s="234"/>
      <c r="I123" s="36" t="s">
        <v>739</v>
      </c>
      <c r="J123" s="234"/>
      <c r="K123" s="234"/>
      <c r="L123" s="234"/>
      <c r="M123" s="234"/>
      <c r="N123" s="234"/>
      <c r="O123" s="234"/>
      <c r="P123" s="36"/>
      <c r="Q123" s="234"/>
      <c r="R123" s="239" t="s">
        <v>740</v>
      </c>
      <c r="S123" s="240"/>
      <c r="T123" s="262" t="s">
        <v>741</v>
      </c>
      <c r="U123" s="18"/>
      <c r="V123" s="18"/>
      <c r="W123" s="241"/>
      <c r="X123" s="241"/>
      <c r="Y123" s="241"/>
      <c r="Z123" s="241"/>
      <c r="AA123" s="241"/>
      <c r="AB123" s="241"/>
      <c r="AC123" s="241"/>
      <c r="AD123" s="241"/>
      <c r="AE123" s="241"/>
      <c r="AF123" s="241"/>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01"/>
      <c r="BC123" s="25"/>
      <c r="BD123" s="25"/>
      <c r="BE123" s="25"/>
      <c r="BF123" s="25"/>
      <c r="BG123" s="25"/>
      <c r="BH123" s="25"/>
      <c r="BI123" s="25"/>
      <c r="BJ123" s="25"/>
      <c r="BK123" s="25"/>
      <c r="BL123" s="102"/>
    </row>
    <row r="124" customFormat="false" ht="15" hidden="false" customHeight="true" outlineLevel="0" collapsed="false">
      <c r="A124" s="93" t="s">
        <v>517</v>
      </c>
      <c r="B124" s="16" t="s">
        <v>537</v>
      </c>
      <c r="C124" s="224" t="s">
        <v>742</v>
      </c>
      <c r="D124" s="234"/>
      <c r="E124" s="245" t="s">
        <v>743</v>
      </c>
      <c r="F124" s="234"/>
      <c r="G124" s="234"/>
      <c r="H124" s="234"/>
      <c r="I124" s="36"/>
      <c r="J124" s="234"/>
      <c r="K124" s="234"/>
      <c r="L124" s="234"/>
      <c r="M124" s="234"/>
      <c r="N124" s="234"/>
      <c r="O124" s="234"/>
      <c r="P124" s="36"/>
      <c r="Q124" s="234"/>
      <c r="R124" s="239" t="s">
        <v>744</v>
      </c>
      <c r="S124" s="240"/>
      <c r="T124" s="262"/>
      <c r="U124" s="18"/>
      <c r="V124" s="18"/>
      <c r="W124" s="241"/>
      <c r="X124" s="241"/>
      <c r="Y124" s="241"/>
      <c r="Z124" s="241"/>
      <c r="AA124" s="241"/>
      <c r="AB124" s="241"/>
      <c r="AC124" s="241"/>
      <c r="AD124" s="241"/>
      <c r="AE124" s="241"/>
      <c r="AF124" s="241"/>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01"/>
      <c r="BC124" s="25"/>
      <c r="BD124" s="25"/>
      <c r="BE124" s="25"/>
      <c r="BF124" s="25"/>
      <c r="BG124" s="25"/>
      <c r="BH124" s="25"/>
      <c r="BI124" s="25"/>
      <c r="BJ124" s="25"/>
      <c r="BK124" s="25"/>
      <c r="BL124" s="102"/>
    </row>
    <row r="125" customFormat="false" ht="15" hidden="false" customHeight="true" outlineLevel="0" collapsed="false">
      <c r="A125" s="93" t="s">
        <v>517</v>
      </c>
      <c r="B125" s="16" t="s">
        <v>537</v>
      </c>
      <c r="C125" s="223" t="s">
        <v>745</v>
      </c>
      <c r="D125" s="234"/>
      <c r="E125" s="235"/>
      <c r="F125" s="234"/>
      <c r="G125" s="234"/>
      <c r="H125" s="234" t="s">
        <v>746</v>
      </c>
      <c r="I125" s="36" t="s">
        <v>747</v>
      </c>
      <c r="J125" s="234"/>
      <c r="K125" s="234"/>
      <c r="L125" s="234"/>
      <c r="M125" s="234"/>
      <c r="N125" s="234"/>
      <c r="O125" s="234"/>
      <c r="P125" s="36"/>
      <c r="Q125" s="234"/>
      <c r="R125" s="239" t="s">
        <v>748</v>
      </c>
      <c r="S125" s="240"/>
      <c r="T125" s="262"/>
      <c r="U125" s="18"/>
      <c r="V125" s="18"/>
      <c r="W125" s="241"/>
      <c r="X125" s="241"/>
      <c r="Y125" s="241"/>
      <c r="Z125" s="241"/>
      <c r="AA125" s="241"/>
      <c r="AB125" s="241"/>
      <c r="AC125" s="241"/>
      <c r="AD125" s="241"/>
      <c r="AE125" s="241"/>
      <c r="AF125" s="241"/>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01"/>
      <c r="BC125" s="25"/>
      <c r="BD125" s="25"/>
      <c r="BE125" s="25"/>
      <c r="BF125" s="25"/>
      <c r="BG125" s="25"/>
      <c r="BH125" s="25"/>
      <c r="BI125" s="25"/>
      <c r="BJ125" s="25"/>
      <c r="BK125" s="25"/>
      <c r="BL125" s="102"/>
    </row>
    <row r="126" customFormat="false" ht="15" hidden="false" customHeight="true" outlineLevel="0" collapsed="false">
      <c r="A126" s="93" t="s">
        <v>517</v>
      </c>
      <c r="B126" s="16" t="s">
        <v>537</v>
      </c>
      <c r="C126" s="224" t="s">
        <v>749</v>
      </c>
      <c r="D126" s="234"/>
      <c r="E126" s="235"/>
      <c r="F126" s="234"/>
      <c r="G126" s="234" t="s">
        <v>750</v>
      </c>
      <c r="H126" s="234"/>
      <c r="I126" s="36"/>
      <c r="J126" s="234"/>
      <c r="K126" s="234"/>
      <c r="L126" s="234"/>
      <c r="M126" s="234"/>
      <c r="N126" s="234"/>
      <c r="O126" s="234"/>
      <c r="P126" s="36"/>
      <c r="Q126" s="234"/>
      <c r="R126" s="239"/>
      <c r="S126" s="240"/>
      <c r="T126" s="262"/>
      <c r="U126" s="18"/>
      <c r="V126" s="18"/>
      <c r="W126" s="241"/>
      <c r="X126" s="241"/>
      <c r="Y126" s="241"/>
      <c r="Z126" s="241"/>
      <c r="AA126" s="241"/>
      <c r="AB126" s="241"/>
      <c r="AC126" s="241"/>
      <c r="AD126" s="241"/>
      <c r="AE126" s="241"/>
      <c r="AF126" s="241"/>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01"/>
      <c r="BC126" s="25"/>
      <c r="BD126" s="25"/>
      <c r="BE126" s="25"/>
      <c r="BF126" s="25"/>
      <c r="BG126" s="25"/>
      <c r="BH126" s="25"/>
      <c r="BI126" s="25"/>
      <c r="BJ126" s="25"/>
      <c r="BK126" s="25"/>
      <c r="BL126" s="102"/>
    </row>
    <row r="127" customFormat="false" ht="1.5" hidden="false" customHeight="true" outlineLevel="0" collapsed="false">
      <c r="A127" s="93" t="s">
        <v>517</v>
      </c>
      <c r="B127" s="16" t="s">
        <v>537</v>
      </c>
      <c r="C127" s="273" t="s">
        <v>751</v>
      </c>
      <c r="D127" s="242" t="s">
        <v>752</v>
      </c>
      <c r="E127" s="235"/>
      <c r="F127" s="234"/>
      <c r="G127" s="234" t="s">
        <v>753</v>
      </c>
      <c r="H127" s="234" t="s">
        <v>754</v>
      </c>
      <c r="I127" s="36" t="s">
        <v>755</v>
      </c>
      <c r="J127" s="234"/>
      <c r="K127" s="234"/>
      <c r="L127" s="234"/>
      <c r="M127" s="234"/>
      <c r="N127" s="234"/>
      <c r="O127" s="234"/>
      <c r="P127" s="36"/>
      <c r="Q127" s="234"/>
      <c r="R127" s="239"/>
      <c r="S127" s="240"/>
      <c r="T127" s="262"/>
      <c r="U127" s="18"/>
      <c r="V127" s="18"/>
      <c r="W127" s="241"/>
      <c r="X127" s="241"/>
      <c r="Y127" s="241"/>
      <c r="Z127" s="241"/>
      <c r="AA127" s="241"/>
      <c r="AB127" s="241"/>
      <c r="AC127" s="241"/>
      <c r="AD127" s="241"/>
      <c r="AE127" s="241"/>
      <c r="AF127" s="241"/>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01"/>
      <c r="BC127" s="25"/>
      <c r="BD127" s="25"/>
      <c r="BE127" s="25"/>
      <c r="BF127" s="25"/>
      <c r="BG127" s="25"/>
      <c r="BH127" s="25"/>
      <c r="BI127" s="25"/>
      <c r="BJ127" s="25"/>
      <c r="BK127" s="25"/>
      <c r="BL127" s="102"/>
    </row>
    <row r="128" customFormat="false" ht="15" hidden="false" customHeight="true" outlineLevel="0" collapsed="false">
      <c r="A128" s="93" t="s">
        <v>517</v>
      </c>
      <c r="B128" s="16" t="s">
        <v>537</v>
      </c>
      <c r="C128" s="223" t="s">
        <v>756</v>
      </c>
      <c r="D128" s="234"/>
      <c r="E128" s="235"/>
      <c r="F128" s="234"/>
      <c r="G128" s="234" t="s">
        <v>757</v>
      </c>
      <c r="H128" s="234"/>
      <c r="I128" s="36"/>
      <c r="J128" s="234"/>
      <c r="K128" s="234"/>
      <c r="L128" s="234"/>
      <c r="M128" s="234"/>
      <c r="N128" s="234"/>
      <c r="O128" s="234"/>
      <c r="P128" s="36"/>
      <c r="Q128" s="234"/>
      <c r="R128" s="239"/>
      <c r="S128" s="240"/>
      <c r="T128" s="262"/>
      <c r="U128" s="18"/>
      <c r="V128" s="18"/>
      <c r="W128" s="241"/>
      <c r="X128" s="241"/>
      <c r="Y128" s="241"/>
      <c r="Z128" s="241"/>
      <c r="AA128" s="241"/>
      <c r="AB128" s="241"/>
      <c r="AC128" s="241"/>
      <c r="AD128" s="241"/>
      <c r="AE128" s="241"/>
      <c r="AF128" s="241"/>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01"/>
      <c r="BC128" s="25"/>
      <c r="BD128" s="25"/>
      <c r="BE128" s="25"/>
      <c r="BF128" s="25"/>
      <c r="BG128" s="25"/>
      <c r="BH128" s="25"/>
      <c r="BI128" s="25"/>
      <c r="BJ128" s="25"/>
      <c r="BK128" s="25"/>
      <c r="BL128" s="102"/>
    </row>
    <row r="129" customFormat="false" ht="15" hidden="false" customHeight="true" outlineLevel="0" collapsed="false">
      <c r="A129" s="93" t="s">
        <v>758</v>
      </c>
      <c r="B129" s="16" t="s">
        <v>537</v>
      </c>
      <c r="C129" s="223" t="s">
        <v>759</v>
      </c>
      <c r="D129" s="242" t="s">
        <v>760</v>
      </c>
      <c r="E129" s="235"/>
      <c r="F129" s="234"/>
      <c r="G129" s="234" t="s">
        <v>761</v>
      </c>
      <c r="H129" s="234" t="s">
        <v>762</v>
      </c>
      <c r="I129" s="36" t="s">
        <v>763</v>
      </c>
      <c r="J129" s="234"/>
      <c r="K129" s="234"/>
      <c r="L129" s="234"/>
      <c r="M129" s="234"/>
      <c r="N129" s="234"/>
      <c r="O129" s="234"/>
      <c r="P129" s="36"/>
      <c r="Q129" s="234"/>
      <c r="R129" s="239" t="s">
        <v>764</v>
      </c>
      <c r="S129" s="240"/>
      <c r="T129" s="262"/>
      <c r="U129" s="18"/>
      <c r="V129" s="18"/>
      <c r="W129" s="241"/>
      <c r="X129" s="241"/>
      <c r="Y129" s="241"/>
      <c r="Z129" s="241"/>
      <c r="AA129" s="241"/>
      <c r="AB129" s="241"/>
      <c r="AC129" s="241"/>
      <c r="AD129" s="241"/>
      <c r="AE129" s="241"/>
      <c r="AF129" s="241"/>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01"/>
      <c r="BC129" s="25"/>
      <c r="BD129" s="25"/>
      <c r="BE129" s="25"/>
      <c r="BF129" s="25"/>
      <c r="BG129" s="25"/>
      <c r="BH129" s="25"/>
      <c r="BI129" s="25"/>
      <c r="BJ129" s="25"/>
      <c r="BK129" s="25"/>
      <c r="BL129" s="102"/>
    </row>
    <row r="130" customFormat="false" ht="15" hidden="false" customHeight="true" outlineLevel="0" collapsed="false">
      <c r="A130" s="93" t="s">
        <v>517</v>
      </c>
      <c r="B130" s="16" t="s">
        <v>537</v>
      </c>
      <c r="C130" s="223" t="s">
        <v>765</v>
      </c>
      <c r="D130" s="234"/>
      <c r="E130" s="235"/>
      <c r="F130" s="234"/>
      <c r="G130" s="234" t="s">
        <v>766</v>
      </c>
      <c r="H130" s="234"/>
      <c r="I130" s="36" t="s">
        <v>767</v>
      </c>
      <c r="J130" s="234"/>
      <c r="K130" s="234"/>
      <c r="L130" s="234"/>
      <c r="M130" s="234"/>
      <c r="N130" s="234"/>
      <c r="O130" s="234"/>
      <c r="P130" s="36"/>
      <c r="Q130" s="234"/>
      <c r="R130" s="239" t="s">
        <v>768</v>
      </c>
      <c r="S130" s="240"/>
      <c r="T130" s="262"/>
      <c r="U130" s="18"/>
      <c r="V130" s="18"/>
      <c r="W130" s="241"/>
      <c r="X130" s="241"/>
      <c r="Y130" s="241"/>
      <c r="Z130" s="241"/>
      <c r="AA130" s="241"/>
      <c r="AB130" s="241"/>
      <c r="AC130" s="241"/>
      <c r="AD130" s="241"/>
      <c r="AE130" s="241"/>
      <c r="AF130" s="241"/>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01"/>
      <c r="BC130" s="25"/>
      <c r="BD130" s="25"/>
      <c r="BE130" s="25"/>
      <c r="BF130" s="25"/>
      <c r="BG130" s="25"/>
      <c r="BH130" s="25"/>
      <c r="BI130" s="25"/>
      <c r="BJ130" s="25"/>
      <c r="BK130" s="25"/>
      <c r="BL130" s="102"/>
    </row>
    <row r="131" customFormat="false" ht="15" hidden="false" customHeight="true" outlineLevel="0" collapsed="false">
      <c r="A131" s="93" t="s">
        <v>769</v>
      </c>
      <c r="B131" s="16" t="s">
        <v>537</v>
      </c>
      <c r="C131" s="223" t="s">
        <v>770</v>
      </c>
      <c r="D131" s="242" t="s">
        <v>771</v>
      </c>
      <c r="E131" s="235"/>
      <c r="F131" s="234"/>
      <c r="G131" s="260" t="s">
        <v>772</v>
      </c>
      <c r="H131" s="234" t="s">
        <v>773</v>
      </c>
      <c r="I131" s="36" t="s">
        <v>774</v>
      </c>
      <c r="J131" s="234"/>
      <c r="K131" s="234"/>
      <c r="L131" s="234"/>
      <c r="M131" s="234"/>
      <c r="N131" s="234"/>
      <c r="O131" s="234"/>
      <c r="P131" s="36"/>
      <c r="Q131" s="261"/>
      <c r="R131" s="239"/>
      <c r="S131" s="240"/>
      <c r="T131" s="262"/>
      <c r="U131" s="18"/>
      <c r="V131" s="18"/>
      <c r="W131" s="241"/>
      <c r="X131" s="241"/>
      <c r="Y131" s="241"/>
      <c r="Z131" s="241"/>
      <c r="AA131" s="241"/>
      <c r="AB131" s="241"/>
      <c r="AC131" s="241"/>
      <c r="AD131" s="241"/>
      <c r="AE131" s="241"/>
      <c r="AF131" s="241"/>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01"/>
      <c r="BC131" s="25"/>
      <c r="BD131" s="25"/>
      <c r="BE131" s="25"/>
      <c r="BF131" s="25"/>
      <c r="BG131" s="25"/>
      <c r="BH131" s="25"/>
      <c r="BI131" s="25"/>
      <c r="BJ131" s="25"/>
      <c r="BK131" s="25"/>
      <c r="BL131" s="102"/>
    </row>
    <row r="132" customFormat="false" ht="15" hidden="false" customHeight="true" outlineLevel="0" collapsed="false">
      <c r="A132" s="93" t="s">
        <v>775</v>
      </c>
      <c r="B132" s="16" t="s">
        <v>537</v>
      </c>
      <c r="C132" s="273" t="s">
        <v>776</v>
      </c>
      <c r="D132" s="234"/>
      <c r="E132" s="235"/>
      <c r="F132" s="234"/>
      <c r="G132" s="234" t="s">
        <v>777</v>
      </c>
      <c r="H132" s="234" t="s">
        <v>778</v>
      </c>
      <c r="I132" s="36" t="s">
        <v>779</v>
      </c>
      <c r="J132" s="234"/>
      <c r="K132" s="234"/>
      <c r="L132" s="234"/>
      <c r="M132" s="234"/>
      <c r="N132" s="234"/>
      <c r="O132" s="234"/>
      <c r="P132" s="36"/>
      <c r="Q132" s="275" t="s">
        <v>780</v>
      </c>
      <c r="R132" s="239" t="s">
        <v>781</v>
      </c>
      <c r="S132" s="240"/>
      <c r="T132" s="262"/>
      <c r="U132" s="18"/>
      <c r="V132" s="18"/>
      <c r="W132" s="241"/>
      <c r="X132" s="241"/>
      <c r="Y132" s="241"/>
      <c r="Z132" s="241"/>
      <c r="AA132" s="241"/>
      <c r="AB132" s="241"/>
      <c r="AC132" s="241"/>
      <c r="AD132" s="241"/>
      <c r="AE132" s="241"/>
      <c r="AF132" s="241"/>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01"/>
      <c r="BC132" s="25"/>
      <c r="BD132" s="25"/>
      <c r="BE132" s="25"/>
      <c r="BF132" s="25"/>
      <c r="BG132" s="25"/>
      <c r="BH132" s="25"/>
      <c r="BI132" s="25"/>
      <c r="BJ132" s="25"/>
      <c r="BK132" s="25"/>
      <c r="BL132" s="102"/>
    </row>
    <row r="133" customFormat="false" ht="15" hidden="false" customHeight="true" outlineLevel="0" collapsed="false">
      <c r="A133" s="93" t="s">
        <v>517</v>
      </c>
      <c r="B133" s="16" t="s">
        <v>537</v>
      </c>
      <c r="C133" s="224" t="s">
        <v>782</v>
      </c>
      <c r="D133" s="234"/>
      <c r="E133" s="235"/>
      <c r="F133" s="234"/>
      <c r="G133" s="234" t="s">
        <v>783</v>
      </c>
      <c r="H133" s="234"/>
      <c r="I133" s="236"/>
      <c r="J133" s="237"/>
      <c r="K133" s="237"/>
      <c r="L133" s="237"/>
      <c r="M133" s="237"/>
      <c r="N133" s="237"/>
      <c r="O133" s="237"/>
      <c r="P133" s="236"/>
      <c r="Q133" s="261"/>
      <c r="R133" s="239" t="s">
        <v>784</v>
      </c>
      <c r="S133" s="240"/>
      <c r="T133" s="262"/>
      <c r="U133" s="18"/>
      <c r="V133" s="18"/>
      <c r="W133" s="241"/>
      <c r="X133" s="241"/>
      <c r="Y133" s="241"/>
      <c r="Z133" s="241"/>
      <c r="AA133" s="241"/>
      <c r="AB133" s="241"/>
      <c r="AC133" s="241"/>
      <c r="AD133" s="241"/>
      <c r="AE133" s="241"/>
      <c r="AF133" s="241"/>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01"/>
      <c r="BC133" s="25"/>
      <c r="BD133" s="25"/>
      <c r="BE133" s="25"/>
      <c r="BF133" s="25"/>
      <c r="BG133" s="25"/>
      <c r="BH133" s="25"/>
      <c r="BI133" s="25"/>
      <c r="BJ133" s="25"/>
      <c r="BK133" s="25"/>
      <c r="BL133" s="102"/>
    </row>
    <row r="134" customFormat="false" ht="15" hidden="false" customHeight="true" outlineLevel="0" collapsed="false">
      <c r="A134" s="93" t="s">
        <v>631</v>
      </c>
      <c r="B134" s="16" t="s">
        <v>537</v>
      </c>
      <c r="C134" s="224" t="s">
        <v>785</v>
      </c>
      <c r="D134" s="234"/>
      <c r="E134" s="235"/>
      <c r="F134" s="234"/>
      <c r="G134" s="234"/>
      <c r="H134" s="234"/>
      <c r="I134" s="236"/>
      <c r="J134" s="237"/>
      <c r="K134" s="237"/>
      <c r="L134" s="237"/>
      <c r="M134" s="237"/>
      <c r="N134" s="237"/>
      <c r="O134" s="237"/>
      <c r="P134" s="236"/>
      <c r="Q134" s="261"/>
      <c r="R134" s="239" t="s">
        <v>786</v>
      </c>
      <c r="S134" s="240"/>
      <c r="T134" s="262"/>
      <c r="U134" s="18"/>
      <c r="V134" s="18"/>
      <c r="W134" s="241"/>
      <c r="X134" s="241"/>
      <c r="Y134" s="241"/>
      <c r="Z134" s="241"/>
      <c r="AA134" s="241"/>
      <c r="AB134" s="241"/>
      <c r="AC134" s="241"/>
      <c r="AD134" s="241"/>
      <c r="AE134" s="241"/>
      <c r="AF134" s="241"/>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01"/>
      <c r="BC134" s="25"/>
      <c r="BD134" s="25"/>
      <c r="BE134" s="25"/>
      <c r="BF134" s="25"/>
      <c r="BG134" s="25"/>
      <c r="BH134" s="25"/>
      <c r="BI134" s="25"/>
      <c r="BJ134" s="25"/>
      <c r="BK134" s="25"/>
      <c r="BL134" s="102"/>
    </row>
    <row r="135" customFormat="false" ht="15" hidden="false" customHeight="true" outlineLevel="0" collapsed="false">
      <c r="A135" s="93" t="s">
        <v>631</v>
      </c>
      <c r="B135" s="16" t="s">
        <v>537</v>
      </c>
      <c r="C135" s="224" t="s">
        <v>787</v>
      </c>
      <c r="D135" s="234"/>
      <c r="E135" s="235"/>
      <c r="F135" s="234"/>
      <c r="G135" s="234" t="s">
        <v>788</v>
      </c>
      <c r="H135" s="234"/>
      <c r="I135" s="236" t="s">
        <v>789</v>
      </c>
      <c r="J135" s="237"/>
      <c r="K135" s="237"/>
      <c r="L135" s="237"/>
      <c r="M135" s="237"/>
      <c r="N135" s="237"/>
      <c r="O135" s="237"/>
      <c r="P135" s="236"/>
      <c r="Q135" s="261" t="s">
        <v>790</v>
      </c>
      <c r="R135" s="239" t="s">
        <v>791</v>
      </c>
      <c r="S135" s="240"/>
      <c r="T135" s="262"/>
      <c r="U135" s="18"/>
      <c r="V135" s="18"/>
      <c r="W135" s="241"/>
      <c r="X135" s="241"/>
      <c r="Y135" s="241"/>
      <c r="Z135" s="241"/>
      <c r="AA135" s="241"/>
      <c r="AB135" s="241"/>
      <c r="AC135" s="241"/>
      <c r="AD135" s="241"/>
      <c r="AE135" s="241"/>
      <c r="AF135" s="241"/>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01"/>
      <c r="BC135" s="25"/>
      <c r="BD135" s="25"/>
      <c r="BE135" s="25"/>
      <c r="BF135" s="25"/>
      <c r="BG135" s="25"/>
      <c r="BH135" s="25"/>
      <c r="BI135" s="25"/>
      <c r="BJ135" s="25"/>
      <c r="BK135" s="25"/>
      <c r="BL135" s="102"/>
    </row>
    <row r="136" customFormat="false" ht="15" hidden="false" customHeight="true" outlineLevel="0" collapsed="false">
      <c r="A136" s="93" t="s">
        <v>631</v>
      </c>
      <c r="B136" s="16" t="s">
        <v>537</v>
      </c>
      <c r="C136" s="224" t="s">
        <v>792</v>
      </c>
      <c r="D136" s="242" t="s">
        <v>793</v>
      </c>
      <c r="E136" s="235"/>
      <c r="F136" s="234"/>
      <c r="G136" s="234"/>
      <c r="H136" s="234"/>
      <c r="I136" s="236"/>
      <c r="J136" s="237"/>
      <c r="K136" s="237"/>
      <c r="L136" s="237"/>
      <c r="M136" s="237"/>
      <c r="N136" s="237"/>
      <c r="O136" s="237"/>
      <c r="P136" s="236"/>
      <c r="Q136" s="261"/>
      <c r="R136" s="239"/>
      <c r="S136" s="240"/>
      <c r="T136" s="262"/>
      <c r="U136" s="18"/>
      <c r="V136" s="18"/>
      <c r="W136" s="241"/>
      <c r="X136" s="241"/>
      <c r="Y136" s="241"/>
      <c r="Z136" s="241"/>
      <c r="AA136" s="241"/>
      <c r="AB136" s="241"/>
      <c r="AC136" s="241"/>
      <c r="AD136" s="241"/>
      <c r="AE136" s="241"/>
      <c r="AF136" s="241"/>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01"/>
      <c r="BC136" s="25"/>
      <c r="BD136" s="25"/>
      <c r="BE136" s="25"/>
      <c r="BF136" s="25"/>
      <c r="BG136" s="25"/>
      <c r="BH136" s="25"/>
      <c r="BI136" s="25"/>
      <c r="BJ136" s="25"/>
      <c r="BK136" s="25"/>
      <c r="BL136" s="102"/>
    </row>
    <row r="137" customFormat="false" ht="15" hidden="false" customHeight="true" outlineLevel="0" collapsed="false">
      <c r="A137" s="93" t="s">
        <v>631</v>
      </c>
      <c r="B137" s="16" t="s">
        <v>537</v>
      </c>
      <c r="C137" s="224" t="s">
        <v>794</v>
      </c>
      <c r="D137" s="234"/>
      <c r="E137" s="235"/>
      <c r="F137" s="234"/>
      <c r="G137" s="234" t="s">
        <v>795</v>
      </c>
      <c r="H137" s="234"/>
      <c r="I137" s="236"/>
      <c r="J137" s="237"/>
      <c r="K137" s="237"/>
      <c r="L137" s="237"/>
      <c r="M137" s="237"/>
      <c r="N137" s="237"/>
      <c r="O137" s="237"/>
      <c r="P137" s="236"/>
      <c r="Q137" s="261"/>
      <c r="R137" s="239" t="s">
        <v>796</v>
      </c>
      <c r="S137" s="240"/>
      <c r="T137" s="262"/>
      <c r="U137" s="18"/>
      <c r="V137" s="18"/>
      <c r="W137" s="241"/>
      <c r="X137" s="241"/>
      <c r="Y137" s="241"/>
      <c r="Z137" s="241"/>
      <c r="AA137" s="241"/>
      <c r="AB137" s="241"/>
      <c r="AC137" s="241"/>
      <c r="AD137" s="241"/>
      <c r="AE137" s="241"/>
      <c r="AF137" s="241"/>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01"/>
      <c r="BC137" s="25"/>
      <c r="BD137" s="25"/>
      <c r="BE137" s="25"/>
      <c r="BF137" s="25"/>
      <c r="BG137" s="25"/>
      <c r="BH137" s="25"/>
      <c r="BI137" s="25"/>
      <c r="BJ137" s="25"/>
      <c r="BK137" s="25"/>
      <c r="BL137" s="102"/>
    </row>
    <row r="138" customFormat="false" ht="15" hidden="false" customHeight="true" outlineLevel="0" collapsed="false">
      <c r="A138" s="93" t="s">
        <v>631</v>
      </c>
      <c r="B138" s="16" t="s">
        <v>537</v>
      </c>
      <c r="C138" s="276" t="s">
        <v>797</v>
      </c>
      <c r="D138" s="242" t="s">
        <v>798</v>
      </c>
      <c r="E138" s="235"/>
      <c r="F138" s="234"/>
      <c r="G138" s="260" t="s">
        <v>799</v>
      </c>
      <c r="H138" s="234"/>
      <c r="I138" s="36" t="s">
        <v>800</v>
      </c>
      <c r="J138" s="234"/>
      <c r="K138" s="234"/>
      <c r="L138" s="234"/>
      <c r="M138" s="234"/>
      <c r="N138" s="234"/>
      <c r="O138" s="234"/>
      <c r="P138" s="36"/>
      <c r="Q138" s="261"/>
      <c r="R138" s="239"/>
      <c r="S138" s="240"/>
      <c r="T138" s="262"/>
      <c r="U138" s="18"/>
      <c r="V138" s="18"/>
      <c r="W138" s="241"/>
      <c r="X138" s="241"/>
      <c r="Y138" s="241"/>
      <c r="Z138" s="241"/>
      <c r="AA138" s="241"/>
      <c r="AB138" s="241"/>
      <c r="AC138" s="241"/>
      <c r="AD138" s="241"/>
      <c r="AE138" s="241"/>
      <c r="AF138" s="241"/>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01"/>
      <c r="BC138" s="25"/>
      <c r="BD138" s="25"/>
      <c r="BE138" s="25"/>
      <c r="BF138" s="25"/>
      <c r="BG138" s="25"/>
      <c r="BH138" s="25"/>
      <c r="BI138" s="25"/>
      <c r="BJ138" s="25"/>
      <c r="BK138" s="25"/>
      <c r="BL138" s="102"/>
    </row>
    <row r="139" customFormat="false" ht="15" hidden="false" customHeight="true" outlineLevel="0" collapsed="false">
      <c r="A139" s="93" t="s">
        <v>801</v>
      </c>
      <c r="B139" s="16" t="s">
        <v>537</v>
      </c>
      <c r="C139" s="224" t="s">
        <v>802</v>
      </c>
      <c r="D139" s="234"/>
      <c r="E139" s="235"/>
      <c r="F139" s="234"/>
      <c r="G139" s="234"/>
      <c r="H139" s="234"/>
      <c r="I139" s="236" t="s">
        <v>803</v>
      </c>
      <c r="J139" s="243"/>
      <c r="K139" s="237"/>
      <c r="L139" s="237"/>
      <c r="M139" s="237"/>
      <c r="N139" s="237"/>
      <c r="O139" s="237"/>
      <c r="P139" s="236"/>
      <c r="Q139" s="261"/>
      <c r="R139" s="239" t="s">
        <v>804</v>
      </c>
      <c r="S139" s="240"/>
      <c r="T139" s="262"/>
      <c r="U139" s="18"/>
      <c r="V139" s="18"/>
      <c r="W139" s="241"/>
      <c r="X139" s="241"/>
      <c r="Y139" s="241"/>
      <c r="Z139" s="241"/>
      <c r="AA139" s="241"/>
      <c r="AB139" s="241"/>
      <c r="AC139" s="241"/>
      <c r="AD139" s="241"/>
      <c r="AE139" s="241"/>
      <c r="AF139" s="241"/>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01"/>
      <c r="BC139" s="25"/>
      <c r="BD139" s="25"/>
      <c r="BE139" s="25"/>
      <c r="BF139" s="25"/>
      <c r="BG139" s="25"/>
      <c r="BH139" s="25"/>
      <c r="BI139" s="25"/>
      <c r="BJ139" s="25"/>
      <c r="BK139" s="25"/>
      <c r="BL139" s="102"/>
    </row>
    <row r="140" customFormat="false" ht="15" hidden="false" customHeight="true" outlineLevel="0" collapsed="false">
      <c r="A140" s="93" t="s">
        <v>801</v>
      </c>
      <c r="B140" s="16" t="s">
        <v>537</v>
      </c>
      <c r="C140" s="224" t="s">
        <v>805</v>
      </c>
      <c r="D140" s="234"/>
      <c r="E140" s="235"/>
      <c r="F140" s="234"/>
      <c r="G140" s="234"/>
      <c r="H140" s="234"/>
      <c r="I140" s="236"/>
      <c r="J140" s="243"/>
      <c r="K140" s="237"/>
      <c r="L140" s="237"/>
      <c r="M140" s="237"/>
      <c r="N140" s="237"/>
      <c r="O140" s="237"/>
      <c r="P140" s="236"/>
      <c r="Q140" s="261"/>
      <c r="R140" s="239"/>
      <c r="S140" s="240"/>
      <c r="T140" s="262"/>
      <c r="U140" s="18"/>
      <c r="V140" s="18"/>
      <c r="W140" s="241"/>
      <c r="X140" s="241"/>
      <c r="Y140" s="241"/>
      <c r="Z140" s="241"/>
      <c r="AA140" s="241"/>
      <c r="AB140" s="241"/>
      <c r="AC140" s="241"/>
      <c r="AD140" s="241"/>
      <c r="AE140" s="241"/>
      <c r="AF140" s="241"/>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01"/>
      <c r="BC140" s="25"/>
      <c r="BD140" s="25"/>
      <c r="BE140" s="25"/>
      <c r="BF140" s="25"/>
      <c r="BG140" s="25"/>
      <c r="BH140" s="25"/>
      <c r="BI140" s="25"/>
      <c r="BJ140" s="25"/>
      <c r="BK140" s="25"/>
      <c r="BL140" s="102"/>
    </row>
    <row r="141" customFormat="false" ht="15" hidden="false" customHeight="true" outlineLevel="0" collapsed="false">
      <c r="A141" s="93" t="s">
        <v>806</v>
      </c>
      <c r="B141" s="16" t="s">
        <v>537</v>
      </c>
      <c r="C141" s="224" t="s">
        <v>807</v>
      </c>
      <c r="D141" s="234"/>
      <c r="E141" s="235"/>
      <c r="F141" s="234"/>
      <c r="G141" s="234" t="s">
        <v>808</v>
      </c>
      <c r="H141" s="234"/>
      <c r="I141" s="236" t="s">
        <v>809</v>
      </c>
      <c r="J141" s="243"/>
      <c r="K141" s="237"/>
      <c r="L141" s="237"/>
      <c r="M141" s="237"/>
      <c r="N141" s="237"/>
      <c r="O141" s="237"/>
      <c r="P141" s="236"/>
      <c r="Q141" s="261"/>
      <c r="R141" s="239"/>
      <c r="S141" s="240"/>
      <c r="T141" s="262"/>
      <c r="U141" s="18"/>
      <c r="V141" s="18"/>
      <c r="W141" s="241"/>
      <c r="X141" s="241"/>
      <c r="Y141" s="241"/>
      <c r="Z141" s="241"/>
      <c r="AA141" s="241"/>
      <c r="AB141" s="241"/>
      <c r="AC141" s="241"/>
      <c r="AD141" s="241"/>
      <c r="AE141" s="241"/>
      <c r="AF141" s="241"/>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01"/>
      <c r="BC141" s="25"/>
      <c r="BD141" s="25"/>
      <c r="BE141" s="25"/>
      <c r="BF141" s="25"/>
      <c r="BG141" s="25"/>
      <c r="BH141" s="25"/>
      <c r="BI141" s="25"/>
      <c r="BJ141" s="25"/>
      <c r="BK141" s="25"/>
      <c r="BL141" s="102"/>
    </row>
    <row r="142" customFormat="false" ht="15" hidden="false" customHeight="true" outlineLevel="0" collapsed="false">
      <c r="A142" s="93" t="s">
        <v>801</v>
      </c>
      <c r="B142" s="16" t="s">
        <v>537</v>
      </c>
      <c r="C142" s="224" t="s">
        <v>810</v>
      </c>
      <c r="D142" s="242" t="s">
        <v>811</v>
      </c>
      <c r="E142" s="235"/>
      <c r="F142" s="234"/>
      <c r="G142" s="234" t="s">
        <v>812</v>
      </c>
      <c r="H142" s="234"/>
      <c r="I142" s="236" t="s">
        <v>813</v>
      </c>
      <c r="J142" s="243"/>
      <c r="K142" s="237"/>
      <c r="L142" s="237"/>
      <c r="M142" s="237"/>
      <c r="N142" s="237"/>
      <c r="O142" s="237"/>
      <c r="P142" s="236"/>
      <c r="Q142" s="261"/>
      <c r="R142" s="239"/>
      <c r="S142" s="240"/>
      <c r="T142" s="262"/>
      <c r="U142" s="18"/>
      <c r="V142" s="18"/>
      <c r="W142" s="241"/>
      <c r="X142" s="241"/>
      <c r="Y142" s="241"/>
      <c r="Z142" s="241"/>
      <c r="AA142" s="241"/>
      <c r="AB142" s="241"/>
      <c r="AC142" s="241"/>
      <c r="AD142" s="241"/>
      <c r="AE142" s="241"/>
      <c r="AF142" s="241"/>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01"/>
      <c r="BC142" s="25"/>
      <c r="BD142" s="25"/>
      <c r="BE142" s="25"/>
      <c r="BF142" s="25"/>
      <c r="BG142" s="25"/>
      <c r="BH142" s="25"/>
      <c r="BI142" s="25"/>
      <c r="BJ142" s="25"/>
      <c r="BK142" s="25"/>
      <c r="BL142" s="102"/>
    </row>
    <row r="143" customFormat="false" ht="15" hidden="false" customHeight="true" outlineLevel="0" collapsed="false">
      <c r="A143" s="93" t="s">
        <v>801</v>
      </c>
      <c r="B143" s="16" t="s">
        <v>537</v>
      </c>
      <c r="C143" s="273" t="s">
        <v>814</v>
      </c>
      <c r="D143" s="234"/>
      <c r="E143" s="235"/>
      <c r="F143" s="234"/>
      <c r="G143" s="36" t="s">
        <v>138</v>
      </c>
      <c r="H143" s="36"/>
      <c r="I143" s="236"/>
      <c r="J143" s="277"/>
      <c r="K143" s="255"/>
      <c r="L143" s="255"/>
      <c r="M143" s="255"/>
      <c r="N143" s="255"/>
      <c r="O143" s="255"/>
      <c r="P143" s="255"/>
      <c r="Q143" s="278"/>
      <c r="R143" s="279" t="s">
        <v>815</v>
      </c>
      <c r="S143" s="280"/>
      <c r="T143" s="281"/>
      <c r="U143" s="18"/>
      <c r="V143" s="18"/>
      <c r="W143" s="266"/>
      <c r="X143" s="266"/>
      <c r="Y143" s="266"/>
      <c r="Z143" s="266"/>
      <c r="AA143" s="266"/>
      <c r="AB143" s="266"/>
      <c r="AC143" s="266"/>
      <c r="AD143" s="241"/>
      <c r="AE143" s="241"/>
      <c r="AF143" s="241"/>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01"/>
      <c r="BC143" s="25"/>
      <c r="BD143" s="25"/>
      <c r="BE143" s="25"/>
      <c r="BF143" s="25"/>
      <c r="BG143" s="25"/>
      <c r="BH143" s="25"/>
      <c r="BI143" s="25"/>
      <c r="BJ143" s="25"/>
      <c r="BK143" s="25"/>
      <c r="BL143" s="102"/>
    </row>
    <row r="144" customFormat="false" ht="15" hidden="false" customHeight="true" outlineLevel="0" collapsed="false">
      <c r="A144" s="93" t="s">
        <v>320</v>
      </c>
      <c r="B144" s="93" t="s">
        <v>22</v>
      </c>
      <c r="C144" s="223" t="s">
        <v>816</v>
      </c>
      <c r="D144" s="282"/>
      <c r="E144" s="283"/>
      <c r="F144" s="282"/>
      <c r="G144" s="284" t="s">
        <v>817</v>
      </c>
      <c r="H144" s="282"/>
      <c r="I144" s="236" t="s">
        <v>818</v>
      </c>
      <c r="J144" s="285"/>
      <c r="K144" s="286"/>
      <c r="L144" s="286"/>
      <c r="M144" s="286"/>
      <c r="N144" s="286"/>
      <c r="O144" s="286"/>
      <c r="P144" s="286"/>
      <c r="Q144" s="286"/>
      <c r="R144" s="287" t="s">
        <v>819</v>
      </c>
      <c r="S144" s="288"/>
      <c r="T144" s="289" t="n">
        <v>42370</v>
      </c>
      <c r="U144" s="18"/>
      <c r="V144" s="18"/>
      <c r="W144" s="290"/>
      <c r="X144" s="290"/>
      <c r="Y144" s="290"/>
      <c r="Z144" s="290"/>
      <c r="AA144" s="290"/>
      <c r="AB144" s="290"/>
      <c r="AC144" s="290"/>
      <c r="AD144" s="290"/>
      <c r="AE144" s="290"/>
      <c r="AF144" s="290"/>
      <c r="AG144" s="291"/>
      <c r="AH144" s="291"/>
      <c r="AI144" s="291"/>
      <c r="AJ144" s="291"/>
      <c r="AK144" s="291"/>
      <c r="AL144" s="291"/>
      <c r="AM144" s="291"/>
      <c r="AN144" s="291"/>
      <c r="AO144" s="291"/>
      <c r="AP144" s="291"/>
      <c r="AQ144" s="291"/>
      <c r="AR144" s="291"/>
      <c r="AS144" s="291"/>
      <c r="AT144" s="291"/>
      <c r="AU144" s="291"/>
      <c r="AV144" s="291"/>
      <c r="AW144" s="291"/>
      <c r="AX144" s="291"/>
      <c r="AY144" s="291"/>
      <c r="AZ144" s="291"/>
      <c r="BA144" s="291"/>
      <c r="BB144" s="292"/>
      <c r="BC144" s="293"/>
      <c r="BD144" s="293"/>
      <c r="BE144" s="293"/>
      <c r="BF144" s="293"/>
      <c r="BG144" s="293"/>
      <c r="BH144" s="293"/>
      <c r="BI144" s="293"/>
      <c r="BJ144" s="293"/>
      <c r="BK144" s="293"/>
      <c r="BL144" s="294"/>
      <c r="BM144" s="295"/>
      <c r="BN144" s="295"/>
      <c r="BO144" s="295"/>
    </row>
    <row r="145" customFormat="false" ht="15" hidden="false" customHeight="true" outlineLevel="0" collapsed="false">
      <c r="A145" s="93" t="s">
        <v>820</v>
      </c>
      <c r="B145" s="16" t="s">
        <v>537</v>
      </c>
      <c r="C145" s="224" t="s">
        <v>821</v>
      </c>
      <c r="D145" s="234"/>
      <c r="E145" s="235"/>
      <c r="F145" s="234"/>
      <c r="G145" s="260"/>
      <c r="H145" s="234"/>
      <c r="I145" s="236"/>
      <c r="J145" s="243"/>
      <c r="K145" s="237"/>
      <c r="L145" s="237"/>
      <c r="M145" s="237"/>
      <c r="N145" s="237"/>
      <c r="O145" s="237"/>
      <c r="P145" s="236"/>
      <c r="Q145" s="238"/>
      <c r="R145" s="239"/>
      <c r="S145" s="240"/>
      <c r="T145" s="241"/>
      <c r="U145" s="18"/>
      <c r="V145" s="18"/>
      <c r="W145" s="241"/>
      <c r="X145" s="241"/>
      <c r="Y145" s="241"/>
      <c r="Z145" s="241"/>
      <c r="AA145" s="241"/>
      <c r="AB145" s="241"/>
      <c r="AC145" s="241"/>
      <c r="AD145" s="241"/>
      <c r="AE145" s="241"/>
      <c r="AF145" s="241"/>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01"/>
      <c r="BC145" s="25"/>
      <c r="BD145" s="25"/>
      <c r="BE145" s="25"/>
      <c r="BF145" s="25"/>
      <c r="BG145" s="25"/>
      <c r="BH145" s="25"/>
      <c r="BI145" s="25"/>
      <c r="BJ145" s="25"/>
      <c r="BK145" s="25"/>
      <c r="BL145" s="102"/>
    </row>
    <row r="146" customFormat="false" ht="15" hidden="false" customHeight="true" outlineLevel="0" collapsed="false">
      <c r="A146" s="93" t="s">
        <v>820</v>
      </c>
      <c r="B146" s="16" t="s">
        <v>537</v>
      </c>
      <c r="C146" s="224" t="s">
        <v>822</v>
      </c>
      <c r="D146" s="234"/>
      <c r="E146" s="235"/>
      <c r="F146" s="234"/>
      <c r="G146" s="260" t="s">
        <v>823</v>
      </c>
      <c r="H146" s="234"/>
      <c r="I146" s="236"/>
      <c r="J146" s="243"/>
      <c r="K146" s="237"/>
      <c r="L146" s="237"/>
      <c r="M146" s="237"/>
      <c r="N146" s="237"/>
      <c r="O146" s="237"/>
      <c r="P146" s="236"/>
      <c r="Q146" s="238"/>
      <c r="R146" s="239"/>
      <c r="S146" s="240"/>
      <c r="T146" s="241"/>
      <c r="U146" s="18"/>
      <c r="V146" s="18"/>
      <c r="W146" s="241"/>
      <c r="X146" s="241"/>
      <c r="Y146" s="241"/>
      <c r="Z146" s="241"/>
      <c r="AA146" s="241"/>
      <c r="AB146" s="241"/>
      <c r="AC146" s="241"/>
      <c r="AD146" s="241"/>
      <c r="AE146" s="241"/>
      <c r="AF146" s="241"/>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01"/>
      <c r="BC146" s="25"/>
      <c r="BD146" s="25"/>
      <c r="BE146" s="25"/>
      <c r="BF146" s="25"/>
      <c r="BG146" s="25"/>
      <c r="BH146" s="25"/>
      <c r="BI146" s="25"/>
      <c r="BJ146" s="25"/>
      <c r="BK146" s="25"/>
      <c r="BL146" s="102"/>
    </row>
    <row r="147" customFormat="false" ht="15" hidden="false" customHeight="true" outlineLevel="0" collapsed="false">
      <c r="A147" s="93" t="s">
        <v>820</v>
      </c>
      <c r="B147" s="16" t="s">
        <v>537</v>
      </c>
      <c r="C147" s="224" t="s">
        <v>824</v>
      </c>
      <c r="D147" s="234"/>
      <c r="E147" s="235"/>
      <c r="F147" s="234"/>
      <c r="G147" s="260" t="s">
        <v>825</v>
      </c>
      <c r="H147" s="234"/>
      <c r="I147" s="236"/>
      <c r="J147" s="243"/>
      <c r="K147" s="237"/>
      <c r="L147" s="237"/>
      <c r="M147" s="237"/>
      <c r="N147" s="237"/>
      <c r="O147" s="237"/>
      <c r="P147" s="236"/>
      <c r="Q147" s="238"/>
      <c r="R147" s="239" t="s">
        <v>826</v>
      </c>
      <c r="S147" s="240"/>
      <c r="T147" s="241"/>
      <c r="U147" s="18"/>
      <c r="V147" s="18"/>
      <c r="W147" s="241"/>
      <c r="X147" s="241"/>
      <c r="Y147" s="241"/>
      <c r="Z147" s="241"/>
      <c r="AA147" s="241"/>
      <c r="AB147" s="241"/>
      <c r="AC147" s="241"/>
      <c r="AD147" s="241"/>
      <c r="AE147" s="241"/>
      <c r="AF147" s="241"/>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01"/>
      <c r="BC147" s="25"/>
      <c r="BD147" s="25"/>
      <c r="BE147" s="25"/>
      <c r="BF147" s="25"/>
      <c r="BG147" s="25"/>
      <c r="BH147" s="25"/>
      <c r="BI147" s="25"/>
      <c r="BJ147" s="25"/>
      <c r="BK147" s="25"/>
      <c r="BL147" s="102"/>
    </row>
    <row r="148" customFormat="false" ht="15.75" hidden="false" customHeight="true" outlineLevel="0" collapsed="false">
      <c r="A148" s="93" t="s">
        <v>820</v>
      </c>
      <c r="B148" s="16" t="s">
        <v>537</v>
      </c>
      <c r="C148" s="224" t="s">
        <v>827</v>
      </c>
      <c r="D148" s="242" t="s">
        <v>828</v>
      </c>
      <c r="E148" s="235"/>
      <c r="F148" s="234"/>
      <c r="G148" s="260" t="s">
        <v>829</v>
      </c>
      <c r="H148" s="234"/>
      <c r="I148" s="236"/>
      <c r="J148" s="243"/>
      <c r="K148" s="237"/>
      <c r="L148" s="237"/>
      <c r="M148" s="237"/>
      <c r="N148" s="237"/>
      <c r="O148" s="237"/>
      <c r="P148" s="236"/>
      <c r="Q148" s="238"/>
      <c r="R148" s="239"/>
      <c r="S148" s="240"/>
      <c r="T148" s="241"/>
      <c r="U148" s="18"/>
      <c r="V148" s="18"/>
      <c r="W148" s="241"/>
      <c r="X148" s="241"/>
      <c r="Y148" s="241"/>
      <c r="Z148" s="241"/>
      <c r="AA148" s="241"/>
      <c r="AB148" s="241"/>
      <c r="AC148" s="241"/>
      <c r="AD148" s="241"/>
      <c r="AE148" s="241"/>
      <c r="AF148" s="241"/>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01"/>
      <c r="BC148" s="25"/>
      <c r="BD148" s="25"/>
      <c r="BE148" s="25"/>
      <c r="BF148" s="25"/>
      <c r="BG148" s="25"/>
      <c r="BH148" s="25"/>
      <c r="BI148" s="25"/>
      <c r="BJ148" s="25"/>
      <c r="BK148" s="25"/>
      <c r="BL148" s="102"/>
    </row>
    <row r="149" customFormat="false" ht="15.75" hidden="false" customHeight="true" outlineLevel="0" collapsed="false">
      <c r="A149" s="93" t="s">
        <v>820</v>
      </c>
      <c r="B149" s="16" t="s">
        <v>537</v>
      </c>
      <c r="C149" s="296" t="s">
        <v>830</v>
      </c>
      <c r="D149" s="262"/>
      <c r="E149" s="297"/>
      <c r="F149" s="262"/>
      <c r="G149" s="262"/>
      <c r="H149" s="262"/>
      <c r="I149" s="266"/>
      <c r="J149" s="298"/>
      <c r="K149" s="241"/>
      <c r="L149" s="241"/>
      <c r="M149" s="241"/>
      <c r="N149" s="241"/>
      <c r="O149" s="241"/>
      <c r="P149" s="266"/>
      <c r="Q149" s="241"/>
      <c r="R149" s="240" t="s">
        <v>831</v>
      </c>
      <c r="S149" s="240"/>
      <c r="T149" s="241"/>
      <c r="U149" s="18"/>
      <c r="V149" s="18"/>
      <c r="W149" s="241"/>
      <c r="X149" s="241"/>
      <c r="Y149" s="241"/>
      <c r="Z149" s="241"/>
      <c r="AA149" s="241"/>
      <c r="AB149" s="241"/>
      <c r="AC149" s="241"/>
      <c r="AD149" s="241"/>
      <c r="AE149" s="241"/>
      <c r="AF149" s="241"/>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01"/>
      <c r="BC149" s="25"/>
      <c r="BD149" s="25"/>
      <c r="BE149" s="25"/>
      <c r="BF149" s="25"/>
      <c r="BG149" s="25"/>
      <c r="BH149" s="25"/>
      <c r="BI149" s="25"/>
      <c r="BJ149" s="25"/>
      <c r="BK149" s="25"/>
      <c r="BL149" s="102"/>
    </row>
    <row r="150" customFormat="false" ht="15.75" hidden="false" customHeight="true" outlineLevel="0" collapsed="false">
      <c r="A150" s="93" t="s">
        <v>820</v>
      </c>
      <c r="B150" s="16" t="s">
        <v>537</v>
      </c>
      <c r="C150" s="224" t="s">
        <v>832</v>
      </c>
      <c r="D150" s="234"/>
      <c r="E150" s="235"/>
      <c r="F150" s="234"/>
      <c r="G150" s="234" t="s">
        <v>833</v>
      </c>
      <c r="H150" s="234"/>
      <c r="I150" s="236"/>
      <c r="J150" s="253"/>
      <c r="K150" s="241"/>
      <c r="L150" s="241"/>
      <c r="M150" s="241"/>
      <c r="N150" s="241"/>
      <c r="O150" s="241"/>
      <c r="P150" s="266"/>
      <c r="Q150" s="241"/>
      <c r="R150" s="299"/>
      <c r="S150" s="300"/>
      <c r="T150" s="300"/>
      <c r="U150" s="18"/>
      <c r="V150" s="18"/>
      <c r="W150" s="241"/>
      <c r="X150" s="241"/>
      <c r="Y150" s="241"/>
      <c r="Z150" s="241"/>
      <c r="AA150" s="241"/>
      <c r="AB150" s="241"/>
      <c r="AC150" s="241"/>
      <c r="AD150" s="241"/>
      <c r="AE150" s="241"/>
      <c r="AF150" s="241"/>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01"/>
      <c r="BC150" s="25"/>
      <c r="BD150" s="25"/>
      <c r="BE150" s="25"/>
      <c r="BF150" s="25"/>
      <c r="BG150" s="25"/>
      <c r="BH150" s="25"/>
      <c r="BI150" s="25"/>
      <c r="BJ150" s="25"/>
      <c r="BK150" s="25"/>
      <c r="BL150" s="102"/>
    </row>
    <row r="151" customFormat="false" ht="15.75" hidden="false" customHeight="true" outlineLevel="0" collapsed="false">
      <c r="A151" s="93" t="s">
        <v>502</v>
      </c>
      <c r="B151" s="93" t="s">
        <v>22</v>
      </c>
      <c r="C151" s="301" t="s">
        <v>834</v>
      </c>
      <c r="D151" s="302" t="s">
        <v>835</v>
      </c>
      <c r="E151" s="297"/>
      <c r="F151" s="87"/>
      <c r="G151" s="303" t="s">
        <v>836</v>
      </c>
      <c r="H151" s="304"/>
      <c r="I151" s="304" t="s">
        <v>837</v>
      </c>
      <c r="J151" s="305"/>
      <c r="K151" s="266"/>
      <c r="L151" s="266"/>
      <c r="M151" s="266"/>
      <c r="N151" s="266"/>
      <c r="O151" s="266"/>
      <c r="P151" s="266"/>
      <c r="Q151" s="266"/>
      <c r="R151" s="306" t="s">
        <v>838</v>
      </c>
      <c r="S151" s="306"/>
      <c r="T151" s="266"/>
      <c r="U151" s="18"/>
      <c r="V151" s="18"/>
      <c r="W151" s="266"/>
      <c r="X151" s="266"/>
      <c r="Y151" s="266"/>
      <c r="Z151" s="266"/>
      <c r="AA151" s="266"/>
      <c r="AB151" s="266"/>
      <c r="AC151" s="266"/>
      <c r="AD151" s="266"/>
      <c r="AE151" s="266"/>
      <c r="AF151" s="266"/>
      <c r="AG151" s="97"/>
      <c r="AH151" s="97"/>
      <c r="AI151" s="97"/>
      <c r="AJ151" s="97"/>
      <c r="AK151" s="97"/>
      <c r="AL151" s="97"/>
      <c r="AM151" s="97"/>
      <c r="AN151" s="97"/>
      <c r="AO151" s="97"/>
      <c r="AP151" s="97"/>
      <c r="AQ151" s="97"/>
      <c r="AR151" s="97"/>
      <c r="AS151" s="97"/>
      <c r="AT151" s="97"/>
      <c r="AU151" s="97"/>
      <c r="AV151" s="97"/>
      <c r="AW151" s="97"/>
      <c r="AX151" s="97"/>
      <c r="AY151" s="97"/>
      <c r="AZ151" s="97"/>
      <c r="BA151" s="97"/>
      <c r="BB151" s="307"/>
      <c r="BC151" s="13"/>
      <c r="BD151" s="13"/>
      <c r="BE151" s="13"/>
      <c r="BF151" s="13"/>
      <c r="BG151" s="13"/>
      <c r="BH151" s="13"/>
      <c r="BI151" s="13"/>
      <c r="BJ151" s="13"/>
      <c r="BK151" s="13"/>
      <c r="BL151" s="308"/>
      <c r="BM151" s="15"/>
      <c r="BN151" s="15"/>
      <c r="BO151" s="15"/>
    </row>
    <row r="152" customFormat="false" ht="15.75" hidden="false" customHeight="true" outlineLevel="0" collapsed="false">
      <c r="A152" s="93" t="s">
        <v>839</v>
      </c>
      <c r="B152" s="16" t="s">
        <v>22</v>
      </c>
      <c r="C152" s="296" t="s">
        <v>840</v>
      </c>
      <c r="D152" s="262"/>
      <c r="E152" s="309" t="s">
        <v>841</v>
      </c>
      <c r="F152" s="262"/>
      <c r="G152" s="310" t="s">
        <v>842</v>
      </c>
      <c r="H152" s="262"/>
      <c r="I152" s="311" t="s">
        <v>843</v>
      </c>
      <c r="J152" s="298"/>
      <c r="K152" s="241"/>
      <c r="L152" s="241"/>
      <c r="M152" s="241"/>
      <c r="N152" s="241"/>
      <c r="O152" s="241"/>
      <c r="P152" s="266"/>
      <c r="Q152" s="241"/>
      <c r="R152" s="240" t="s">
        <v>844</v>
      </c>
      <c r="S152" s="240"/>
      <c r="T152" s="241"/>
      <c r="U152" s="18"/>
      <c r="V152" s="18"/>
      <c r="W152" s="241"/>
      <c r="X152" s="241"/>
      <c r="Y152" s="241"/>
      <c r="Z152" s="241"/>
      <c r="AA152" s="241"/>
      <c r="AB152" s="241"/>
      <c r="AC152" s="241"/>
      <c r="AD152" s="241"/>
      <c r="AE152" s="241"/>
      <c r="AF152" s="241"/>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01"/>
      <c r="BC152" s="25"/>
      <c r="BD152" s="25"/>
      <c r="BE152" s="25"/>
      <c r="BF152" s="25"/>
      <c r="BG152" s="25"/>
      <c r="BH152" s="25"/>
      <c r="BI152" s="25"/>
      <c r="BJ152" s="25"/>
      <c r="BK152" s="25"/>
      <c r="BL152" s="102"/>
    </row>
    <row r="153" customFormat="false" ht="15.75" hidden="false" customHeight="true" outlineLevel="0" collapsed="false">
      <c r="A153" s="93" t="s">
        <v>839</v>
      </c>
      <c r="B153" s="16" t="s">
        <v>537</v>
      </c>
      <c r="C153" s="296" t="s">
        <v>845</v>
      </c>
      <c r="D153" s="262"/>
      <c r="E153" s="297"/>
      <c r="F153" s="262"/>
      <c r="G153" s="262" t="s">
        <v>445</v>
      </c>
      <c r="H153" s="262"/>
      <c r="I153" s="266"/>
      <c r="J153" s="298"/>
      <c r="K153" s="241"/>
      <c r="L153" s="241"/>
      <c r="M153" s="241"/>
      <c r="N153" s="241"/>
      <c r="O153" s="241"/>
      <c r="P153" s="266"/>
      <c r="Q153" s="241"/>
      <c r="R153" s="240"/>
      <c r="S153" s="240"/>
      <c r="T153" s="241"/>
      <c r="U153" s="18"/>
      <c r="V153" s="18"/>
      <c r="W153" s="241"/>
      <c r="X153" s="241"/>
      <c r="Y153" s="241"/>
      <c r="Z153" s="241"/>
      <c r="AA153" s="241"/>
      <c r="AB153" s="241"/>
      <c r="AC153" s="241"/>
      <c r="AD153" s="241"/>
      <c r="AE153" s="241"/>
      <c r="AF153" s="241"/>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01"/>
      <c r="BC153" s="25"/>
      <c r="BD153" s="25"/>
      <c r="BE153" s="25"/>
      <c r="BF153" s="25"/>
      <c r="BG153" s="25"/>
      <c r="BH153" s="25"/>
      <c r="BI153" s="25"/>
      <c r="BJ153" s="25"/>
      <c r="BK153" s="25"/>
      <c r="BL153" s="102"/>
    </row>
    <row r="154" customFormat="false" ht="15.75" hidden="false" customHeight="true" outlineLevel="0" collapsed="false">
      <c r="A154" s="93"/>
      <c r="B154" s="16" t="s">
        <v>846</v>
      </c>
      <c r="C154" s="296" t="s">
        <v>847</v>
      </c>
      <c r="D154" s="312" t="s">
        <v>848</v>
      </c>
      <c r="E154" s="297"/>
      <c r="F154" s="262"/>
      <c r="G154" s="262"/>
      <c r="H154" s="262"/>
      <c r="I154" s="266"/>
      <c r="J154" s="241"/>
      <c r="K154" s="241"/>
      <c r="L154" s="241"/>
      <c r="M154" s="241"/>
      <c r="N154" s="241"/>
      <c r="O154" s="241"/>
      <c r="P154" s="266"/>
      <c r="Q154" s="241" t="s">
        <v>849</v>
      </c>
      <c r="R154" s="240" t="s">
        <v>850</v>
      </c>
      <c r="S154" s="240"/>
      <c r="T154" s="241"/>
      <c r="U154" s="18"/>
      <c r="V154" s="18"/>
      <c r="W154" s="241"/>
      <c r="X154" s="241"/>
      <c r="Y154" s="241"/>
      <c r="Z154" s="241"/>
      <c r="AA154" s="241"/>
      <c r="AB154" s="241"/>
      <c r="AC154" s="241"/>
      <c r="AD154" s="241"/>
      <c r="AE154" s="241"/>
      <c r="AF154" s="241"/>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01"/>
      <c r="BC154" s="25"/>
      <c r="BD154" s="25"/>
      <c r="BE154" s="25"/>
      <c r="BF154" s="25"/>
      <c r="BG154" s="25"/>
      <c r="BH154" s="25"/>
      <c r="BI154" s="25"/>
      <c r="BJ154" s="25"/>
      <c r="BK154" s="25"/>
      <c r="BL154" s="102"/>
    </row>
    <row r="155" customFormat="false" ht="15.75" hidden="false" customHeight="true" outlineLevel="0" collapsed="false">
      <c r="A155" s="93"/>
      <c r="B155" s="16" t="s">
        <v>591</v>
      </c>
      <c r="C155" s="16" t="s">
        <v>851</v>
      </c>
      <c r="D155" s="18"/>
      <c r="E155" s="222" t="s">
        <v>852</v>
      </c>
      <c r="F155" s="18"/>
      <c r="G155" s="18" t="s">
        <v>853</v>
      </c>
      <c r="H155" s="18"/>
      <c r="I155" s="97" t="s">
        <v>854</v>
      </c>
      <c r="J155" s="18"/>
      <c r="K155" s="18"/>
      <c r="L155" s="18"/>
      <c r="M155" s="18"/>
      <c r="N155" s="18"/>
      <c r="O155" s="18"/>
      <c r="P155" s="97"/>
      <c r="Q155" s="18" t="s">
        <v>855</v>
      </c>
      <c r="R155" s="22" t="s">
        <v>856</v>
      </c>
      <c r="S155" s="22" t="s">
        <v>857</v>
      </c>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01"/>
      <c r="BC155" s="25"/>
      <c r="BD155" s="25"/>
      <c r="BE155" s="25"/>
      <c r="BF155" s="25"/>
      <c r="BG155" s="25"/>
      <c r="BH155" s="25"/>
      <c r="BI155" s="25"/>
      <c r="BJ155" s="25"/>
      <c r="BK155" s="25"/>
      <c r="BL155" s="102"/>
    </row>
    <row r="156" customFormat="false" ht="15.75" hidden="false" customHeight="true" outlineLevel="0" collapsed="false">
      <c r="A156" s="93"/>
      <c r="B156" s="16" t="s">
        <v>591</v>
      </c>
      <c r="C156" s="16" t="s">
        <v>858</v>
      </c>
      <c r="D156" s="18"/>
      <c r="E156" s="222" t="s">
        <v>859</v>
      </c>
      <c r="F156" s="18"/>
      <c r="G156" s="18" t="s">
        <v>860</v>
      </c>
      <c r="H156" s="18" t="s">
        <v>861</v>
      </c>
      <c r="I156" s="97" t="s">
        <v>862</v>
      </c>
      <c r="J156" s="18"/>
      <c r="K156" s="18"/>
      <c r="L156" s="18"/>
      <c r="M156" s="18"/>
      <c r="N156" s="18"/>
      <c r="O156" s="18"/>
      <c r="P156" s="97"/>
      <c r="Q156" s="18"/>
      <c r="R156" s="22" t="s">
        <v>863</v>
      </c>
      <c r="S156" s="22"/>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01"/>
      <c r="BC156" s="25"/>
      <c r="BD156" s="25"/>
      <c r="BE156" s="25"/>
      <c r="BF156" s="25"/>
      <c r="BG156" s="25"/>
      <c r="BH156" s="25"/>
      <c r="BI156" s="25"/>
      <c r="BJ156" s="25"/>
      <c r="BK156" s="25"/>
      <c r="BL156" s="102"/>
    </row>
    <row r="157" customFormat="false" ht="15.75" hidden="false" customHeight="true" outlineLevel="0" collapsed="false">
      <c r="A157" s="93"/>
      <c r="B157" s="16" t="s">
        <v>591</v>
      </c>
      <c r="C157" s="16" t="s">
        <v>864</v>
      </c>
      <c r="D157" s="18"/>
      <c r="E157" s="99"/>
      <c r="F157" s="18"/>
      <c r="G157" s="18" t="s">
        <v>865</v>
      </c>
      <c r="H157" s="18"/>
      <c r="I157" s="97" t="n">
        <v>35224367</v>
      </c>
      <c r="J157" s="18"/>
      <c r="K157" s="18"/>
      <c r="L157" s="18"/>
      <c r="M157" s="18"/>
      <c r="N157" s="18"/>
      <c r="O157" s="18"/>
      <c r="P157" s="97"/>
      <c r="Q157" s="18"/>
      <c r="R157" s="22" t="s">
        <v>866</v>
      </c>
      <c r="S157" s="22"/>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01"/>
      <c r="BC157" s="25"/>
      <c r="BD157" s="25"/>
      <c r="BE157" s="25"/>
      <c r="BF157" s="25"/>
      <c r="BG157" s="25"/>
      <c r="BH157" s="25"/>
      <c r="BI157" s="25"/>
      <c r="BJ157" s="25"/>
      <c r="BK157" s="25"/>
      <c r="BL157" s="102"/>
    </row>
    <row r="158" customFormat="false" ht="15.75" hidden="false" customHeight="true" outlineLevel="0" collapsed="false">
      <c r="A158" s="93"/>
      <c r="B158" s="16" t="s">
        <v>591</v>
      </c>
      <c r="C158" s="16" t="s">
        <v>867</v>
      </c>
      <c r="D158" s="27" t="s">
        <v>868</v>
      </c>
      <c r="E158" s="99"/>
      <c r="F158" s="18"/>
      <c r="G158" s="18"/>
      <c r="H158" s="18"/>
      <c r="I158" s="97"/>
      <c r="J158" s="18"/>
      <c r="K158" s="18"/>
      <c r="L158" s="18"/>
      <c r="M158" s="18"/>
      <c r="N158" s="18"/>
      <c r="O158" s="18"/>
      <c r="P158" s="97"/>
      <c r="Q158" s="18"/>
      <c r="R158" s="22" t="s">
        <v>869</v>
      </c>
      <c r="S158" s="22" t="s">
        <v>870</v>
      </c>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01"/>
      <c r="BC158" s="25"/>
      <c r="BD158" s="25"/>
      <c r="BE158" s="25"/>
      <c r="BF158" s="25"/>
      <c r="BG158" s="25"/>
      <c r="BH158" s="25"/>
      <c r="BI158" s="25"/>
      <c r="BJ158" s="25"/>
      <c r="BK158" s="25"/>
      <c r="BL158" s="102"/>
    </row>
    <row r="159" customFormat="false" ht="15.75" hidden="false" customHeight="true" outlineLevel="0" collapsed="false">
      <c r="A159" s="93"/>
      <c r="B159" s="16" t="s">
        <v>597</v>
      </c>
      <c r="C159" s="224" t="s">
        <v>871</v>
      </c>
      <c r="D159" s="242" t="s">
        <v>872</v>
      </c>
      <c r="E159" s="245" t="s">
        <v>873</v>
      </c>
      <c r="F159" s="234"/>
      <c r="G159" s="234"/>
      <c r="H159" s="234"/>
      <c r="I159" s="236"/>
      <c r="J159" s="253"/>
      <c r="K159" s="254"/>
      <c r="L159" s="254"/>
      <c r="M159" s="254"/>
      <c r="N159" s="254"/>
      <c r="O159" s="254"/>
      <c r="P159" s="255"/>
      <c r="Q159" s="313"/>
      <c r="R159" s="299" t="s">
        <v>874</v>
      </c>
      <c r="S159" s="300"/>
      <c r="T159" s="300"/>
      <c r="U159" s="18"/>
      <c r="V159" s="18"/>
      <c r="W159" s="241"/>
      <c r="X159" s="241"/>
      <c r="Y159" s="241"/>
      <c r="Z159" s="241"/>
      <c r="AA159" s="241"/>
      <c r="AB159" s="241"/>
      <c r="AC159" s="241"/>
      <c r="AD159" s="241"/>
      <c r="AE159" s="241"/>
      <c r="AF159" s="241"/>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01"/>
      <c r="BC159" s="25"/>
      <c r="BD159" s="25"/>
      <c r="BE159" s="25"/>
      <c r="BF159" s="25"/>
      <c r="BG159" s="25"/>
      <c r="BH159" s="25"/>
      <c r="BI159" s="25"/>
      <c r="BJ159" s="25"/>
      <c r="BK159" s="25"/>
      <c r="BL159" s="102"/>
    </row>
    <row r="160" customFormat="false" ht="15.75" hidden="false" customHeight="true" outlineLevel="0" collapsed="false">
      <c r="A160" s="93"/>
      <c r="B160" s="16"/>
      <c r="C160" s="224"/>
      <c r="D160" s="234"/>
      <c r="E160" s="235"/>
      <c r="F160" s="234"/>
      <c r="G160" s="234"/>
      <c r="H160" s="234"/>
      <c r="I160" s="236"/>
      <c r="J160" s="253"/>
      <c r="K160" s="254"/>
      <c r="L160" s="254"/>
      <c r="M160" s="254"/>
      <c r="N160" s="254"/>
      <c r="O160" s="254"/>
      <c r="P160" s="255"/>
      <c r="Q160" s="313"/>
      <c r="R160" s="299"/>
      <c r="S160" s="300"/>
      <c r="T160" s="300"/>
      <c r="U160" s="18"/>
      <c r="V160" s="18"/>
      <c r="W160" s="241"/>
      <c r="X160" s="241"/>
      <c r="Y160" s="241"/>
      <c r="Z160" s="241"/>
      <c r="AA160" s="241"/>
      <c r="AB160" s="241"/>
      <c r="AC160" s="241"/>
      <c r="AD160" s="241"/>
      <c r="AE160" s="241"/>
      <c r="AF160" s="241"/>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01"/>
      <c r="BC160" s="25"/>
      <c r="BD160" s="25"/>
      <c r="BE160" s="25"/>
      <c r="BF160" s="25"/>
      <c r="BG160" s="25"/>
      <c r="BH160" s="25"/>
      <c r="BI160" s="25"/>
      <c r="BJ160" s="25"/>
      <c r="BK160" s="25"/>
      <c r="BL160" s="102"/>
    </row>
    <row r="161" customFormat="false" ht="15.75" hidden="false" customHeight="true" outlineLevel="0" collapsed="false">
      <c r="A161" s="93"/>
      <c r="B161" s="16"/>
      <c r="C161" s="224"/>
      <c r="D161" s="234"/>
      <c r="E161" s="235"/>
      <c r="F161" s="234"/>
      <c r="G161" s="234"/>
      <c r="H161" s="234"/>
      <c r="I161" s="236"/>
      <c r="J161" s="253"/>
      <c r="K161" s="254"/>
      <c r="L161" s="254"/>
      <c r="M161" s="254"/>
      <c r="N161" s="254"/>
      <c r="O161" s="254"/>
      <c r="P161" s="255"/>
      <c r="Q161" s="313"/>
      <c r="R161" s="299"/>
      <c r="S161" s="300"/>
      <c r="T161" s="300"/>
      <c r="U161" s="18"/>
      <c r="V161" s="18"/>
      <c r="W161" s="241"/>
      <c r="X161" s="241"/>
      <c r="Y161" s="241"/>
      <c r="Z161" s="241"/>
      <c r="AA161" s="241"/>
      <c r="AB161" s="241"/>
      <c r="AC161" s="241"/>
      <c r="AD161" s="241"/>
      <c r="AE161" s="241"/>
      <c r="AF161" s="241"/>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01"/>
      <c r="BC161" s="25"/>
      <c r="BD161" s="25"/>
      <c r="BE161" s="25"/>
      <c r="BF161" s="25"/>
      <c r="BG161" s="25"/>
      <c r="BH161" s="25"/>
      <c r="BI161" s="25"/>
      <c r="BJ161" s="25"/>
      <c r="BK161" s="25"/>
      <c r="BL161" s="102"/>
    </row>
    <row r="162" customFormat="false" ht="15.75" hidden="false" customHeight="true" outlineLevel="0" collapsed="false">
      <c r="A162" s="93"/>
      <c r="B162" s="16"/>
      <c r="C162" s="224"/>
      <c r="D162" s="234"/>
      <c r="E162" s="235"/>
      <c r="F162" s="234"/>
      <c r="G162" s="234"/>
      <c r="H162" s="234"/>
      <c r="I162" s="236"/>
      <c r="J162" s="253"/>
      <c r="K162" s="254"/>
      <c r="L162" s="254"/>
      <c r="M162" s="254"/>
      <c r="N162" s="254"/>
      <c r="O162" s="254"/>
      <c r="P162" s="255"/>
      <c r="Q162" s="313"/>
      <c r="R162" s="299"/>
      <c r="S162" s="300"/>
      <c r="T162" s="300"/>
      <c r="U162" s="18"/>
      <c r="V162" s="18"/>
      <c r="W162" s="241"/>
      <c r="X162" s="241"/>
      <c r="Y162" s="241"/>
      <c r="Z162" s="241"/>
      <c r="AA162" s="241"/>
      <c r="AB162" s="241"/>
      <c r="AC162" s="241"/>
      <c r="AD162" s="241"/>
      <c r="AE162" s="241"/>
      <c r="AF162" s="241"/>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01"/>
      <c r="BC162" s="25"/>
      <c r="BD162" s="25"/>
      <c r="BE162" s="25"/>
      <c r="BF162" s="25"/>
      <c r="BG162" s="25"/>
      <c r="BH162" s="25"/>
      <c r="BI162" s="25"/>
      <c r="BJ162" s="25"/>
      <c r="BK162" s="25"/>
      <c r="BL162" s="102"/>
    </row>
    <row r="163" customFormat="false" ht="15.75" hidden="false" customHeight="true" outlineLevel="0" collapsed="false">
      <c r="A163" s="93"/>
      <c r="B163" s="16"/>
      <c r="C163" s="224"/>
      <c r="D163" s="234"/>
      <c r="E163" s="235"/>
      <c r="F163" s="234"/>
      <c r="G163" s="234"/>
      <c r="H163" s="234"/>
      <c r="I163" s="236"/>
      <c r="J163" s="253"/>
      <c r="K163" s="254"/>
      <c r="L163" s="254"/>
      <c r="M163" s="254"/>
      <c r="N163" s="254"/>
      <c r="O163" s="254"/>
      <c r="P163" s="255"/>
      <c r="Q163" s="313"/>
      <c r="R163" s="299"/>
      <c r="S163" s="300"/>
      <c r="T163" s="300"/>
      <c r="U163" s="18"/>
      <c r="V163" s="18"/>
      <c r="W163" s="241"/>
      <c r="X163" s="241"/>
      <c r="Y163" s="241"/>
      <c r="Z163" s="241"/>
      <c r="AA163" s="241"/>
      <c r="AB163" s="241"/>
      <c r="AC163" s="241"/>
      <c r="AD163" s="241"/>
      <c r="AE163" s="241"/>
      <c r="AF163" s="241"/>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01"/>
      <c r="BC163" s="25"/>
      <c r="BD163" s="25"/>
      <c r="BE163" s="25"/>
      <c r="BF163" s="25"/>
      <c r="BG163" s="25"/>
      <c r="BH163" s="25"/>
      <c r="BI163" s="25"/>
      <c r="BJ163" s="25"/>
      <c r="BK163" s="25"/>
      <c r="BL163" s="102"/>
    </row>
    <row r="164" customFormat="false" ht="15.75" hidden="false" customHeight="true" outlineLevel="0" collapsed="false">
      <c r="A164" s="93"/>
      <c r="B164" s="16"/>
      <c r="C164" s="224"/>
      <c r="D164" s="234"/>
      <c r="E164" s="235"/>
      <c r="F164" s="234"/>
      <c r="G164" s="234"/>
      <c r="H164" s="234"/>
      <c r="I164" s="236"/>
      <c r="J164" s="253"/>
      <c r="K164" s="254"/>
      <c r="L164" s="254"/>
      <c r="M164" s="254"/>
      <c r="N164" s="254"/>
      <c r="O164" s="254"/>
      <c r="P164" s="255"/>
      <c r="Q164" s="313"/>
      <c r="R164" s="299"/>
      <c r="S164" s="300"/>
      <c r="T164" s="300"/>
      <c r="U164" s="18"/>
      <c r="V164" s="18"/>
      <c r="W164" s="241"/>
      <c r="X164" s="241"/>
      <c r="Y164" s="241"/>
      <c r="Z164" s="241"/>
      <c r="AA164" s="241"/>
      <c r="AB164" s="241"/>
      <c r="AC164" s="241"/>
      <c r="AD164" s="241"/>
      <c r="AE164" s="241"/>
      <c r="AF164" s="241"/>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01"/>
      <c r="BC164" s="25"/>
      <c r="BD164" s="25"/>
      <c r="BE164" s="25"/>
      <c r="BF164" s="25"/>
      <c r="BG164" s="25"/>
      <c r="BH164" s="25"/>
      <c r="BI164" s="25"/>
      <c r="BJ164" s="25"/>
      <c r="BK164" s="25"/>
      <c r="BL164" s="102"/>
    </row>
    <row r="165" customFormat="false" ht="15.75" hidden="false" customHeight="true" outlineLevel="0" collapsed="false">
      <c r="A165" s="93"/>
      <c r="B165" s="16"/>
      <c r="C165" s="224"/>
      <c r="D165" s="234"/>
      <c r="E165" s="235"/>
      <c r="F165" s="234"/>
      <c r="G165" s="234"/>
      <c r="H165" s="234"/>
      <c r="I165" s="236"/>
      <c r="J165" s="253"/>
      <c r="K165" s="254"/>
      <c r="L165" s="254"/>
      <c r="M165" s="254"/>
      <c r="N165" s="254"/>
      <c r="O165" s="254"/>
      <c r="P165" s="255"/>
      <c r="Q165" s="313"/>
      <c r="R165" s="299"/>
      <c r="S165" s="300"/>
      <c r="T165" s="300"/>
      <c r="U165" s="18"/>
      <c r="V165" s="18"/>
      <c r="W165" s="241"/>
      <c r="X165" s="241"/>
      <c r="Y165" s="241"/>
      <c r="Z165" s="241"/>
      <c r="AA165" s="241"/>
      <c r="AB165" s="241"/>
      <c r="AC165" s="241"/>
      <c r="AD165" s="241"/>
      <c r="AE165" s="241"/>
      <c r="AF165" s="241"/>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01"/>
      <c r="BC165" s="25"/>
      <c r="BD165" s="25"/>
      <c r="BE165" s="25"/>
      <c r="BF165" s="25"/>
      <c r="BG165" s="25"/>
      <c r="BH165" s="25"/>
      <c r="BI165" s="25"/>
      <c r="BJ165" s="25"/>
      <c r="BK165" s="25"/>
      <c r="BL165" s="102"/>
    </row>
    <row r="166" customFormat="false" ht="15.75" hidden="false" customHeight="true" outlineLevel="0" collapsed="false">
      <c r="A166" s="93"/>
      <c r="B166" s="16"/>
      <c r="C166" s="224"/>
      <c r="D166" s="234"/>
      <c r="E166" s="235"/>
      <c r="F166" s="234"/>
      <c r="G166" s="234"/>
      <c r="H166" s="234"/>
      <c r="I166" s="236"/>
      <c r="J166" s="253"/>
      <c r="K166" s="254"/>
      <c r="L166" s="254"/>
      <c r="M166" s="254"/>
      <c r="N166" s="254"/>
      <c r="O166" s="254"/>
      <c r="P166" s="255"/>
      <c r="Q166" s="313"/>
      <c r="R166" s="299"/>
      <c r="S166" s="300"/>
      <c r="T166" s="300"/>
      <c r="U166" s="18"/>
      <c r="V166" s="18"/>
      <c r="W166" s="241"/>
      <c r="X166" s="241"/>
      <c r="Y166" s="241"/>
      <c r="Z166" s="241"/>
      <c r="AA166" s="241"/>
      <c r="AB166" s="241"/>
      <c r="AC166" s="241"/>
      <c r="AD166" s="241"/>
      <c r="AE166" s="241"/>
      <c r="AF166" s="241"/>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01"/>
      <c r="BC166" s="25"/>
      <c r="BD166" s="25"/>
      <c r="BE166" s="25"/>
      <c r="BF166" s="25"/>
      <c r="BG166" s="25"/>
      <c r="BH166" s="25"/>
      <c r="BI166" s="25"/>
      <c r="BJ166" s="25"/>
      <c r="BK166" s="25"/>
      <c r="BL166" s="102"/>
    </row>
    <row r="167" customFormat="false" ht="15.75" hidden="false" customHeight="true" outlineLevel="0" collapsed="false">
      <c r="A167" s="93"/>
      <c r="B167" s="16"/>
      <c r="C167" s="224"/>
      <c r="D167" s="234"/>
      <c r="E167" s="235"/>
      <c r="F167" s="234"/>
      <c r="G167" s="234"/>
      <c r="H167" s="234"/>
      <c r="I167" s="236"/>
      <c r="J167" s="253"/>
      <c r="K167" s="254"/>
      <c r="L167" s="254"/>
      <c r="M167" s="254"/>
      <c r="N167" s="254"/>
      <c r="O167" s="254"/>
      <c r="P167" s="255"/>
      <c r="Q167" s="313"/>
      <c r="R167" s="299"/>
      <c r="S167" s="300"/>
      <c r="T167" s="300"/>
      <c r="U167" s="18"/>
      <c r="V167" s="18"/>
      <c r="W167" s="241"/>
      <c r="X167" s="241"/>
      <c r="Y167" s="241"/>
      <c r="Z167" s="241"/>
      <c r="AA167" s="241"/>
      <c r="AB167" s="241"/>
      <c r="AC167" s="241"/>
      <c r="AD167" s="241"/>
      <c r="AE167" s="241"/>
      <c r="AF167" s="241"/>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01"/>
      <c r="BC167" s="25"/>
      <c r="BD167" s="25"/>
      <c r="BE167" s="25"/>
      <c r="BF167" s="25"/>
      <c r="BG167" s="25"/>
      <c r="BH167" s="25"/>
      <c r="BI167" s="25"/>
      <c r="BJ167" s="25"/>
      <c r="BK167" s="25"/>
      <c r="BL167" s="102"/>
    </row>
    <row r="168" customFormat="false" ht="15.75" hidden="false" customHeight="true" outlineLevel="0" collapsed="false">
      <c r="A168" s="93"/>
      <c r="B168" s="16"/>
      <c r="C168" s="224"/>
      <c r="D168" s="234"/>
      <c r="E168" s="235"/>
      <c r="F168" s="234"/>
      <c r="G168" s="234"/>
      <c r="H168" s="234"/>
      <c r="I168" s="236"/>
      <c r="J168" s="253"/>
      <c r="K168" s="254"/>
      <c r="L168" s="254"/>
      <c r="M168" s="254"/>
      <c r="N168" s="254"/>
      <c r="O168" s="254"/>
      <c r="P168" s="255"/>
      <c r="Q168" s="313"/>
      <c r="R168" s="299"/>
      <c r="S168" s="300"/>
      <c r="T168" s="300"/>
      <c r="U168" s="18"/>
      <c r="V168" s="18"/>
      <c r="W168" s="241"/>
      <c r="X168" s="241"/>
      <c r="Y168" s="241"/>
      <c r="Z168" s="241"/>
      <c r="AA168" s="241"/>
      <c r="AB168" s="241"/>
      <c r="AC168" s="241"/>
      <c r="AD168" s="241"/>
      <c r="AE168" s="241"/>
      <c r="AF168" s="241"/>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01"/>
      <c r="BC168" s="25"/>
      <c r="BD168" s="25"/>
      <c r="BE168" s="25"/>
      <c r="BF168" s="25"/>
      <c r="BG168" s="25"/>
      <c r="BH168" s="25"/>
      <c r="BI168" s="25"/>
      <c r="BJ168" s="25"/>
      <c r="BK168" s="25"/>
      <c r="BL168" s="102"/>
    </row>
    <row r="169" customFormat="false" ht="15.75" hidden="false" customHeight="true" outlineLevel="0" collapsed="false">
      <c r="A169" s="93"/>
      <c r="B169" s="16"/>
      <c r="C169" s="224"/>
      <c r="D169" s="234"/>
      <c r="E169" s="235"/>
      <c r="F169" s="234"/>
      <c r="G169" s="234"/>
      <c r="H169" s="234"/>
      <c r="I169" s="236"/>
      <c r="J169" s="253"/>
      <c r="K169" s="254"/>
      <c r="L169" s="254"/>
      <c r="M169" s="254"/>
      <c r="N169" s="254"/>
      <c r="O169" s="254"/>
      <c r="P169" s="255"/>
      <c r="Q169" s="313"/>
      <c r="R169" s="299"/>
      <c r="S169" s="300"/>
      <c r="T169" s="300"/>
      <c r="U169" s="18"/>
      <c r="V169" s="18"/>
      <c r="W169" s="241"/>
      <c r="X169" s="241"/>
      <c r="Y169" s="241"/>
      <c r="Z169" s="241"/>
      <c r="AA169" s="241"/>
      <c r="AB169" s="241"/>
      <c r="AC169" s="241"/>
      <c r="AD169" s="241"/>
      <c r="AE169" s="241"/>
      <c r="AF169" s="241"/>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01"/>
      <c r="BC169" s="25"/>
      <c r="BD169" s="25"/>
      <c r="BE169" s="25"/>
      <c r="BF169" s="25"/>
      <c r="BG169" s="25"/>
      <c r="BH169" s="25"/>
      <c r="BI169" s="25"/>
      <c r="BJ169" s="25"/>
      <c r="BK169" s="25"/>
      <c r="BL169" s="102"/>
    </row>
    <row r="170" customFormat="false" ht="15.75" hidden="false" customHeight="true" outlineLevel="0" collapsed="false">
      <c r="A170" s="93"/>
      <c r="B170" s="16"/>
      <c r="C170" s="224"/>
      <c r="D170" s="234"/>
      <c r="E170" s="235"/>
      <c r="F170" s="234"/>
      <c r="G170" s="234"/>
      <c r="H170" s="234"/>
      <c r="I170" s="236"/>
      <c r="J170" s="253"/>
      <c r="K170" s="254"/>
      <c r="L170" s="254"/>
      <c r="M170" s="254"/>
      <c r="N170" s="254"/>
      <c r="O170" s="254"/>
      <c r="P170" s="255"/>
      <c r="Q170" s="313"/>
      <c r="R170" s="299"/>
      <c r="S170" s="300"/>
      <c r="T170" s="300"/>
      <c r="U170" s="18"/>
      <c r="V170" s="18"/>
      <c r="W170" s="241"/>
      <c r="X170" s="241"/>
      <c r="Y170" s="241"/>
      <c r="Z170" s="241"/>
      <c r="AA170" s="241"/>
      <c r="AB170" s="241"/>
      <c r="AC170" s="241"/>
      <c r="AD170" s="241"/>
      <c r="AE170" s="241"/>
      <c r="AF170" s="241"/>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01"/>
      <c r="BC170" s="25"/>
      <c r="BD170" s="25"/>
      <c r="BE170" s="25"/>
      <c r="BF170" s="25"/>
      <c r="BG170" s="25"/>
      <c r="BH170" s="25"/>
      <c r="BI170" s="25"/>
      <c r="BJ170" s="25"/>
      <c r="BK170" s="25"/>
      <c r="BL170" s="102"/>
    </row>
    <row r="171" customFormat="false" ht="15.75" hidden="false" customHeight="true" outlineLevel="0" collapsed="false">
      <c r="A171" s="93"/>
      <c r="B171" s="16"/>
      <c r="C171" s="224"/>
      <c r="D171" s="234"/>
      <c r="E171" s="235"/>
      <c r="F171" s="234"/>
      <c r="G171" s="234"/>
      <c r="H171" s="234"/>
      <c r="I171" s="236"/>
      <c r="J171" s="253"/>
      <c r="K171" s="254"/>
      <c r="L171" s="254"/>
      <c r="M171" s="254"/>
      <c r="N171" s="254"/>
      <c r="O171" s="254"/>
      <c r="P171" s="255"/>
      <c r="Q171" s="313"/>
      <c r="R171" s="299"/>
      <c r="S171" s="300"/>
      <c r="T171" s="300"/>
      <c r="U171" s="18"/>
      <c r="V171" s="18"/>
      <c r="W171" s="241"/>
      <c r="X171" s="241"/>
      <c r="Y171" s="241"/>
      <c r="Z171" s="241"/>
      <c r="AA171" s="241"/>
      <c r="AB171" s="241"/>
      <c r="AC171" s="241"/>
      <c r="AD171" s="241"/>
      <c r="AE171" s="241"/>
      <c r="AF171" s="241"/>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01"/>
      <c r="BC171" s="25"/>
      <c r="BD171" s="25"/>
      <c r="BE171" s="25"/>
      <c r="BF171" s="25"/>
      <c r="BG171" s="25"/>
      <c r="BH171" s="25"/>
      <c r="BI171" s="25"/>
      <c r="BJ171" s="25"/>
      <c r="BK171" s="25"/>
      <c r="BL171" s="102"/>
    </row>
    <row r="172" customFormat="false" ht="15.75" hidden="false" customHeight="true" outlineLevel="0" collapsed="false">
      <c r="A172" s="93"/>
      <c r="B172" s="16"/>
      <c r="C172" s="224"/>
      <c r="D172" s="234"/>
      <c r="E172" s="235"/>
      <c r="F172" s="234"/>
      <c r="G172" s="234"/>
      <c r="H172" s="234"/>
      <c r="I172" s="236"/>
      <c r="J172" s="253"/>
      <c r="K172" s="254"/>
      <c r="L172" s="254"/>
      <c r="M172" s="254"/>
      <c r="N172" s="254"/>
      <c r="O172" s="254"/>
      <c r="P172" s="255"/>
      <c r="Q172" s="313"/>
      <c r="R172" s="299"/>
      <c r="S172" s="300"/>
      <c r="T172" s="300"/>
      <c r="U172" s="18"/>
      <c r="V172" s="18"/>
      <c r="W172" s="241"/>
      <c r="X172" s="241"/>
      <c r="Y172" s="241"/>
      <c r="Z172" s="241"/>
      <c r="AA172" s="241"/>
      <c r="AB172" s="241"/>
      <c r="AC172" s="241"/>
      <c r="AD172" s="241"/>
      <c r="AE172" s="241"/>
      <c r="AF172" s="241"/>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01"/>
      <c r="BC172" s="25"/>
      <c r="BD172" s="25"/>
      <c r="BE172" s="25"/>
      <c r="BF172" s="25"/>
      <c r="BG172" s="25"/>
      <c r="BH172" s="25"/>
      <c r="BI172" s="25"/>
      <c r="BJ172" s="25"/>
      <c r="BK172" s="25"/>
      <c r="BL172" s="102"/>
    </row>
    <row r="173" customFormat="false" ht="15.75" hidden="false" customHeight="true" outlineLevel="0" collapsed="false">
      <c r="A173" s="93"/>
      <c r="B173" s="16"/>
      <c r="C173" s="224"/>
      <c r="D173" s="234"/>
      <c r="E173" s="235"/>
      <c r="F173" s="234"/>
      <c r="G173" s="234"/>
      <c r="H173" s="234"/>
      <c r="I173" s="236"/>
      <c r="J173" s="253"/>
      <c r="K173" s="254"/>
      <c r="L173" s="254"/>
      <c r="M173" s="254"/>
      <c r="N173" s="254"/>
      <c r="O173" s="254"/>
      <c r="P173" s="255"/>
      <c r="Q173" s="313"/>
      <c r="R173" s="299"/>
      <c r="S173" s="300"/>
      <c r="T173" s="300"/>
      <c r="U173" s="18"/>
      <c r="V173" s="18"/>
      <c r="W173" s="241"/>
      <c r="X173" s="241"/>
      <c r="Y173" s="241"/>
      <c r="Z173" s="241"/>
      <c r="AA173" s="241"/>
      <c r="AB173" s="241"/>
      <c r="AC173" s="241"/>
      <c r="AD173" s="241"/>
      <c r="AE173" s="241"/>
      <c r="AF173" s="241"/>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01"/>
      <c r="BC173" s="25"/>
      <c r="BD173" s="25"/>
      <c r="BE173" s="25"/>
      <c r="BF173" s="25"/>
      <c r="BG173" s="25"/>
      <c r="BH173" s="25"/>
      <c r="BI173" s="25"/>
      <c r="BJ173" s="25"/>
      <c r="BK173" s="25"/>
      <c r="BL173" s="102"/>
    </row>
    <row r="174" customFormat="false" ht="15.75" hidden="false" customHeight="true" outlineLevel="0" collapsed="false">
      <c r="A174" s="93"/>
      <c r="B174" s="16"/>
      <c r="C174" s="224"/>
      <c r="D174" s="234"/>
      <c r="E174" s="235"/>
      <c r="F174" s="234"/>
      <c r="G174" s="234"/>
      <c r="H174" s="234"/>
      <c r="I174" s="236"/>
      <c r="J174" s="253"/>
      <c r="K174" s="254"/>
      <c r="L174" s="254"/>
      <c r="M174" s="254"/>
      <c r="N174" s="254"/>
      <c r="O174" s="254"/>
      <c r="P174" s="255"/>
      <c r="Q174" s="313"/>
      <c r="R174" s="299"/>
      <c r="S174" s="300"/>
      <c r="T174" s="300"/>
      <c r="U174" s="18"/>
      <c r="V174" s="18"/>
      <c r="W174" s="241"/>
      <c r="X174" s="241"/>
      <c r="Y174" s="241"/>
      <c r="Z174" s="241"/>
      <c r="AA174" s="241"/>
      <c r="AB174" s="241"/>
      <c r="AC174" s="241"/>
      <c r="AD174" s="241"/>
      <c r="AE174" s="241"/>
      <c r="AF174" s="241"/>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01"/>
      <c r="BC174" s="25"/>
      <c r="BD174" s="25"/>
      <c r="BE174" s="25"/>
      <c r="BF174" s="25"/>
      <c r="BG174" s="25"/>
      <c r="BH174" s="25"/>
      <c r="BI174" s="25"/>
      <c r="BJ174" s="25"/>
      <c r="BK174" s="25"/>
      <c r="BL174" s="102"/>
    </row>
    <row r="175" customFormat="false" ht="15.75" hidden="false" customHeight="true" outlineLevel="0" collapsed="false">
      <c r="A175" s="93"/>
      <c r="B175" s="16"/>
      <c r="C175" s="224"/>
      <c r="D175" s="234"/>
      <c r="E175" s="235"/>
      <c r="F175" s="234"/>
      <c r="G175" s="234"/>
      <c r="H175" s="234"/>
      <c r="I175" s="236"/>
      <c r="J175" s="253"/>
      <c r="K175" s="254"/>
      <c r="L175" s="254"/>
      <c r="M175" s="254"/>
      <c r="N175" s="254"/>
      <c r="O175" s="254"/>
      <c r="P175" s="255"/>
      <c r="Q175" s="313"/>
      <c r="R175" s="299"/>
      <c r="S175" s="300"/>
      <c r="T175" s="300"/>
      <c r="U175" s="18"/>
      <c r="V175" s="18"/>
      <c r="W175" s="241"/>
      <c r="X175" s="241"/>
      <c r="Y175" s="241"/>
      <c r="Z175" s="241"/>
      <c r="AA175" s="241"/>
      <c r="AB175" s="241"/>
      <c r="AC175" s="241"/>
      <c r="AD175" s="241"/>
      <c r="AE175" s="241"/>
      <c r="AF175" s="241"/>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01"/>
      <c r="BC175" s="25"/>
      <c r="BD175" s="25"/>
      <c r="BE175" s="25"/>
      <c r="BF175" s="25"/>
      <c r="BG175" s="25"/>
      <c r="BH175" s="25"/>
      <c r="BI175" s="25"/>
      <c r="BJ175" s="25"/>
      <c r="BK175" s="25"/>
      <c r="BL175" s="102"/>
    </row>
    <row r="176" customFormat="false" ht="15.75" hidden="false" customHeight="true" outlineLevel="0" collapsed="false">
      <c r="A176" s="93"/>
      <c r="B176" s="16"/>
      <c r="C176" s="224"/>
      <c r="D176" s="234"/>
      <c r="E176" s="235"/>
      <c r="F176" s="234"/>
      <c r="G176" s="234"/>
      <c r="H176" s="234"/>
      <c r="I176" s="236"/>
      <c r="J176" s="253"/>
      <c r="K176" s="254"/>
      <c r="L176" s="254"/>
      <c r="M176" s="254"/>
      <c r="N176" s="254"/>
      <c r="O176" s="254"/>
      <c r="P176" s="255"/>
      <c r="Q176" s="313"/>
      <c r="R176" s="299"/>
      <c r="S176" s="300"/>
      <c r="T176" s="300"/>
      <c r="U176" s="18"/>
      <c r="V176" s="18"/>
      <c r="W176" s="241"/>
      <c r="X176" s="241"/>
      <c r="Y176" s="241"/>
      <c r="Z176" s="241"/>
      <c r="AA176" s="241"/>
      <c r="AB176" s="241"/>
      <c r="AC176" s="241"/>
      <c r="AD176" s="241"/>
      <c r="AE176" s="241"/>
      <c r="AF176" s="241"/>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01"/>
      <c r="BC176" s="25"/>
      <c r="BD176" s="25"/>
      <c r="BE176" s="25"/>
      <c r="BF176" s="25"/>
      <c r="BG176" s="25"/>
      <c r="BH176" s="25"/>
      <c r="BI176" s="25"/>
      <c r="BJ176" s="25"/>
      <c r="BK176" s="25"/>
      <c r="BL176" s="102"/>
    </row>
    <row r="177" customFormat="false" ht="15.75" hidden="false" customHeight="true" outlineLevel="0" collapsed="false">
      <c r="A177" s="93"/>
      <c r="B177" s="16"/>
      <c r="C177" s="224"/>
      <c r="D177" s="234"/>
      <c r="E177" s="235"/>
      <c r="F177" s="234"/>
      <c r="G177" s="234"/>
      <c r="H177" s="234"/>
      <c r="I177" s="236"/>
      <c r="J177" s="253"/>
      <c r="K177" s="254"/>
      <c r="L177" s="254"/>
      <c r="M177" s="254"/>
      <c r="N177" s="254"/>
      <c r="O177" s="254"/>
      <c r="P177" s="255"/>
      <c r="Q177" s="313"/>
      <c r="R177" s="299"/>
      <c r="S177" s="300"/>
      <c r="T177" s="300"/>
      <c r="U177" s="18"/>
      <c r="V177" s="18"/>
      <c r="W177" s="241"/>
      <c r="X177" s="241"/>
      <c r="Y177" s="241"/>
      <c r="Z177" s="241"/>
      <c r="AA177" s="241"/>
      <c r="AB177" s="241"/>
      <c r="AC177" s="241"/>
      <c r="AD177" s="241"/>
      <c r="AE177" s="241"/>
      <c r="AF177" s="241"/>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01"/>
      <c r="BC177" s="25"/>
      <c r="BD177" s="25"/>
      <c r="BE177" s="25"/>
      <c r="BF177" s="25"/>
      <c r="BG177" s="25"/>
      <c r="BH177" s="25"/>
      <c r="BI177" s="25"/>
      <c r="BJ177" s="25"/>
      <c r="BK177" s="25"/>
      <c r="BL177" s="102"/>
    </row>
    <row r="178" customFormat="false" ht="15.75" hidden="false" customHeight="true" outlineLevel="0" collapsed="false">
      <c r="A178" s="93"/>
      <c r="B178" s="16"/>
      <c r="C178" s="224"/>
      <c r="D178" s="234"/>
      <c r="E178" s="235"/>
      <c r="F178" s="234"/>
      <c r="G178" s="234"/>
      <c r="H178" s="234"/>
      <c r="I178" s="236"/>
      <c r="J178" s="253"/>
      <c r="K178" s="254"/>
      <c r="L178" s="254"/>
      <c r="M178" s="254"/>
      <c r="N178" s="254"/>
      <c r="O178" s="254"/>
      <c r="P178" s="255"/>
      <c r="Q178" s="313"/>
      <c r="R178" s="299"/>
      <c r="S178" s="300"/>
      <c r="T178" s="300"/>
      <c r="U178" s="18"/>
      <c r="V178" s="18"/>
      <c r="W178" s="241"/>
      <c r="X178" s="241"/>
      <c r="Y178" s="241"/>
      <c r="Z178" s="241"/>
      <c r="AA178" s="241"/>
      <c r="AB178" s="241"/>
      <c r="AC178" s="241"/>
      <c r="AD178" s="241"/>
      <c r="AE178" s="241"/>
      <c r="AF178" s="241"/>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01"/>
      <c r="BC178" s="25"/>
      <c r="BD178" s="25"/>
      <c r="BE178" s="25"/>
      <c r="BF178" s="25"/>
      <c r="BG178" s="25"/>
      <c r="BH178" s="25"/>
      <c r="BI178" s="25"/>
      <c r="BJ178" s="25"/>
      <c r="BK178" s="25"/>
      <c r="BL178" s="102"/>
    </row>
  </sheetData>
  <autoFilter ref="B1:BB178"/>
  <hyperlinks>
    <hyperlink ref="E3" r:id="rId2" display="https://www.facebook.com/%D7%A4%D7%A8%D7%A0%D7%A7%D7%A4%D7%95%D7%A8%D7%98-%D7%A0%D7%A7%D7%A0%D7%99%D7%A7%D7%99%D7%95%D7%AA-944520182245244/"/>
    <hyperlink ref="E5" r:id="rId3" display="https://www.facebook.com/Kanu.Spring.Rolls"/>
    <hyperlink ref="E7" r:id="rId4" display="https://www.facebook.com/%D7%A6%D7%99%D7%A6%D7%95-%D7%9C%D7%97%D7%9D-%D7%A7%D7%A6%D7%99%D7%A6%D7%95%D7%AA-%D7%A8%D7%95%D7%98%D7%91-1006018759411470/?hc_location=ufi"/>
    <hyperlink ref="E8" r:id="rId5" display="https://www.facebook.com/kapina2bakery/"/>
    <hyperlink ref="E9" r:id="rId6" display="https://www.facebook.com/Hadasskitchen/?hc_location=ufi"/>
    <hyperlink ref="E10" r:id="rId7" display="https://www.facebook.com/changos0714/"/>
    <hyperlink ref="E11" r:id="rId8" display="https://www.facebook.com/rozetaenyahav/"/>
    <hyperlink ref="E12" r:id="rId9" display="https://www.facebook.com/pages/%D7%A9%D7%99%D7%99%D7%A7%D7%9C%D7%94-%D7%91%D7%A8-%D7%97%D7%95%D7%9E%D7%95%D7%A1-/226446440799889"/>
    <hyperlink ref="E13" r:id="rId10" display="https://www.facebook.com/pages/%D7%90%D7%A8%D7%99%D7%9B%D7%90-%D7%A1%D7%91%D7%99%D7%97-%D7%A9%D7%95%D7%A7-%D7%9E%D7%97%D7%A0%D7%94-%D7%99%D7%94%D7%95%D7%93%D7%94/778048288885885"/>
    <hyperlink ref="E15" r:id="rId11" display="https://www.facebook.com/laotratlv/"/>
    <hyperlink ref="E17" r:id="rId12" display="https://www.facebook.com/%D7%91%D7%95%D7%A7%D7%94-1441301026100178/"/>
    <hyperlink ref="D18" r:id="rId13" display="http://urbano.rest.co.il/"/>
    <hyperlink ref="E18" r:id="rId14" display="https://www.facebook.com/UrbanoViejo/"/>
    <hyperlink ref="E19" r:id="rId15" display="https://www.facebook.com/Pizzafrenkel/"/>
    <hyperlink ref="E20" r:id="rId16" display="https://www.facebook.com/delbiwam/"/>
    <hyperlink ref="J21" r:id="rId17" display="revivoyotam@gmail.com"/>
    <hyperlink ref="J22" r:id="rId18" display="hadasshirsh@gmail.com"/>
    <hyperlink ref="J23" r:id="rId19" display="idanosart@gmail.com"/>
    <hyperlink ref="J24" r:id="rId20" display="almogsitbon68@gmail.com"/>
    <hyperlink ref="D25" r:id="rId21" display="www.KibbutzLotan.com"/>
    <hyperlink ref="E27" r:id="rId22" display="https://www.facebook.com/DOSABAR/info/?tab=overview"/>
    <hyperlink ref="D30" r:id="rId23" display="http://www.2eat.co.il/cafe%20yodfat/"/>
    <hyperlink ref="E30" r:id="rId24" display="https://m.facebook.com/cafeyodfat/"/>
    <hyperlink ref="D31" r:id="rId25" display="http://www.dovnov8.co.il/menu.aspx?pid=10344"/>
    <hyperlink ref="E33" r:id="rId26" display="https://www.facebook.com/ArcaWeddingClub/photos/a.546721678691269.133999.216901791673261/1053316814698417/?type=1&amp;comment_id=1053389024691196&amp;notif_t=comment_mention"/>
    <hyperlink ref="D36" r:id="rId27" display="http://bengi.esy.es/"/>
    <hyperlink ref="E36" r:id="rId28" display="https://www.facebook.com/benjigurion"/>
    <hyperlink ref="D38" r:id="rId29" display="http://www.tonys.co.il/"/>
    <hyperlink ref="J38" r:id="rId30" display="oreltbf06@gmail.com"/>
    <hyperlink ref="E39" r:id="rId31" display="https://www.facebook.com/noshdana/?pnref=about.overview"/>
    <hyperlink ref="J43" r:id="rId32" display="ny.atza2@gmail.com"/>
    <hyperlink ref="D44" r:id="rId33" display="http://www.caffe16.co.il/"/>
    <hyperlink ref="D47" r:id="rId34" display="http://www.rol.co.il/sites/a-feya/recommended.html"/>
    <hyperlink ref="J47" r:id="rId35" display="segevfe2@gmail.com"/>
    <hyperlink ref="E49" r:id="rId36" display="https://www.facebook.com/ovedadama/timeline"/>
    <hyperlink ref="J51" r:id="rId37" display="oradib@gmail.com"/>
    <hyperlink ref="D53" r:id="rId38" display="http://www.rol.co.il/sites/thailandi-noodles-bar/"/>
    <hyperlink ref="E55" r:id="rId39" display="https://www.facebook.com/lynnascuscus/?__mref=message_bubble"/>
    <hyperlink ref="J55" r:id="rId40" display="Lynnchell@gmail.com"/>
    <hyperlink ref="J56" r:id="rId41" display="tal63566@gmail.com"/>
    <hyperlink ref="E57" r:id="rId42" display="https://www.facebook.com/barbarayaffo"/>
    <hyperlink ref="J57" r:id="rId43" display="nofar_7@walla.com"/>
    <hyperlink ref="E59" r:id="rId44" display="https://www.facebook.com/cafebario/"/>
    <hyperlink ref="J61" r:id="rId45" display="זה המייל שלו - yotam.adler@gmail.com"/>
    <hyperlink ref="D64" r:id="rId46" display="http://www.biscookit.co.il/"/>
    <hyperlink ref="E64" r:id="rId47" display="https://www.facebook.com/biscookit/?fref=ts"/>
    <hyperlink ref="J64" r:id="rId48" display="maor.samana@gmail.com"/>
    <hyperlink ref="L65" r:id="rId49" display="moreli_david@012.net.il"/>
    <hyperlink ref="D66" r:id="rId50" display="http://www.ijoandbabet.com/he/about"/>
    <hyperlink ref="E66" r:id="rId51" display="https://www.facebook.com/ijoandbabet/info/?tab=overview"/>
    <hyperlink ref="E68" r:id="rId52" display="https://www.facebook.com/groups/658499347611673/"/>
    <hyperlink ref="J68" r:id="rId53" display="myedenhotel@gmail.com"/>
    <hyperlink ref="E69" r:id="rId54" display="https://www.facebook.com/%D7%A4%D7%99%D7%A6%D7%94-%D7%91%D7%9B%D7%99%D7%9B%D7%A8-%D7%97%D7%95%D7%9C%D7%95%D7%9F-323942827625143/timeline"/>
    <hyperlink ref="G69" r:id="rId55" display="כיכר ויצמן 9 חולון"/>
    <hyperlink ref="J69" r:id="rId56" display="djyassan@hotmail.com"/>
    <hyperlink ref="E72" r:id="rId57" display="https://www.facebook.com/pages/%D7%94%D7%A7%D7%95%D7%A7%D7%99%D7%94-%D7%A7%D7%99%D7%91%D7%95%D7%A5-%D7%93%D7%A4%D7%A0%D7%94/136714579739187?fref=ts&amp;ref=br_tf"/>
    <hyperlink ref="D73" r:id="rId58" display="http://gibberish.rest.co.il/%D7%AA%D7%A4%D7%A8%D7%99%D7%98?menuId=745932"/>
    <hyperlink ref="E77" r:id="rId59" display="https://www.facebook.com/vegansontop/photos/a.581621321933032.1073741830.165174500244385/758903770871452/?type=1&amp;theater"/>
    <hyperlink ref="D86" r:id="rId60" display="http://www.bodyshop.co.il/"/>
    <hyperlink ref="D87" r:id="rId61" display="http://www.sensiteva.com/"/>
    <hyperlink ref="E87" r:id="rId62" display="https://www.facebook.com/pages/Sensi-Teva/632939850063078"/>
    <hyperlink ref="D88" r:id="rId63" display="www.loire.co.il"/>
    <hyperlink ref="E88" r:id="rId64" display="https://www.facebook.com/loireIsrael"/>
    <hyperlink ref="D89" r:id="rId65" display="http://www.gittabags.com/he/"/>
    <hyperlink ref="E89" r:id="rId66" display="https://www.facebook.com/gittabags"/>
    <hyperlink ref="E93" r:id="rId67" display="https://www.facebook.com/coffeemill1"/>
    <hyperlink ref="E94" r:id="rId68" display="https://www.facebook.com/EtzCafeJerusalem"/>
    <hyperlink ref="E95" r:id="rId69" display="https://www.facebook.com/TmolShilshomcafe"/>
    <hyperlink ref="E96" r:id="rId70" display="https://www.facebook.com/hallitatea"/>
    <hyperlink ref="E104" r:id="rId71" display="https://www.facebook.com/kesembayr"/>
    <hyperlink ref="D106" r:id="rId72" display="http://www.basic-health.co.il/"/>
    <hyperlink ref="E112" r:id="rId73" display="https://www.facebook.com/pages/%D7%9E%D7%A1%D7%A2%D7%93%D7%AA-%D7%A1%D7%9E%D7%99%D7%A8-%D7%91%D7%A8%D7%9E%D7%9C%D7%94-%D7%97%D7%95%D7%9E%D7%95%D7%A1-%D7%91%D7%A8%D7%9E%D7%9C%D7%94-Samir-Restaurant/424312374277586?fref=ts"/>
    <hyperlink ref="D118" r:id="rId74" display="http://www.rol.co.il/sites/uranus/"/>
    <hyperlink ref="E118" r:id="rId75" display="https://www.facebook.com/profile.php?id=100001796016591"/>
    <hyperlink ref="D119" r:id="rId76" display="http://www.2eat.co.il/restaurant.aspx?restid=21459"/>
    <hyperlink ref="E122" r:id="rId77" display="https://www.facebook.com/gabrielaverut?fref=ts"/>
    <hyperlink ref="E124" r:id="rId78" display="https://www.facebook.com/DshaotG"/>
    <hyperlink ref="D127" r:id="rId79" display="http://www.facebook.com/pages/%D7%A9%D7%9E%D7%95%D7%9C%D7%99%D7%A7%D7%99%D7%A4%D7%95%D7%93/409466305801166?fref=ts"/>
    <hyperlink ref="D129" r:id="rId80" display="http://www.rest.co.il/sites/Default.asp?txtRestID=13559"/>
    <hyperlink ref="D131" r:id="rId81" display="http://www.2eat.co.il/restaurant.aspx?restid=17469"/>
    <hyperlink ref="Q132" r:id="rId82" display="http://www.clil.org.il/card.asp?item_id=84"/>
    <hyperlink ref="D136" r:id="rId83" location="!-/c4n6" display="http://www.natural-choice.co.il/#!-/c4n6"/>
    <hyperlink ref="D138" r:id="rId84" display="http://www.rest.co.il/RecordPage.aspx?RestID=4638"/>
    <hyperlink ref="D142" r:id="rId85" display="https://www.facebook.com/onion.rest"/>
    <hyperlink ref="D148" r:id="rId86" display="http://www.rest.co.il/RecordPage.aspx?RestID=13900"/>
    <hyperlink ref="D151" r:id="rId87" display="http://www.rol.co.il/sites/shibolim/"/>
    <hyperlink ref="E152" r:id="rId88" display="https://www.facebook.com/CityCoffeeandBar/info/?tab=overview"/>
    <hyperlink ref="D154" r:id="rId89" display="http://www.koocha.co.il/index.php?option=com_content&amp;view=article&amp;id=2&amp;Itemid=2"/>
    <hyperlink ref="E155" r:id="rId90" display="https://www.facebook.com/scoopramla"/>
    <hyperlink ref="E156" r:id="rId91" display="https://www.facebook.com/pages/Outsiders/601911516523845"/>
    <hyperlink ref="D158" r:id="rId92" display="http://www.mibemall.co.il/StoreHomePage.aspx?MallID=137&amp;BranchID=5903"/>
    <hyperlink ref="D159" r:id="rId93" display="http://heb.gadecosmetics.com/HTMLs/home.aspx"/>
    <hyperlink ref="E159" r:id="rId94" display="https://www.facebook.com/gadeisrae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5"/>
  <legacyDrawing r:id="rId96"/>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Q39"/>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7" min="1" style="0" width="17.0102040816327"/>
    <col collapsed="false" hidden="false" max="8" min="8" style="0" width="19.0357142857143"/>
    <col collapsed="false" hidden="false" max="17" min="9" style="0" width="17.0102040816327"/>
    <col collapsed="false" hidden="false" max="18" min="18" style="0" width="14.1734693877551"/>
    <col collapsed="false" hidden="false" max="19" min="19" style="0" width="47.7857142857143"/>
    <col collapsed="false" hidden="false" max="69" min="20" style="0" width="17.0102040816327"/>
    <col collapsed="false" hidden="false" max="1025" min="70" style="0" width="14.1734693877551"/>
  </cols>
  <sheetData>
    <row r="1" customFormat="false" ht="12.75" hidden="false" customHeight="false" outlineLevel="0" collapsed="false">
      <c r="A1" s="1909" t="s">
        <v>1</v>
      </c>
      <c r="B1" s="1909"/>
      <c r="C1" s="5" t="s">
        <v>2</v>
      </c>
      <c r="D1" s="5" t="s">
        <v>876</v>
      </c>
      <c r="E1" s="5" t="s">
        <v>877</v>
      </c>
      <c r="F1" s="5" t="s">
        <v>6447</v>
      </c>
      <c r="G1" s="5" t="s">
        <v>4418</v>
      </c>
      <c r="H1" s="5" t="s">
        <v>6</v>
      </c>
      <c r="I1" s="5" t="s">
        <v>880</v>
      </c>
      <c r="J1" s="5" t="s">
        <v>8</v>
      </c>
      <c r="K1" s="5" t="s">
        <v>885</v>
      </c>
      <c r="L1" s="5" t="s">
        <v>7094</v>
      </c>
      <c r="M1" s="5" t="s">
        <v>6449</v>
      </c>
      <c r="N1" s="5" t="s">
        <v>899</v>
      </c>
      <c r="O1" s="5" t="s">
        <v>892</v>
      </c>
      <c r="P1" s="5" t="s">
        <v>7095</v>
      </c>
      <c r="Q1" s="5" t="s">
        <v>6451</v>
      </c>
      <c r="R1" s="5" t="s">
        <v>5308</v>
      </c>
      <c r="S1" s="5" t="s">
        <v>5309</v>
      </c>
      <c r="T1" s="5" t="s">
        <v>900</v>
      </c>
      <c r="U1" s="5" t="s">
        <v>6455</v>
      </c>
      <c r="V1" s="5" t="s">
        <v>883</v>
      </c>
      <c r="W1" s="5" t="s">
        <v>10</v>
      </c>
      <c r="X1" s="5" t="s">
        <v>887</v>
      </c>
      <c r="Y1" s="5" t="s">
        <v>888</v>
      </c>
      <c r="Z1" s="5" t="s">
        <v>889</v>
      </c>
      <c r="AA1" s="5" t="s">
        <v>6874</v>
      </c>
      <c r="AB1" s="5" t="s">
        <v>891</v>
      </c>
      <c r="AC1" s="5" t="s">
        <v>895</v>
      </c>
      <c r="AD1" s="5" t="s">
        <v>7096</v>
      </c>
      <c r="AE1" s="5" t="s">
        <v>6457</v>
      </c>
      <c r="AF1" s="5" t="s">
        <v>7097</v>
      </c>
      <c r="AG1" s="1910"/>
      <c r="AH1" s="1911" t="s">
        <v>875</v>
      </c>
      <c r="AI1" s="1912"/>
      <c r="AJ1" s="1912"/>
      <c r="AK1" s="1912"/>
      <c r="AL1" s="1912"/>
      <c r="AM1" s="1912"/>
      <c r="AN1" s="1912"/>
      <c r="AO1" s="1912"/>
      <c r="AP1" s="1912"/>
      <c r="AQ1" s="1912"/>
      <c r="AR1" s="1912"/>
      <c r="AS1" s="1912"/>
      <c r="AT1" s="1912"/>
      <c r="AU1" s="1912"/>
      <c r="AV1" s="1912"/>
      <c r="AW1" s="1912"/>
      <c r="AX1" s="1912"/>
      <c r="AY1" s="1912"/>
      <c r="AZ1" s="1912"/>
      <c r="BA1" s="1912"/>
      <c r="BB1" s="1912"/>
      <c r="BC1" s="1912"/>
      <c r="BD1" s="1912"/>
      <c r="BE1" s="1912"/>
      <c r="BF1" s="1912"/>
      <c r="BG1" s="1912"/>
      <c r="BH1" s="1912"/>
      <c r="BI1" s="1912"/>
      <c r="BJ1" s="1912"/>
      <c r="BK1" s="1912"/>
      <c r="BL1" s="1912"/>
      <c r="BM1" s="1912"/>
      <c r="BN1" s="1912"/>
      <c r="BO1" s="1912"/>
      <c r="BP1" s="1912"/>
      <c r="BQ1" s="1912"/>
    </row>
    <row r="2" customFormat="false" ht="15.75" hidden="false" customHeight="true" outlineLevel="0" collapsed="false">
      <c r="A2" s="33" t="s">
        <v>846</v>
      </c>
      <c r="B2" s="33"/>
      <c r="C2" s="223" t="s">
        <v>7098</v>
      </c>
      <c r="D2" s="463"/>
      <c r="E2" s="1913" t="s">
        <v>7099</v>
      </c>
      <c r="F2" s="1913" t="s">
        <v>7100</v>
      </c>
      <c r="G2" s="269" t="s">
        <v>7101</v>
      </c>
      <c r="H2" s="1659" t="s">
        <v>562</v>
      </c>
      <c r="I2" s="535" t="s">
        <v>7102</v>
      </c>
      <c r="J2" s="36" t="s">
        <v>7103</v>
      </c>
      <c r="K2" s="535" t="s">
        <v>7102</v>
      </c>
      <c r="L2" s="269" t="s">
        <v>7104</v>
      </c>
      <c r="M2" s="269" t="s">
        <v>7105</v>
      </c>
      <c r="N2" s="269" t="s">
        <v>7106</v>
      </c>
      <c r="O2" s="269" t="s">
        <v>1539</v>
      </c>
      <c r="P2" s="269" t="s">
        <v>7107</v>
      </c>
      <c r="Q2" s="268" t="s">
        <v>7108</v>
      </c>
      <c r="R2" s="1659"/>
      <c r="S2" s="269" t="s">
        <v>7109</v>
      </c>
      <c r="T2" s="1438" t="s">
        <v>563</v>
      </c>
      <c r="U2" s="1659" t="s">
        <v>1537</v>
      </c>
      <c r="V2" s="1659" t="s">
        <v>1537</v>
      </c>
      <c r="W2" s="1659" t="s">
        <v>562</v>
      </c>
      <c r="X2" s="1659"/>
      <c r="Y2" s="1659"/>
      <c r="Z2" s="1659"/>
      <c r="AA2" s="1659"/>
      <c r="AB2" s="1659"/>
      <c r="AC2" s="269" t="s">
        <v>563</v>
      </c>
      <c r="AD2" s="269" t="s">
        <v>1537</v>
      </c>
      <c r="AE2" s="269"/>
      <c r="AF2" s="269"/>
      <c r="AG2" s="1914"/>
      <c r="AH2" s="1915" t="s">
        <v>1548</v>
      </c>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row>
    <row r="3" customFormat="false" ht="15.75" hidden="false" customHeight="true" outlineLevel="0" collapsed="false">
      <c r="A3" s="16" t="s">
        <v>7110</v>
      </c>
      <c r="B3" s="93"/>
      <c r="C3" s="223" t="s">
        <v>4586</v>
      </c>
      <c r="D3" s="1658" t="s">
        <v>7111</v>
      </c>
      <c r="E3" s="1658" t="s">
        <v>7112</v>
      </c>
      <c r="F3" s="1913" t="s">
        <v>7113</v>
      </c>
      <c r="G3" s="504" t="s">
        <v>7114</v>
      </c>
      <c r="H3" s="1438" t="s">
        <v>569</v>
      </c>
      <c r="I3" s="504" t="s">
        <v>7115</v>
      </c>
      <c r="J3" s="268" t="s">
        <v>7116</v>
      </c>
      <c r="K3" s="268" t="s">
        <v>7117</v>
      </c>
      <c r="L3" s="507" t="s">
        <v>569</v>
      </c>
      <c r="M3" s="269" t="s">
        <v>4589</v>
      </c>
      <c r="N3" s="36" t="s">
        <v>569</v>
      </c>
      <c r="O3" s="504" t="s">
        <v>1539</v>
      </c>
      <c r="P3" s="268"/>
      <c r="Q3" s="36" t="s">
        <v>7118</v>
      </c>
      <c r="R3" s="1659"/>
      <c r="S3" s="268" t="s">
        <v>4592</v>
      </c>
      <c r="T3" s="269" t="s">
        <v>913</v>
      </c>
      <c r="U3" s="1438" t="s">
        <v>569</v>
      </c>
      <c r="V3" s="1659"/>
      <c r="W3" s="1659" t="s">
        <v>562</v>
      </c>
      <c r="X3" s="1659"/>
      <c r="Y3" s="1438" t="s">
        <v>569</v>
      </c>
      <c r="Z3" s="1438" t="s">
        <v>569</v>
      </c>
      <c r="AA3" s="1659"/>
      <c r="AB3" s="1659"/>
      <c r="AC3" s="269" t="s">
        <v>913</v>
      </c>
      <c r="AD3" s="268" t="s">
        <v>563</v>
      </c>
      <c r="AE3" s="269"/>
      <c r="AF3" s="269"/>
      <c r="AG3" s="1907"/>
      <c r="AH3" s="1915" t="s">
        <v>1548</v>
      </c>
    </row>
    <row r="4" customFormat="false" ht="15.75" hidden="false" customHeight="true" outlineLevel="0" collapsed="false">
      <c r="A4" s="16" t="s">
        <v>6888</v>
      </c>
      <c r="B4" s="93"/>
      <c r="C4" s="223" t="s">
        <v>6889</v>
      </c>
      <c r="D4" s="1658" t="s">
        <v>6890</v>
      </c>
      <c r="E4" s="1658" t="s">
        <v>6891</v>
      </c>
      <c r="F4" s="1913" t="s">
        <v>7119</v>
      </c>
      <c r="G4" s="269" t="s">
        <v>7120</v>
      </c>
      <c r="H4" s="1659" t="s">
        <v>562</v>
      </c>
      <c r="I4" s="269" t="s">
        <v>7121</v>
      </c>
      <c r="J4" s="268" t="s">
        <v>6892</v>
      </c>
      <c r="K4" s="268" t="s">
        <v>6893</v>
      </c>
      <c r="L4" s="36" t="s">
        <v>6894</v>
      </c>
      <c r="M4" s="36" t="s">
        <v>7122</v>
      </c>
      <c r="N4" s="36" t="s">
        <v>6894</v>
      </c>
      <c r="O4" s="268"/>
      <c r="P4" s="268"/>
      <c r="Q4" s="36" t="s">
        <v>7123</v>
      </c>
      <c r="R4" s="1659"/>
      <c r="S4" s="234" t="s">
        <v>7124</v>
      </c>
      <c r="T4" s="1438" t="s">
        <v>563</v>
      </c>
      <c r="U4" s="1659" t="s">
        <v>562</v>
      </c>
      <c r="V4" s="1659" t="s">
        <v>1537</v>
      </c>
      <c r="W4" s="1659" t="s">
        <v>562</v>
      </c>
      <c r="X4" s="1438" t="s">
        <v>569</v>
      </c>
      <c r="Y4" s="1438" t="s">
        <v>569</v>
      </c>
      <c r="Z4" s="1659"/>
      <c r="AA4" s="1659"/>
      <c r="AB4" s="1659"/>
      <c r="AC4" s="1659" t="s">
        <v>1537</v>
      </c>
      <c r="AD4" s="1659" t="s">
        <v>1537</v>
      </c>
      <c r="AE4" s="269"/>
      <c r="AF4" s="269"/>
      <c r="AG4" s="1907"/>
      <c r="AH4" s="1916" t="s">
        <v>1548</v>
      </c>
      <c r="BJ4" s="724"/>
    </row>
    <row r="5" customFormat="false" ht="12.75" hidden="false" customHeight="false" outlineLevel="0" collapsed="false">
      <c r="A5" s="1917" t="s">
        <v>577</v>
      </c>
      <c r="B5" s="1051"/>
      <c r="C5" s="1051" t="s">
        <v>7125</v>
      </c>
      <c r="D5" s="935" t="s">
        <v>7126</v>
      </c>
      <c r="E5" s="935" t="s">
        <v>7127</v>
      </c>
      <c r="F5" s="507"/>
      <c r="G5" s="36" t="s">
        <v>7128</v>
      </c>
      <c r="H5" s="36" t="s">
        <v>7129</v>
      </c>
      <c r="I5" s="36" t="s">
        <v>7130</v>
      </c>
      <c r="J5" s="36" t="s">
        <v>7131</v>
      </c>
      <c r="K5" s="36"/>
      <c r="L5" s="36" t="s">
        <v>1914</v>
      </c>
      <c r="M5" s="36" t="s">
        <v>1404</v>
      </c>
      <c r="N5" s="1761" t="s">
        <v>7132</v>
      </c>
      <c r="O5" s="36" t="s">
        <v>1966</v>
      </c>
      <c r="P5" s="234"/>
      <c r="Q5" s="268"/>
      <c r="R5" s="1659"/>
      <c r="S5" s="36" t="s">
        <v>7133</v>
      </c>
      <c r="T5" s="1761" t="s">
        <v>1537</v>
      </c>
      <c r="U5" s="1761" t="s">
        <v>1537</v>
      </c>
      <c r="V5" s="1761" t="s">
        <v>562</v>
      </c>
      <c r="W5" s="1761" t="s">
        <v>562</v>
      </c>
      <c r="X5" s="1761"/>
      <c r="Y5" s="507" t="s">
        <v>569</v>
      </c>
      <c r="Z5" s="507" t="s">
        <v>569</v>
      </c>
      <c r="AA5" s="1761"/>
      <c r="AB5" s="1761"/>
      <c r="AC5" s="1761" t="s">
        <v>1537</v>
      </c>
      <c r="AD5" s="1761" t="s">
        <v>1537</v>
      </c>
      <c r="AE5" s="36"/>
      <c r="AF5" s="36"/>
      <c r="AG5" s="1918"/>
      <c r="AH5" s="1919" t="s">
        <v>1548</v>
      </c>
      <c r="AI5" s="1920"/>
      <c r="AJ5" s="1920"/>
      <c r="AK5" s="1920"/>
      <c r="AL5" s="1920"/>
      <c r="AM5" s="1920"/>
      <c r="AN5" s="1920"/>
      <c r="AO5" s="1920"/>
      <c r="AP5" s="1921"/>
      <c r="AQ5" s="1921"/>
      <c r="AR5" s="1921"/>
      <c r="AS5" s="1921"/>
      <c r="AT5" s="1921"/>
      <c r="AU5" s="1921"/>
      <c r="AV5" s="1921"/>
      <c r="AW5" s="1921"/>
      <c r="AX5" s="1921"/>
      <c r="AY5" s="1921"/>
      <c r="AZ5" s="1921"/>
      <c r="BA5" s="1921"/>
      <c r="BB5" s="1921"/>
      <c r="BC5" s="1921"/>
      <c r="BD5" s="1921"/>
      <c r="BE5" s="1921"/>
      <c r="BF5" s="1921"/>
      <c r="BG5" s="1921"/>
      <c r="BH5" s="1921"/>
      <c r="BI5" s="1921"/>
      <c r="BJ5" s="1921"/>
      <c r="BK5" s="1921"/>
      <c r="BL5" s="1921"/>
      <c r="BM5" s="1921"/>
      <c r="BO5" s="26"/>
      <c r="BP5" s="24"/>
    </row>
    <row r="6" customFormat="false" ht="12.75" hidden="false" customHeight="false" outlineLevel="0" collapsed="false">
      <c r="A6" s="18" t="s">
        <v>4585</v>
      </c>
      <c r="B6" s="16"/>
      <c r="C6" s="224" t="s">
        <v>7134</v>
      </c>
      <c r="D6" s="1659" t="s">
        <v>925</v>
      </c>
      <c r="E6" s="1658" t="s">
        <v>7135</v>
      </c>
      <c r="F6" s="1658" t="s">
        <v>7136</v>
      </c>
      <c r="G6" s="268" t="s">
        <v>7137</v>
      </c>
      <c r="H6" s="268" t="s">
        <v>7138</v>
      </c>
      <c r="I6" s="268" t="s">
        <v>7139</v>
      </c>
      <c r="J6" s="268" t="s">
        <v>7140</v>
      </c>
      <c r="K6" s="269" t="s">
        <v>7141</v>
      </c>
      <c r="L6" s="269" t="s">
        <v>7142</v>
      </c>
      <c r="M6" s="269" t="s">
        <v>7143</v>
      </c>
      <c r="N6" s="268" t="s">
        <v>7144</v>
      </c>
      <c r="O6" s="269"/>
      <c r="P6" s="269"/>
      <c r="Q6" s="269" t="s">
        <v>7145</v>
      </c>
      <c r="R6" s="1659"/>
      <c r="S6" s="268"/>
      <c r="T6" s="1659" t="s">
        <v>562</v>
      </c>
      <c r="U6" s="1659" t="s">
        <v>562</v>
      </c>
      <c r="V6" s="1659" t="s">
        <v>562</v>
      </c>
      <c r="W6" s="1659" t="s">
        <v>562</v>
      </c>
      <c r="X6" s="1659"/>
      <c r="Y6" s="1922" t="s">
        <v>569</v>
      </c>
      <c r="Z6" s="1922" t="s">
        <v>569</v>
      </c>
      <c r="AA6" s="1659"/>
      <c r="AB6" s="1659"/>
      <c r="AC6" s="1659" t="s">
        <v>562</v>
      </c>
      <c r="AD6" s="1659" t="s">
        <v>1537</v>
      </c>
      <c r="AE6" s="269"/>
      <c r="AF6" s="269"/>
      <c r="AG6" s="1903"/>
      <c r="AH6" s="1923" t="s">
        <v>1548</v>
      </c>
    </row>
    <row r="7" customFormat="false" ht="12.75" hidden="false" customHeight="false" outlineLevel="0" collapsed="false">
      <c r="A7" s="18"/>
      <c r="B7" s="16"/>
      <c r="C7" s="224" t="s">
        <v>7146</v>
      </c>
      <c r="D7" s="1924" t="s">
        <v>7147</v>
      </c>
      <c r="E7" s="1658" t="s">
        <v>7148</v>
      </c>
      <c r="F7" s="1658" t="s">
        <v>7149</v>
      </c>
      <c r="G7" s="268" t="s">
        <v>7150</v>
      </c>
      <c r="H7" s="268" t="s">
        <v>7151</v>
      </c>
      <c r="I7" s="268" t="s">
        <v>7152</v>
      </c>
      <c r="J7" s="268" t="s">
        <v>7153</v>
      </c>
      <c r="K7" s="269" t="s">
        <v>7152</v>
      </c>
      <c r="L7" s="269" t="s">
        <v>563</v>
      </c>
      <c r="M7" s="269" t="s">
        <v>563</v>
      </c>
      <c r="N7" s="1659" t="s">
        <v>562</v>
      </c>
      <c r="O7" s="269"/>
      <c r="P7" s="269"/>
      <c r="Q7" s="269" t="s">
        <v>1002</v>
      </c>
      <c r="R7" s="1659"/>
      <c r="S7" s="268"/>
      <c r="T7" s="1659" t="s">
        <v>562</v>
      </c>
      <c r="U7" s="1659" t="s">
        <v>562</v>
      </c>
      <c r="V7" s="1659" t="s">
        <v>562</v>
      </c>
      <c r="W7" s="1659" t="s">
        <v>562</v>
      </c>
      <c r="X7" s="1659"/>
      <c r="Y7" s="1922" t="s">
        <v>569</v>
      </c>
      <c r="Z7" s="1922" t="s">
        <v>569</v>
      </c>
      <c r="AA7" s="1659"/>
      <c r="AB7" s="1659"/>
      <c r="AC7" s="1659" t="s">
        <v>562</v>
      </c>
      <c r="AD7" s="1659" t="s">
        <v>1537</v>
      </c>
      <c r="AE7" s="269"/>
      <c r="AF7" s="269"/>
      <c r="AG7" s="1903"/>
      <c r="AH7" s="1923" t="s">
        <v>1548</v>
      </c>
    </row>
    <row r="8" customFormat="false" ht="12.75" hidden="false" customHeight="false" outlineLevel="0" collapsed="false">
      <c r="A8" s="18"/>
      <c r="B8" s="16"/>
      <c r="C8" s="224" t="s">
        <v>7154</v>
      </c>
      <c r="D8" s="1658" t="s">
        <v>7155</v>
      </c>
      <c r="E8" s="1658" t="s">
        <v>7156</v>
      </c>
      <c r="F8" s="1438"/>
      <c r="G8" s="268" t="s">
        <v>7157</v>
      </c>
      <c r="H8" s="268" t="s">
        <v>562</v>
      </c>
      <c r="I8" s="268" t="s">
        <v>7158</v>
      </c>
      <c r="J8" s="269" t="s">
        <v>7159</v>
      </c>
      <c r="K8" s="269" t="s">
        <v>7160</v>
      </c>
      <c r="L8" s="269" t="s">
        <v>563</v>
      </c>
      <c r="M8" s="1659" t="s">
        <v>562</v>
      </c>
      <c r="N8" s="1659" t="s">
        <v>562</v>
      </c>
      <c r="O8" s="268"/>
      <c r="P8" s="268"/>
      <c r="Q8" s="269"/>
      <c r="R8" s="1659"/>
      <c r="S8" s="268"/>
      <c r="T8" s="269" t="s">
        <v>913</v>
      </c>
      <c r="U8" s="1659" t="s">
        <v>562</v>
      </c>
      <c r="V8" s="1659" t="s">
        <v>562</v>
      </c>
      <c r="W8" s="1659" t="s">
        <v>562</v>
      </c>
      <c r="X8" s="1659"/>
      <c r="Y8" s="1659"/>
      <c r="Z8" s="1659"/>
      <c r="AA8" s="1659"/>
      <c r="AB8" s="1659"/>
      <c r="AC8" s="269" t="s">
        <v>563</v>
      </c>
      <c r="AD8" s="269" t="s">
        <v>563</v>
      </c>
      <c r="AE8" s="269"/>
      <c r="AF8" s="269"/>
      <c r="AG8" s="1903"/>
      <c r="AH8" s="1923" t="s">
        <v>1548</v>
      </c>
    </row>
    <row r="9" customFormat="false" ht="12.75" hidden="false" customHeight="false" outlineLevel="0" collapsed="false">
      <c r="A9" s="18"/>
      <c r="B9" s="16"/>
      <c r="C9" s="224" t="s">
        <v>7161</v>
      </c>
      <c r="D9" s="1658" t="s">
        <v>7162</v>
      </c>
      <c r="E9" s="1658" t="s">
        <v>7163</v>
      </c>
      <c r="F9" s="1658" t="s">
        <v>7164</v>
      </c>
      <c r="G9" s="268" t="s">
        <v>3192</v>
      </c>
      <c r="H9" s="268" t="s">
        <v>7165</v>
      </c>
      <c r="I9" s="268" t="s">
        <v>7166</v>
      </c>
      <c r="J9" s="268" t="s">
        <v>7167</v>
      </c>
      <c r="K9" s="269" t="s">
        <v>7168</v>
      </c>
      <c r="L9" s="269" t="s">
        <v>913</v>
      </c>
      <c r="M9" s="268" t="s">
        <v>563</v>
      </c>
      <c r="N9" s="1659" t="s">
        <v>562</v>
      </c>
      <c r="O9" s="268"/>
      <c r="P9" s="268"/>
      <c r="Q9" s="268"/>
      <c r="R9" s="1659"/>
      <c r="S9" s="268"/>
      <c r="T9" s="269" t="s">
        <v>913</v>
      </c>
      <c r="U9" s="269" t="s">
        <v>913</v>
      </c>
      <c r="V9" s="1659" t="s">
        <v>562</v>
      </c>
      <c r="W9" s="1659" t="s">
        <v>562</v>
      </c>
      <c r="X9" s="1659"/>
      <c r="Y9" s="1438" t="s">
        <v>569</v>
      </c>
      <c r="Z9" s="268" t="s">
        <v>563</v>
      </c>
      <c r="AA9" s="1659"/>
      <c r="AB9" s="1659"/>
      <c r="AC9" s="1659" t="s">
        <v>1537</v>
      </c>
      <c r="AD9" s="268" t="s">
        <v>563</v>
      </c>
      <c r="AE9" s="269"/>
      <c r="AF9" s="269"/>
      <c r="AG9" s="1903"/>
      <c r="AH9" s="1925" t="s">
        <v>1548</v>
      </c>
    </row>
    <row r="10" customFormat="false" ht="12.75" hidden="false" customHeight="false" outlineLevel="0" collapsed="false">
      <c r="A10" s="18"/>
      <c r="B10" s="16"/>
      <c r="C10" s="224" t="s">
        <v>7169</v>
      </c>
      <c r="D10" s="1658" t="s">
        <v>7170</v>
      </c>
      <c r="E10" s="1438"/>
      <c r="F10" s="1658" t="s">
        <v>7171</v>
      </c>
      <c r="G10" s="268" t="s">
        <v>7172</v>
      </c>
      <c r="H10" s="1438"/>
      <c r="I10" s="268" t="s">
        <v>7173</v>
      </c>
      <c r="J10" s="268" t="s">
        <v>7174</v>
      </c>
      <c r="K10" s="269" t="s">
        <v>7173</v>
      </c>
      <c r="L10" s="269" t="s">
        <v>563</v>
      </c>
      <c r="M10" s="269" t="s">
        <v>563</v>
      </c>
      <c r="N10" s="1659" t="s">
        <v>562</v>
      </c>
      <c r="O10" s="269"/>
      <c r="P10" s="269"/>
      <c r="Q10" s="269" t="s">
        <v>1002</v>
      </c>
      <c r="R10" s="1659"/>
      <c r="S10" s="268"/>
      <c r="T10" s="1659" t="s">
        <v>562</v>
      </c>
      <c r="U10" s="1659" t="s">
        <v>1185</v>
      </c>
      <c r="V10" s="1659" t="s">
        <v>562</v>
      </c>
      <c r="W10" s="1659" t="s">
        <v>562</v>
      </c>
      <c r="X10" s="1659"/>
      <c r="Y10" s="1922" t="s">
        <v>569</v>
      </c>
      <c r="Z10" s="1922" t="s">
        <v>569</v>
      </c>
      <c r="AA10" s="1659"/>
      <c r="AB10" s="1659"/>
      <c r="AC10" s="1659" t="s">
        <v>562</v>
      </c>
      <c r="AD10" s="1659" t="s">
        <v>1537</v>
      </c>
      <c r="AE10" s="269"/>
      <c r="AF10" s="269"/>
      <c r="AG10" s="1903"/>
      <c r="AH10" s="1916"/>
    </row>
    <row r="11" customFormat="false" ht="12.75" hidden="false" customHeight="false" outlineLevel="0" collapsed="false">
      <c r="A11" s="18"/>
      <c r="B11" s="16"/>
      <c r="C11" s="224" t="s">
        <v>7175</v>
      </c>
      <c r="D11" s="268"/>
      <c r="E11" s="1658" t="s">
        <v>7176</v>
      </c>
      <c r="F11" s="1658" t="s">
        <v>7177</v>
      </c>
      <c r="G11" s="268" t="s">
        <v>7178</v>
      </c>
      <c r="H11" s="1659" t="s">
        <v>562</v>
      </c>
      <c r="I11" s="268" t="s">
        <v>7179</v>
      </c>
      <c r="J11" s="268" t="s">
        <v>7180</v>
      </c>
      <c r="K11" s="269" t="s">
        <v>7179</v>
      </c>
      <c r="L11" s="269" t="s">
        <v>563</v>
      </c>
      <c r="M11" s="1659" t="s">
        <v>562</v>
      </c>
      <c r="N11" s="1659" t="s">
        <v>562</v>
      </c>
      <c r="O11" s="268"/>
      <c r="P11" s="268"/>
      <c r="Q11" s="269"/>
      <c r="R11" s="1659"/>
      <c r="S11" s="268"/>
      <c r="T11" s="1659" t="s">
        <v>6645</v>
      </c>
      <c r="U11" s="1659" t="s">
        <v>1185</v>
      </c>
      <c r="V11" s="1659" t="s">
        <v>562</v>
      </c>
      <c r="W11" s="1659" t="s">
        <v>562</v>
      </c>
      <c r="X11" s="1659"/>
      <c r="Y11" s="1659"/>
      <c r="Z11" s="1659"/>
      <c r="AA11" s="1659"/>
      <c r="AB11" s="1659"/>
      <c r="AC11" s="1659" t="s">
        <v>562</v>
      </c>
      <c r="AD11" s="1659" t="s">
        <v>562</v>
      </c>
      <c r="AE11" s="269"/>
      <c r="AF11" s="269"/>
      <c r="AG11" s="1903"/>
      <c r="AH11" s="1925" t="s">
        <v>1548</v>
      </c>
    </row>
    <row r="12" customFormat="false" ht="12.75" hidden="false" customHeight="false" outlineLevel="0" collapsed="false">
      <c r="A12" s="18"/>
      <c r="B12" s="16"/>
      <c r="C12" s="224" t="s">
        <v>7181</v>
      </c>
      <c r="D12" s="1658" t="s">
        <v>7182</v>
      </c>
      <c r="E12" s="1658" t="s">
        <v>7183</v>
      </c>
      <c r="F12" s="1658" t="s">
        <v>7184</v>
      </c>
      <c r="G12" s="268" t="s">
        <v>595</v>
      </c>
      <c r="H12" s="1659" t="s">
        <v>562</v>
      </c>
      <c r="I12" s="268" t="s">
        <v>7185</v>
      </c>
      <c r="J12" s="268" t="s">
        <v>7186</v>
      </c>
      <c r="K12" s="269" t="s">
        <v>7187</v>
      </c>
      <c r="L12" s="269" t="s">
        <v>563</v>
      </c>
      <c r="M12" s="269" t="s">
        <v>563</v>
      </c>
      <c r="N12" s="1659" t="s">
        <v>562</v>
      </c>
      <c r="O12" s="269"/>
      <c r="P12" s="269"/>
      <c r="Q12" s="269" t="s">
        <v>7188</v>
      </c>
      <c r="R12" s="1659"/>
      <c r="S12" s="268"/>
      <c r="T12" s="269" t="s">
        <v>913</v>
      </c>
      <c r="U12" s="1659" t="s">
        <v>562</v>
      </c>
      <c r="V12" s="1659" t="s">
        <v>6645</v>
      </c>
      <c r="W12" s="1659" t="s">
        <v>562</v>
      </c>
      <c r="X12" s="1659"/>
      <c r="Y12" s="1659"/>
      <c r="Z12" s="1659"/>
      <c r="AA12" s="1659"/>
      <c r="AB12" s="1659"/>
      <c r="AC12" s="1659" t="s">
        <v>562</v>
      </c>
      <c r="AD12" s="1659" t="s">
        <v>1537</v>
      </c>
      <c r="AE12" s="269"/>
      <c r="AF12" s="269"/>
      <c r="AG12" s="1903"/>
      <c r="AH12" s="1915" t="s">
        <v>1548</v>
      </c>
    </row>
    <row r="13" customFormat="false" ht="12.75" hidden="false" customHeight="false" outlineLevel="0" collapsed="false">
      <c r="A13" s="18"/>
      <c r="B13" s="16"/>
      <c r="C13" s="224" t="s">
        <v>7189</v>
      </c>
      <c r="D13" s="268" t="s">
        <v>940</v>
      </c>
      <c r="E13" s="1658" t="s">
        <v>7190</v>
      </c>
      <c r="F13" s="1658" t="s">
        <v>7191</v>
      </c>
      <c r="G13" s="268" t="s">
        <v>7192</v>
      </c>
      <c r="H13" s="268" t="s">
        <v>7193</v>
      </c>
      <c r="I13" s="268" t="s">
        <v>7194</v>
      </c>
      <c r="J13" s="268"/>
      <c r="K13" s="269" t="s">
        <v>7195</v>
      </c>
      <c r="L13" s="269" t="s">
        <v>563</v>
      </c>
      <c r="M13" s="1659" t="s">
        <v>562</v>
      </c>
      <c r="N13" s="1659" t="s">
        <v>562</v>
      </c>
      <c r="O13" s="269"/>
      <c r="P13" s="269"/>
      <c r="Q13" s="269" t="s">
        <v>7196</v>
      </c>
      <c r="R13" s="1659"/>
      <c r="S13" s="268"/>
      <c r="T13" s="1659" t="s">
        <v>562</v>
      </c>
      <c r="U13" s="1438" t="s">
        <v>975</v>
      </c>
      <c r="V13" s="1659" t="s">
        <v>562</v>
      </c>
      <c r="W13" s="1659" t="s">
        <v>562</v>
      </c>
      <c r="X13" s="1659"/>
      <c r="Y13" s="1922" t="s">
        <v>569</v>
      </c>
      <c r="Z13" s="1922" t="s">
        <v>569</v>
      </c>
      <c r="AA13" s="1659"/>
      <c r="AB13" s="1659"/>
      <c r="AC13" s="1659" t="s">
        <v>562</v>
      </c>
      <c r="AD13" s="1659" t="s">
        <v>562</v>
      </c>
      <c r="AE13" s="269"/>
      <c r="AF13" s="269"/>
      <c r="AG13" s="1567"/>
      <c r="AH13" s="1916"/>
    </row>
    <row r="14" customFormat="false" ht="12.75" hidden="false" customHeight="false" outlineLevel="0" collapsed="false">
      <c r="A14" s="18"/>
      <c r="B14" s="16"/>
      <c r="C14" s="224" t="s">
        <v>7197</v>
      </c>
      <c r="D14" s="1658" t="s">
        <v>7198</v>
      </c>
      <c r="E14" s="1658" t="s">
        <v>7199</v>
      </c>
      <c r="F14" s="1658" t="s">
        <v>7200</v>
      </c>
      <c r="G14" s="268" t="s">
        <v>562</v>
      </c>
      <c r="H14" s="268" t="s">
        <v>562</v>
      </c>
      <c r="I14" s="268" t="n">
        <v>546674677</v>
      </c>
      <c r="J14" s="268" t="s">
        <v>7201</v>
      </c>
      <c r="K14" s="269" t="s">
        <v>7202</v>
      </c>
      <c r="L14" s="269" t="s">
        <v>563</v>
      </c>
      <c r="M14" s="1659" t="s">
        <v>1537</v>
      </c>
      <c r="N14" s="1659" t="s">
        <v>562</v>
      </c>
      <c r="O14" s="269"/>
      <c r="P14" s="269"/>
      <c r="Q14" s="269" t="s">
        <v>1002</v>
      </c>
      <c r="R14" s="1659"/>
      <c r="S14" s="268"/>
      <c r="T14" s="269" t="s">
        <v>913</v>
      </c>
      <c r="U14" s="1659" t="s">
        <v>562</v>
      </c>
      <c r="V14" s="1659" t="s">
        <v>562</v>
      </c>
      <c r="W14" s="1659" t="s">
        <v>562</v>
      </c>
      <c r="X14" s="1659"/>
      <c r="Y14" s="1659"/>
      <c r="Z14" s="1659"/>
      <c r="AA14" s="1659"/>
      <c r="AB14" s="1659"/>
      <c r="AC14" s="1659" t="s">
        <v>562</v>
      </c>
      <c r="AD14" s="1659" t="s">
        <v>1537</v>
      </c>
      <c r="AE14" s="269"/>
      <c r="AF14" s="269"/>
      <c r="AG14" s="1567"/>
      <c r="AH14" s="1915" t="s">
        <v>1548</v>
      </c>
    </row>
    <row r="15" customFormat="false" ht="12.75" hidden="false" customHeight="false" outlineLevel="0" collapsed="false">
      <c r="A15" s="1781"/>
      <c r="B15" s="1926"/>
      <c r="C15" s="1926"/>
      <c r="D15" s="1781"/>
      <c r="E15" s="1781"/>
      <c r="F15" s="1781"/>
      <c r="G15" s="1781"/>
      <c r="H15" s="1781"/>
      <c r="I15" s="1781"/>
      <c r="J15" s="1781"/>
      <c r="K15" s="1781"/>
      <c r="L15" s="1781"/>
      <c r="M15" s="1781"/>
      <c r="N15" s="1781"/>
      <c r="O15" s="1781"/>
      <c r="P15" s="1781"/>
      <c r="Q15" s="1781"/>
      <c r="R15" s="709"/>
      <c r="S15" s="1781"/>
      <c r="T15" s="1781"/>
      <c r="U15" s="1781"/>
      <c r="V15" s="1781"/>
      <c r="W15" s="1781"/>
      <c r="X15" s="1781"/>
      <c r="Y15" s="1781"/>
      <c r="Z15" s="1781"/>
      <c r="AA15" s="1781"/>
      <c r="AB15" s="1781"/>
      <c r="AC15" s="1781"/>
      <c r="AD15" s="1781"/>
      <c r="AE15" s="1781"/>
      <c r="AF15" s="1781"/>
      <c r="AG15" s="1781"/>
      <c r="AH15" s="1927"/>
      <c r="AI15" s="1878"/>
      <c r="AJ15" s="1878"/>
      <c r="AK15" s="1878"/>
      <c r="AL15" s="1878"/>
      <c r="AM15" s="1878"/>
      <c r="AN15" s="1878"/>
      <c r="AO15" s="1878"/>
      <c r="AP15" s="1878"/>
      <c r="AQ15" s="1878"/>
      <c r="AR15" s="1878"/>
      <c r="AS15" s="1878"/>
      <c r="AT15" s="1878"/>
      <c r="AU15" s="1878"/>
      <c r="AV15" s="1878"/>
      <c r="AW15" s="1878"/>
      <c r="AX15" s="1878"/>
      <c r="AY15" s="1878"/>
      <c r="AZ15" s="1878"/>
      <c r="BA15" s="1878"/>
      <c r="BB15" s="1878"/>
      <c r="BC15" s="1878"/>
      <c r="BD15" s="1878"/>
      <c r="BE15" s="1878"/>
      <c r="BF15" s="1878"/>
      <c r="BG15" s="1878"/>
      <c r="BH15" s="1878"/>
      <c r="BI15" s="1878"/>
      <c r="BJ15" s="1878"/>
      <c r="BK15" s="1878"/>
      <c r="BL15" s="1878"/>
      <c r="BM15" s="1878"/>
      <c r="BN15" s="1878"/>
      <c r="BO15" s="1878"/>
      <c r="BP15" s="1878"/>
      <c r="BQ15" s="1878"/>
    </row>
    <row r="16" customFormat="false" ht="12.75" hidden="false" customHeight="false" outlineLevel="0" collapsed="false">
      <c r="A16" s="127"/>
      <c r="B16" s="126"/>
      <c r="C16" s="170" t="s">
        <v>7203</v>
      </c>
      <c r="D16" s="1505" t="s">
        <v>7204</v>
      </c>
      <c r="E16" s="1505" t="s">
        <v>7205</v>
      </c>
      <c r="F16" s="1505" t="s">
        <v>7206</v>
      </c>
      <c r="G16" s="166" t="s">
        <v>562</v>
      </c>
      <c r="H16" s="166" t="s">
        <v>562</v>
      </c>
      <c r="I16" s="166" t="s">
        <v>7207</v>
      </c>
      <c r="J16" s="166" t="s">
        <v>7208</v>
      </c>
      <c r="K16" s="166" t="s">
        <v>7209</v>
      </c>
      <c r="L16" s="166" t="s">
        <v>933</v>
      </c>
      <c r="M16" s="166" t="s">
        <v>7210</v>
      </c>
      <c r="N16" s="166"/>
      <c r="O16" s="166"/>
      <c r="P16" s="166"/>
      <c r="Q16" s="166"/>
      <c r="R16" s="1928"/>
      <c r="S16" s="166"/>
      <c r="T16" s="166" t="s">
        <v>1030</v>
      </c>
      <c r="U16" s="166" t="s">
        <v>562</v>
      </c>
      <c r="V16" s="166"/>
      <c r="W16" s="166" t="s">
        <v>562</v>
      </c>
      <c r="X16" s="166"/>
      <c r="Y16" s="166"/>
      <c r="Z16" s="166"/>
      <c r="AA16" s="166"/>
      <c r="AB16" s="166"/>
      <c r="AC16" s="166"/>
      <c r="AD16" s="166" t="s">
        <v>7211</v>
      </c>
      <c r="AE16" s="166"/>
      <c r="AF16" s="166" t="s">
        <v>7212</v>
      </c>
      <c r="AG16" s="132"/>
      <c r="AH16" s="170"/>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row>
    <row r="17" customFormat="false" ht="12.75" hidden="false" customHeight="false" outlineLevel="0" collapsed="false">
      <c r="A17" s="126" t="s">
        <v>568</v>
      </c>
      <c r="B17" s="126"/>
      <c r="C17" s="126" t="s">
        <v>7213</v>
      </c>
      <c r="D17" s="212" t="s">
        <v>7214</v>
      </c>
      <c r="E17" s="212" t="s">
        <v>7215</v>
      </c>
      <c r="F17" s="212" t="s">
        <v>7216</v>
      </c>
      <c r="G17" s="1929" t="s">
        <v>7217</v>
      </c>
      <c r="H17" s="127" t="s">
        <v>7218</v>
      </c>
      <c r="I17" s="177" t="s">
        <v>7219</v>
      </c>
      <c r="J17" s="141" t="s">
        <v>7220</v>
      </c>
      <c r="K17" s="229" t="s">
        <v>7221</v>
      </c>
      <c r="L17" s="127" t="s">
        <v>7222</v>
      </c>
      <c r="M17" s="127" t="s">
        <v>7223</v>
      </c>
      <c r="N17" s="127" t="s">
        <v>7224</v>
      </c>
      <c r="O17" s="177" t="s">
        <v>1539</v>
      </c>
      <c r="P17" s="127" t="s">
        <v>7225</v>
      </c>
      <c r="Q17" s="127" t="s">
        <v>7226</v>
      </c>
      <c r="R17" s="709"/>
      <c r="S17" s="127" t="s">
        <v>7227</v>
      </c>
      <c r="T17" s="127" t="s">
        <v>563</v>
      </c>
      <c r="U17" s="127" t="s">
        <v>7222</v>
      </c>
      <c r="V17" s="127" t="s">
        <v>562</v>
      </c>
      <c r="W17" s="127" t="s">
        <v>562</v>
      </c>
      <c r="X17" s="127"/>
      <c r="Y17" s="127"/>
      <c r="Z17" s="127"/>
      <c r="AA17" s="127"/>
      <c r="AB17" s="127"/>
      <c r="AC17" s="127" t="s">
        <v>563</v>
      </c>
      <c r="AD17" s="127"/>
      <c r="AE17" s="127"/>
      <c r="AF17" s="127" t="s">
        <v>562</v>
      </c>
      <c r="AG17" s="133"/>
      <c r="AH17" s="1826" t="s">
        <v>1548</v>
      </c>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row>
    <row r="18" customFormat="false" ht="12.75" hidden="false" customHeight="false" outlineLevel="0" collapsed="false">
      <c r="A18" s="251"/>
      <c r="B18" s="112"/>
      <c r="C18" s="112" t="s">
        <v>7228</v>
      </c>
      <c r="D18" s="719" t="s">
        <v>7229</v>
      </c>
      <c r="E18" s="719" t="s">
        <v>7230</v>
      </c>
      <c r="F18" s="719" t="s">
        <v>7231</v>
      </c>
      <c r="G18" s="251" t="s">
        <v>7232</v>
      </c>
      <c r="H18" s="251" t="s">
        <v>7233</v>
      </c>
      <c r="I18" s="251" t="s">
        <v>7234</v>
      </c>
      <c r="J18" s="251" t="s">
        <v>7235</v>
      </c>
      <c r="K18" s="251" t="s">
        <v>7236</v>
      </c>
      <c r="L18" s="251"/>
      <c r="M18" s="251" t="s">
        <v>7210</v>
      </c>
      <c r="N18" s="251"/>
      <c r="O18" s="251"/>
      <c r="P18" s="251"/>
      <c r="Q18" s="251"/>
      <c r="R18" s="709"/>
      <c r="S18" s="251" t="s">
        <v>7237</v>
      </c>
      <c r="T18" s="228" t="s">
        <v>1030</v>
      </c>
      <c r="U18" s="251" t="s">
        <v>912</v>
      </c>
      <c r="V18" s="251" t="s">
        <v>562</v>
      </c>
      <c r="W18" s="1846" t="s">
        <v>562</v>
      </c>
      <c r="X18" s="251"/>
      <c r="Y18" s="251"/>
      <c r="Z18" s="251"/>
      <c r="AA18" s="251"/>
      <c r="AB18" s="251"/>
      <c r="AC18" s="228" t="s">
        <v>912</v>
      </c>
      <c r="AD18" s="251"/>
      <c r="AE18" s="228"/>
      <c r="AF18" s="251" t="s">
        <v>7212</v>
      </c>
      <c r="AG18" s="1849"/>
      <c r="AH18" s="1409"/>
      <c r="AI18" s="1056"/>
      <c r="AJ18" s="1056"/>
      <c r="AK18" s="1056"/>
      <c r="AL18" s="1056"/>
      <c r="AM18" s="1056"/>
      <c r="AN18" s="1056"/>
      <c r="AO18" s="1056"/>
      <c r="AP18" s="1056"/>
      <c r="AQ18" s="1056"/>
      <c r="AR18" s="1056"/>
      <c r="AS18" s="1056"/>
      <c r="AT18" s="1056"/>
      <c r="AU18" s="1056"/>
      <c r="AV18" s="1056"/>
      <c r="AW18" s="1056"/>
      <c r="AX18" s="1056"/>
      <c r="AY18" s="1056"/>
      <c r="AZ18" s="1056"/>
      <c r="BA18" s="1056"/>
      <c r="BB18" s="1056"/>
      <c r="BC18" s="1056"/>
      <c r="BD18" s="1056"/>
      <c r="BE18" s="1056"/>
      <c r="BF18" s="1056"/>
      <c r="BG18" s="1056"/>
      <c r="BH18" s="1056"/>
      <c r="BI18" s="1056"/>
      <c r="BJ18" s="1056"/>
      <c r="BK18" s="1056"/>
      <c r="BL18" s="1056"/>
      <c r="BM18" s="1056"/>
      <c r="BN18" s="1056"/>
      <c r="BO18" s="1056"/>
      <c r="BP18" s="1056"/>
      <c r="BQ18" s="1056"/>
    </row>
    <row r="19" customFormat="false" ht="12.75" hidden="false" customHeight="false" outlineLevel="0" collapsed="false">
      <c r="A19" s="112"/>
      <c r="B19" s="1930"/>
      <c r="C19" s="1930" t="s">
        <v>7238</v>
      </c>
      <c r="D19" s="1853" t="s">
        <v>7239</v>
      </c>
      <c r="E19" s="1853" t="s">
        <v>7240</v>
      </c>
      <c r="F19" s="1931"/>
      <c r="G19" s="1847"/>
      <c r="H19" s="1847"/>
      <c r="I19" s="1847"/>
      <c r="J19" s="1847" t="s">
        <v>7241</v>
      </c>
      <c r="K19" s="1847" t="s">
        <v>7242</v>
      </c>
      <c r="L19" s="228" t="s">
        <v>1242</v>
      </c>
      <c r="M19" s="1932" t="s">
        <v>7243</v>
      </c>
      <c r="N19" s="251" t="s">
        <v>7244</v>
      </c>
      <c r="O19" s="1933"/>
      <c r="P19" s="1933"/>
      <c r="Q19" s="252"/>
      <c r="R19" s="709"/>
      <c r="S19" s="251"/>
      <c r="T19" s="1056"/>
      <c r="U19" s="1931" t="s">
        <v>925</v>
      </c>
      <c r="V19" s="1931" t="s">
        <v>562</v>
      </c>
      <c r="W19" s="1931" t="s">
        <v>562</v>
      </c>
      <c r="X19" s="1856"/>
      <c r="Y19" s="1856"/>
      <c r="Z19" s="1856"/>
      <c r="AA19" s="1856"/>
      <c r="AB19" s="1856"/>
      <c r="AC19" s="227"/>
      <c r="AD19" s="1056"/>
      <c r="AE19" s="1934"/>
      <c r="AF19" s="1856" t="s">
        <v>569</v>
      </c>
      <c r="AG19" s="251"/>
      <c r="AH19" s="1409"/>
      <c r="AI19" s="1056"/>
      <c r="AJ19" s="1056"/>
      <c r="AK19" s="1056"/>
      <c r="AL19" s="1056"/>
      <c r="AM19" s="1056"/>
      <c r="AN19" s="1056"/>
      <c r="AO19" s="1056"/>
      <c r="AP19" s="1056"/>
      <c r="AQ19" s="1056"/>
      <c r="AR19" s="1056"/>
      <c r="AS19" s="1056"/>
      <c r="AT19" s="1056"/>
      <c r="AU19" s="1056"/>
      <c r="AV19" s="1056"/>
      <c r="AW19" s="1056"/>
      <c r="AX19" s="1056"/>
      <c r="AY19" s="1056"/>
      <c r="AZ19" s="1056"/>
      <c r="BA19" s="1056"/>
      <c r="BB19" s="1056"/>
      <c r="BC19" s="1056"/>
      <c r="BD19" s="1056"/>
      <c r="BE19" s="1056"/>
      <c r="BF19" s="1056"/>
      <c r="BG19" s="1056"/>
      <c r="BH19" s="1056"/>
      <c r="BI19" s="1056"/>
      <c r="BJ19" s="1056"/>
      <c r="BK19" s="1056"/>
      <c r="BL19" s="1056"/>
      <c r="BM19" s="1056"/>
      <c r="BN19" s="1056"/>
      <c r="BO19" s="1056"/>
      <c r="BP19" s="1056"/>
      <c r="BQ19" s="1056"/>
    </row>
    <row r="20" customFormat="false" ht="12.75" hidden="false" customHeight="false" outlineLevel="0" collapsed="false">
      <c r="A20" s="228"/>
      <c r="B20" s="126"/>
      <c r="C20" s="126" t="s">
        <v>7245</v>
      </c>
      <c r="D20" s="228" t="s">
        <v>949</v>
      </c>
      <c r="E20" s="1041" t="s">
        <v>7246</v>
      </c>
      <c r="F20" s="1041" t="s">
        <v>7247</v>
      </c>
      <c r="G20" s="228" t="s">
        <v>7248</v>
      </c>
      <c r="H20" s="228"/>
      <c r="I20" s="228" t="s">
        <v>7249</v>
      </c>
      <c r="J20" s="228"/>
      <c r="K20" s="228" t="s">
        <v>7250</v>
      </c>
      <c r="L20" s="228" t="s">
        <v>933</v>
      </c>
      <c r="M20" s="228" t="s">
        <v>562</v>
      </c>
      <c r="N20" s="228" t="s">
        <v>562</v>
      </c>
      <c r="O20" s="228"/>
      <c r="P20" s="228"/>
      <c r="Q20" s="228" t="s">
        <v>1002</v>
      </c>
      <c r="R20" s="709"/>
      <c r="S20" s="228"/>
      <c r="T20" s="228" t="s">
        <v>562</v>
      </c>
      <c r="U20" s="228" t="s">
        <v>1185</v>
      </c>
      <c r="V20" s="228" t="s">
        <v>562</v>
      </c>
      <c r="W20" s="228" t="s">
        <v>562</v>
      </c>
      <c r="X20" s="228"/>
      <c r="Y20" s="228"/>
      <c r="Z20" s="228"/>
      <c r="AA20" s="228"/>
      <c r="AB20" s="228"/>
      <c r="AC20" s="228" t="s">
        <v>562</v>
      </c>
      <c r="AD20" s="1935" t="s">
        <v>562</v>
      </c>
      <c r="AE20" s="1935"/>
      <c r="AF20" s="228" t="s">
        <v>562</v>
      </c>
      <c r="AG20" s="228"/>
      <c r="AH20" s="1409"/>
      <c r="AI20" s="227"/>
      <c r="AJ20" s="227"/>
      <c r="AK20" s="227"/>
      <c r="AL20" s="227"/>
      <c r="AM20" s="227"/>
      <c r="AN20" s="227"/>
      <c r="AO20" s="227"/>
      <c r="AP20" s="227"/>
      <c r="AQ20" s="227"/>
      <c r="AR20" s="227"/>
      <c r="AS20" s="227"/>
      <c r="AT20" s="227"/>
      <c r="AU20" s="227"/>
      <c r="AV20" s="227"/>
      <c r="AW20" s="227"/>
      <c r="AX20" s="227"/>
      <c r="AY20" s="227"/>
      <c r="AZ20" s="227"/>
      <c r="BA20" s="227"/>
      <c r="BB20" s="227"/>
      <c r="BC20" s="227"/>
      <c r="BD20" s="227"/>
      <c r="BE20" s="227"/>
      <c r="BF20" s="227"/>
      <c r="BG20" s="227"/>
      <c r="BH20" s="227"/>
      <c r="BI20" s="227"/>
      <c r="BJ20" s="227"/>
      <c r="BK20" s="227"/>
      <c r="BL20" s="227"/>
      <c r="BM20" s="227"/>
      <c r="BN20" s="227"/>
      <c r="BO20" s="227"/>
      <c r="BP20" s="227"/>
      <c r="BQ20" s="227"/>
    </row>
    <row r="21" customFormat="false" ht="12.75" hidden="false" customHeight="false" outlineLevel="0" collapsed="false">
      <c r="A21" s="1936"/>
      <c r="B21" s="112"/>
      <c r="C21" s="112" t="s">
        <v>7251</v>
      </c>
      <c r="D21" s="1936"/>
      <c r="E21" s="1937" t="s">
        <v>7252</v>
      </c>
      <c r="F21" s="1937" t="s">
        <v>7253</v>
      </c>
      <c r="G21" s="1936" t="s">
        <v>21</v>
      </c>
      <c r="H21" s="1936"/>
      <c r="I21" s="1936" t="s">
        <v>7254</v>
      </c>
      <c r="J21" s="1936" t="s">
        <v>7255</v>
      </c>
      <c r="K21" s="1936"/>
      <c r="L21" s="1936"/>
      <c r="M21" s="1936" t="s">
        <v>7256</v>
      </c>
      <c r="N21" s="1936"/>
      <c r="O21" s="1936"/>
      <c r="P21" s="1936"/>
      <c r="Q21" s="1936"/>
      <c r="R21" s="709"/>
      <c r="S21" s="1936"/>
      <c r="T21" s="1938" t="s">
        <v>562</v>
      </c>
      <c r="U21" s="1936" t="s">
        <v>562</v>
      </c>
      <c r="V21" s="1936"/>
      <c r="W21" s="1938" t="s">
        <v>562</v>
      </c>
      <c r="X21" s="1936"/>
      <c r="Y21" s="1936"/>
      <c r="Z21" s="1936"/>
      <c r="AA21" s="1936"/>
      <c r="AB21" s="1936"/>
      <c r="AC21" s="1881"/>
      <c r="AD21" s="1939"/>
      <c r="AE21" s="1940"/>
      <c r="AF21" s="1936"/>
      <c r="AG21" s="1941"/>
      <c r="AH21" s="1767"/>
      <c r="AI21" s="1942"/>
      <c r="AJ21" s="1942"/>
      <c r="AK21" s="1942"/>
      <c r="AL21" s="1942"/>
      <c r="AM21" s="1942"/>
      <c r="AN21" s="1942"/>
      <c r="AO21" s="1942"/>
      <c r="AP21" s="1942"/>
      <c r="AQ21" s="1942"/>
      <c r="AR21" s="1942"/>
      <c r="AS21" s="1942"/>
      <c r="AT21" s="1942"/>
      <c r="AU21" s="1942"/>
      <c r="AV21" s="1942"/>
      <c r="AW21" s="1942"/>
      <c r="AX21" s="1942"/>
      <c r="AY21" s="1942"/>
      <c r="AZ21" s="1942"/>
      <c r="BA21" s="1942"/>
      <c r="BB21" s="1942"/>
      <c r="BC21" s="1942"/>
      <c r="BD21" s="1942"/>
      <c r="BE21" s="1942"/>
      <c r="BF21" s="1942"/>
      <c r="BG21" s="1942"/>
      <c r="BH21" s="1942"/>
      <c r="BI21" s="1942"/>
      <c r="BJ21" s="1942"/>
      <c r="BK21" s="1942"/>
      <c r="BL21" s="1942"/>
      <c r="BM21" s="1942"/>
      <c r="BN21" s="1942"/>
      <c r="BO21" s="1942"/>
      <c r="BP21" s="1942"/>
      <c r="BQ21" s="1942"/>
    </row>
    <row r="22" customFormat="false" ht="12.75" hidden="false" customHeight="false" outlineLevel="0" collapsed="false">
      <c r="B22" s="1943"/>
      <c r="C22" s="1943"/>
      <c r="R22" s="709"/>
      <c r="AC22" s="15"/>
      <c r="AE22" s="15"/>
      <c r="AG22" s="1907"/>
      <c r="AH22" s="1409"/>
    </row>
    <row r="23" customFormat="false" ht="12.75" hidden="false" customHeight="false" outlineLevel="0" collapsed="false">
      <c r="B23" s="1943"/>
      <c r="C23" s="1943"/>
      <c r="R23" s="709"/>
      <c r="AC23" s="15"/>
      <c r="AE23" s="15"/>
      <c r="AG23" s="1907"/>
      <c r="AH23" s="1409"/>
    </row>
    <row r="24" customFormat="false" ht="12.75" hidden="false" customHeight="false" outlineLevel="0" collapsed="false">
      <c r="B24" s="1943"/>
      <c r="C24" s="1943"/>
      <c r="R24" s="709"/>
      <c r="AC24" s="15"/>
      <c r="AE24" s="15"/>
      <c r="AG24" s="1907"/>
      <c r="AH24" s="1409"/>
    </row>
    <row r="25" customFormat="false" ht="12.75" hidden="false" customHeight="false" outlineLevel="0" collapsed="false">
      <c r="B25" s="1943"/>
      <c r="C25" s="1943"/>
      <c r="R25" s="709"/>
      <c r="AC25" s="15"/>
      <c r="AE25" s="15"/>
      <c r="AG25" s="1907"/>
      <c r="AH25" s="1409"/>
    </row>
    <row r="26" customFormat="false" ht="12.75" hidden="false" customHeight="false" outlineLevel="0" collapsed="false">
      <c r="B26" s="1943"/>
      <c r="C26" s="1943"/>
      <c r="R26" s="709"/>
      <c r="AC26" s="15"/>
      <c r="AE26" s="15"/>
      <c r="AG26" s="1907"/>
      <c r="AH26" s="224"/>
    </row>
    <row r="27" customFormat="false" ht="12.75" hidden="false" customHeight="false" outlineLevel="0" collapsed="false">
      <c r="B27" s="1943"/>
      <c r="C27" s="1943"/>
      <c r="R27" s="709"/>
      <c r="AC27" s="15"/>
      <c r="AE27" s="15"/>
      <c r="AG27" s="1907"/>
      <c r="AH27" s="224"/>
    </row>
    <row r="28" customFormat="false" ht="12.75" hidden="false" customHeight="false" outlineLevel="0" collapsed="false">
      <c r="B28" s="1943"/>
      <c r="C28" s="1943"/>
      <c r="R28" s="709"/>
      <c r="AC28" s="15"/>
      <c r="AE28" s="15"/>
      <c r="AG28" s="1907"/>
      <c r="AH28" s="224"/>
    </row>
    <row r="29" customFormat="false" ht="12.75" hidden="false" customHeight="false" outlineLevel="0" collapsed="false">
      <c r="B29" s="1943"/>
      <c r="C29" s="1943"/>
      <c r="R29" s="709"/>
      <c r="AC29" s="15"/>
      <c r="AE29" s="15"/>
      <c r="AG29" s="1907"/>
      <c r="AH29" s="1825"/>
    </row>
    <row r="30" customFormat="false" ht="12.75" hidden="false" customHeight="false" outlineLevel="0" collapsed="false">
      <c r="B30" s="1943"/>
      <c r="C30" s="1943"/>
      <c r="R30" s="709"/>
      <c r="AC30" s="15"/>
      <c r="AE30" s="15"/>
      <c r="AG30" s="1907"/>
      <c r="AH30" s="1409"/>
    </row>
    <row r="31" customFormat="false" ht="12.75" hidden="false" customHeight="false" outlineLevel="0" collapsed="false">
      <c r="B31" s="1943"/>
      <c r="C31" s="1943"/>
      <c r="R31" s="709"/>
      <c r="AC31" s="15"/>
      <c r="AE31" s="15"/>
      <c r="AG31" s="1907"/>
      <c r="AH31" s="1944"/>
    </row>
    <row r="32" customFormat="false" ht="12.75" hidden="false" customHeight="false" outlineLevel="0" collapsed="false">
      <c r="B32" s="1943"/>
      <c r="C32" s="1943"/>
      <c r="R32" s="709"/>
      <c r="AC32" s="15"/>
      <c r="AE32" s="15"/>
      <c r="AG32" s="1907"/>
      <c r="AH32" s="1822"/>
    </row>
    <row r="33" customFormat="false" ht="12.75" hidden="false" customHeight="false" outlineLevel="0" collapsed="false">
      <c r="B33" s="1943"/>
      <c r="C33" s="1943"/>
      <c r="R33" s="709"/>
      <c r="AC33" s="15"/>
      <c r="AE33" s="15"/>
      <c r="AG33" s="1907"/>
      <c r="AH33" s="244"/>
    </row>
    <row r="34" customFormat="false" ht="12.75" hidden="false" customHeight="false" outlineLevel="0" collapsed="false">
      <c r="B34" s="1943"/>
      <c r="C34" s="1943"/>
      <c r="R34" s="709"/>
      <c r="AC34" s="15"/>
      <c r="AE34" s="15"/>
      <c r="AG34" s="1907"/>
      <c r="AH34" s="1822"/>
    </row>
    <row r="35" customFormat="false" ht="12.75" hidden="false" customHeight="false" outlineLevel="0" collapsed="false">
      <c r="B35" s="1943"/>
      <c r="C35" s="1943"/>
      <c r="R35" s="709"/>
      <c r="AC35" s="15"/>
      <c r="AE35" s="15"/>
      <c r="AG35" s="1907"/>
      <c r="AH35" s="1822"/>
    </row>
    <row r="36" customFormat="false" ht="12.75" hidden="false" customHeight="false" outlineLevel="0" collapsed="false">
      <c r="B36" s="1943"/>
      <c r="C36" s="1943"/>
      <c r="R36" s="709"/>
      <c r="AC36" s="15"/>
      <c r="AE36" s="15"/>
      <c r="AG36" s="1907"/>
      <c r="AH36" s="1822"/>
    </row>
    <row r="37" customFormat="false" ht="12.75" hidden="false" customHeight="false" outlineLevel="0" collapsed="false">
      <c r="B37" s="1943"/>
      <c r="C37" s="1943"/>
      <c r="R37" s="709"/>
      <c r="AC37" s="15"/>
      <c r="AE37" s="15"/>
      <c r="AG37" s="1907"/>
      <c r="AH37" s="1822"/>
    </row>
    <row r="38" customFormat="false" ht="12.75" hidden="false" customHeight="false" outlineLevel="0" collapsed="false">
      <c r="B38" s="1943"/>
      <c r="C38" s="1943"/>
      <c r="R38" s="709"/>
      <c r="AC38" s="15"/>
      <c r="AE38" s="15"/>
      <c r="AG38" s="1907"/>
      <c r="AH38" s="244"/>
    </row>
    <row r="39" customFormat="false" ht="12.75" hidden="false" customHeight="false" outlineLevel="0" collapsed="false">
      <c r="B39" s="1943"/>
      <c r="C39" s="1943"/>
      <c r="R39" s="709"/>
      <c r="AC39" s="15"/>
      <c r="AE39" s="15"/>
      <c r="AG39" s="1907"/>
      <c r="AH39" s="1822"/>
    </row>
  </sheetData>
  <conditionalFormatting sqref="AH1:AH7,AH8:AH115">
    <cfRule type="cellIs" priority="2" operator="equal" aboveAverage="0" equalAverage="0" bottom="0" percent="0" rank="0" text="" dxfId="0">
      <formula>"V"</formula>
    </cfRule>
  </conditionalFormatting>
  <hyperlinks>
    <hyperlink ref="E2" r:id="rId1" display="https://www.facebook.com/pages/TLVEG-TOURS/1609920955960011?__mref=message_bubble"/>
    <hyperlink ref="F2" r:id="rId2" display="http://vegan-friendly.co.il/business/242/TLVEG_Tours_%D7%A1%D7%99%D7%95%D7%A8_%D7%98%D7%A2%D7%99%D7%9E%D7%95%D7%AA_%D7%90%D7%95%D7%9B%D7%9C_%D7%98%D7%91%D7%A2%D7%95%D7%A0%D7%99"/>
    <hyperlink ref="D3" r:id="rId3" display="http://www.htvegan.co.il/"/>
    <hyperlink ref="E3" r:id="rId4" display="https://www.facebook.com/%D7%94%D7%97%D7%95%D7%95%D7%99%D7%94-%D7%94%D7%98%D7%91%D7%A2%D7%95%D7%A0%D7%99%D7%AA-159527021049068/"/>
    <hyperlink ref="F3" r:id="rId5" display="http://vegan-friendly.co.il/business/239/%D7%94%D7%97%D7%95%D7%95%D7%99%D7%94_%D7%94%D7%98%D7%91%D7%A2%D7%95%D7%A0%D7%99%D7%AA%20-%20%D7%91%D7%99%D7%AA%20%D7%A1%D7%A4%D7%A8%20%D7%9C%D7%91%D7%99%D7%A9%D7%95%D7%9C%20%D7%98%D7%91%D7%A2%D7%95%D7%A0%D7%99"/>
    <hyperlink ref="D4" r:id="rId6" display="http://www.d-eco.co.il/home.asp"/>
    <hyperlink ref="E4" r:id="rId7" display="https://www.facebook.com/pages/eco-%D7%9E%D7%AA%D7%97%D7%9D-%D7%90%D7%99%D7%A8%D7%95%D7%A2%D7%99%D7%9D-%D7%91%D7%A9%D7%A8%D7%95%D7%9F-%D7%A9%D7%9E%D7%95%D7%A8%D7%AA-%D7%A0%D7%97%D7%9C-%D7%97%D7%93%D7%A8%D7%94/275219539245602?fref=ts"/>
    <hyperlink ref="F4" r:id="rId8" display="http://vegan-friendly.co.il/businesses/view/229/%D7%90%D7%A7%D7%95_%D7%97%D7%AA%D7%95%D7%A0%D7%94_%D7%91%D7%98%D7%91%D7%A2"/>
    <hyperlink ref="D5" r:id="rId9" display="http://www.hagan-shel-lee.co.il/"/>
    <hyperlink ref="E5" r:id="rId10" display="https://www.facebook.com/pages/%D7%94%D7%92%D7%9F-%D7%A9%D7%9C-%D7%9C%D7%99-%D7%92%D7%9F-%D7%99%D7%91%D7%A0%D7%94/1427313110844428"/>
    <hyperlink ref="E6" r:id="rId11" display="https://www.facebook.com/PeleGan/timeline"/>
    <hyperlink ref="F6" r:id="rId12" display="http://www.vegan-friendly.co.il/business/%D7%92%D7%9F-%D7%A4%D7%9C%D7%90/"/>
    <hyperlink ref="D7" r:id="rId13" display="http://www.mishmishplayschool.com/"/>
    <hyperlink ref="E7" r:id="rId14" display="https://www.facebook.com/mishmishplayschool/photos_stream"/>
    <hyperlink ref="F7" r:id="rId15" display="http://www.vegan-friendly.co.il/business/%D7%A4%D7%A2%D7%95%D7%98%D7%95%D7%9F-%D7%9E%D7%A9%D7%9E%D7%A9/"/>
    <hyperlink ref="D8" r:id="rId16" display="http://www.livespirulina.com/"/>
    <hyperlink ref="E8" r:id="rId17" display="https://www.facebook.com/livespirulina"/>
    <hyperlink ref="D9" r:id="rId18" display="http://www.chochmat-haadama.co.il/site/index.asp?depart_id=74144"/>
    <hyperlink ref="E9" r:id="rId19" display="https://www.facebook.com/chochmat.haadama.co.il"/>
    <hyperlink ref="F9" r:id="rId20" display="http://www.vegan-friendly.co.il/business/%D7%97%D7%95%D7%9B%D7%9E%D7%AA-%D7%94%D7%90%D7%93%D7%9E%D7%94/"/>
    <hyperlink ref="D10" r:id="rId21" location="%FA%E6%E5%F0%E4" display="http://www.meshanim.com/gan.htm#%FA%E6%E5%F0%E4"/>
    <hyperlink ref="F10" r:id="rId22" display="http://www.vegan-friendly.co.il/business/%D7%94%D7%92%D7%9F-%D7%94%D7%97%D7%95%D7%A4%D7%A9%D7%99/"/>
    <hyperlink ref="E11" r:id="rId23" display="https://www.facebook.com/MashuLeMishu"/>
    <hyperlink ref="F11" r:id="rId24" display="http://www.vegan-friendly.co.il/business/4113-2/"/>
    <hyperlink ref="D12" r:id="rId25" display="http://www.vegpet.co.il/"/>
    <hyperlink ref="E12" r:id="rId26" display="http://www.facebook.com/Amithenaturalchoice?fref=ts"/>
    <hyperlink ref="F12" r:id="rId27" display="http://www.vegan-friendly.co.il/business/vegpet-%D7%9E%D7%96%D7%95%D7%9F-%D7%A6%D7%9E%D7%97%D7%99-%D7%9C%D7%9B%D7%9C%D7%91%D7%99%D7%9D-%D7%95%D7%97%D7%AA%D7%95%D7%9C%D7%99%D7%9D-ami/"/>
    <hyperlink ref="E13" r:id="rId28" display="https://www.facebook.com/AristoLivingSystems"/>
    <hyperlink ref="F13" r:id="rId29" display="http://www.vegan-friendly.co.il/business/%D7%90%D7%A8%D7%99%D7%A1%D7%98%D7%95/"/>
    <hyperlink ref="D14" r:id="rId30" display="http://www.glyde.co.il/"/>
    <hyperlink ref="E14" r:id="rId31" display="https://www.facebook.com/GlydeIsrael"/>
    <hyperlink ref="F14" r:id="rId32" display="http://www.vegan-friendly.co.il/business/1795-2/"/>
    <hyperlink ref="D16" r:id="rId33" display="http://www.greenideas.co.il/"/>
    <hyperlink ref="E16" r:id="rId34" display="https://www.facebook.com/pages/%D7%A8%D7%A2%D7%99%D7%95%D7%A0%D7%95%D7%AA-%D7%99%D7%A8%D7%95%D7%A7%D7%99%D7%9D/332222118393"/>
    <hyperlink ref="F16" r:id="rId35" display="http://www.vegan-friendly.co.il/business/%D7%A8%D7%A2%D7%99%D7%95%D7%A0%D7%95%D7%AA-%D7%99%D7%A8%D7%95%D7%A7%D7%99%D7%9D/"/>
    <hyperlink ref="D17" r:id="rId36" display="http://www.lila.org.il/"/>
    <hyperlink ref="E17" r:id="rId37" display="https://www.facebook.com/effishir.HairTherapy/timeline"/>
    <hyperlink ref="F17" r:id="rId38" display="http://vegan-friendly.co.il/business/241"/>
    <hyperlink ref="D18" r:id="rId39" display="http://www.zoolu.co.il/"/>
    <hyperlink ref="E18" r:id="rId40" display="https://www.facebook.com/ZOOLUPET"/>
    <hyperlink ref="F18" r:id="rId41" display="http://www.vegan-friendly.co.il/business/%D7%96%D7%95%D7%9C%D7%95/"/>
    <hyperlink ref="D19" r:id="rId42" display="http://www.rest.co.il/sites/Default.asp?txtRestID=13088"/>
    <hyperlink ref="E19" r:id="rId43" display="https://www.facebook.com/mataim.social.restaurant/timeline"/>
    <hyperlink ref="E20" r:id="rId44" location="!/Ecotaf.Holistic.Education?fref=ts" display="http://www.facebook.com/lovepastamia#!/Ecotaf.Holistic.Education?fref=ts"/>
    <hyperlink ref="F20" r:id="rId45" display="http://www.vegan-friendly.co.il/business/%D7%90%D7%A7%D7%95%D7%98%D7%A3/"/>
    <hyperlink ref="E21" r:id="rId46" display="http://www.facebook.com/JasminesVeganGoodies?fref=ts"/>
    <hyperlink ref="F21" r:id="rId47" display="http://www.vegan-friendly.co.il/business/jasmines-vegan-good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B11"/>
  <sheetViews>
    <sheetView windowProtection="false"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1" sqref="H:H A1"/>
    </sheetView>
  </sheetViews>
  <sheetFormatPr defaultRowHeight="12.75"/>
  <cols>
    <col collapsed="false" hidden="false" max="1025" min="1" style="0" width="14.1734693877551"/>
  </cols>
  <sheetData>
    <row r="1" customFormat="false" ht="12.75" hidden="false" customHeight="false" outlineLevel="0" collapsed="false">
      <c r="A1" s="1909" t="s">
        <v>1</v>
      </c>
      <c r="B1" s="1909" t="s">
        <v>2</v>
      </c>
      <c r="C1" s="1909" t="s">
        <v>876</v>
      </c>
      <c r="D1" s="1909" t="s">
        <v>877</v>
      </c>
      <c r="E1" s="1909" t="s">
        <v>6447</v>
      </c>
      <c r="F1" s="1909" t="s">
        <v>4418</v>
      </c>
      <c r="G1" s="1909" t="s">
        <v>6</v>
      </c>
      <c r="H1" s="1909" t="s">
        <v>880</v>
      </c>
      <c r="I1" s="1909" t="s">
        <v>8</v>
      </c>
      <c r="J1" s="1909" t="s">
        <v>7097</v>
      </c>
      <c r="K1" s="1909" t="s">
        <v>10</v>
      </c>
      <c r="L1" s="1909" t="s">
        <v>7257</v>
      </c>
      <c r="M1" s="1909" t="s">
        <v>883</v>
      </c>
      <c r="N1" s="1909" t="s">
        <v>7258</v>
      </c>
      <c r="O1" s="1909" t="s">
        <v>885</v>
      </c>
      <c r="P1" s="1909" t="s">
        <v>7094</v>
      </c>
      <c r="Q1" s="1909" t="s">
        <v>7259</v>
      </c>
      <c r="R1" s="1909" t="s">
        <v>6449</v>
      </c>
      <c r="S1" s="1909" t="s">
        <v>899</v>
      </c>
      <c r="T1" s="1909" t="s">
        <v>892</v>
      </c>
      <c r="U1" s="1909" t="s">
        <v>7095</v>
      </c>
      <c r="V1" s="1909" t="s">
        <v>6451</v>
      </c>
      <c r="W1" s="1945" t="s">
        <v>900</v>
      </c>
      <c r="X1" s="1946" t="s">
        <v>5309</v>
      </c>
      <c r="Y1" s="1947" t="s">
        <v>7260</v>
      </c>
      <c r="Z1" s="1948"/>
      <c r="AA1" s="1949" t="s">
        <v>875</v>
      </c>
      <c r="AB1" s="1912"/>
    </row>
    <row r="2" customFormat="false" ht="12.75" hidden="false" customHeight="false" outlineLevel="0" collapsed="false">
      <c r="A2" s="621" t="s">
        <v>7261</v>
      </c>
      <c r="B2" s="621" t="s">
        <v>7262</v>
      </c>
      <c r="C2" s="335" t="s">
        <v>7263</v>
      </c>
      <c r="D2" s="335" t="s">
        <v>7264</v>
      </c>
      <c r="E2" s="335" t="s">
        <v>7265</v>
      </c>
      <c r="F2" s="336" t="s">
        <v>7266</v>
      </c>
      <c r="G2" s="334"/>
      <c r="H2" s="336" t="s">
        <v>7267</v>
      </c>
      <c r="I2" s="334"/>
      <c r="J2" s="334"/>
      <c r="K2" s="334"/>
      <c r="L2" s="334"/>
      <c r="M2" s="334"/>
      <c r="N2" s="334"/>
      <c r="O2" s="334"/>
      <c r="P2" s="334"/>
      <c r="Q2" s="334"/>
      <c r="R2" s="334"/>
      <c r="S2" s="334"/>
      <c r="T2" s="334"/>
      <c r="U2" s="334"/>
      <c r="V2" s="334"/>
      <c r="W2" s="334"/>
      <c r="X2" s="334"/>
      <c r="Y2" s="334"/>
      <c r="Z2" s="334"/>
      <c r="AA2" s="1950" t="s">
        <v>1548</v>
      </c>
      <c r="AB2" s="334"/>
    </row>
    <row r="3" customFormat="false" ht="12.75" hidden="false" customHeight="false" outlineLevel="0" collapsed="false">
      <c r="A3" s="621" t="s">
        <v>7261</v>
      </c>
      <c r="B3" s="621" t="s">
        <v>7268</v>
      </c>
      <c r="C3" s="335" t="s">
        <v>7269</v>
      </c>
      <c r="D3" s="335" t="s">
        <v>7270</v>
      </c>
      <c r="E3" s="335" t="s">
        <v>7271</v>
      </c>
      <c r="F3" s="336" t="s">
        <v>7272</v>
      </c>
      <c r="G3" s="336" t="s">
        <v>7273</v>
      </c>
      <c r="H3" s="336" t="s">
        <v>7274</v>
      </c>
      <c r="I3" s="334"/>
      <c r="J3" s="334"/>
      <c r="K3" s="334"/>
      <c r="L3" s="334"/>
      <c r="M3" s="334"/>
      <c r="N3" s="334"/>
      <c r="O3" s="334"/>
      <c r="P3" s="334"/>
      <c r="Q3" s="334"/>
      <c r="R3" s="334"/>
      <c r="S3" s="334"/>
      <c r="T3" s="334"/>
      <c r="U3" s="334"/>
      <c r="V3" s="334"/>
      <c r="W3" s="334"/>
      <c r="X3" s="334"/>
      <c r="Y3" s="334"/>
      <c r="Z3" s="334"/>
      <c r="AA3" s="1950" t="s">
        <v>1548</v>
      </c>
      <c r="AB3" s="334"/>
    </row>
    <row r="4" customFormat="false" ht="12.75" hidden="false" customHeight="false" outlineLevel="0" collapsed="false">
      <c r="A4" s="621" t="s">
        <v>7261</v>
      </c>
      <c r="B4" s="621" t="s">
        <v>7275</v>
      </c>
      <c r="C4" s="334"/>
      <c r="D4" s="334"/>
      <c r="E4" s="335" t="s">
        <v>7276</v>
      </c>
      <c r="F4" s="336" t="s">
        <v>7277</v>
      </c>
      <c r="G4" s="334"/>
      <c r="H4" s="336" t="s">
        <v>7278</v>
      </c>
      <c r="I4" s="334"/>
      <c r="J4" s="334"/>
      <c r="K4" s="334"/>
      <c r="L4" s="334"/>
      <c r="M4" s="334"/>
      <c r="N4" s="334"/>
      <c r="O4" s="334"/>
      <c r="P4" s="334"/>
      <c r="Q4" s="334"/>
      <c r="R4" s="334"/>
      <c r="S4" s="334"/>
      <c r="T4" s="334"/>
      <c r="U4" s="334"/>
      <c r="V4" s="334"/>
      <c r="W4" s="334"/>
      <c r="X4" s="334"/>
      <c r="Y4" s="334"/>
      <c r="Z4" s="334"/>
      <c r="AA4" s="1950" t="s">
        <v>1548</v>
      </c>
      <c r="AB4" s="334"/>
    </row>
    <row r="5" customFormat="false" ht="12.75" hidden="false" customHeight="false" outlineLevel="0" collapsed="false">
      <c r="A5" s="621" t="s">
        <v>7261</v>
      </c>
      <c r="B5" s="621" t="s">
        <v>7279</v>
      </c>
      <c r="C5" s="335" t="s">
        <v>7280</v>
      </c>
      <c r="D5" s="335" t="s">
        <v>7281</v>
      </c>
      <c r="E5" s="335" t="s">
        <v>7282</v>
      </c>
      <c r="F5" s="336" t="s">
        <v>7283</v>
      </c>
      <c r="G5" s="336" t="s">
        <v>7284</v>
      </c>
      <c r="H5" s="336" t="s">
        <v>7285</v>
      </c>
      <c r="I5" s="334"/>
      <c r="J5" s="334"/>
      <c r="K5" s="334"/>
      <c r="L5" s="334"/>
      <c r="M5" s="334"/>
      <c r="N5" s="334"/>
      <c r="O5" s="334"/>
      <c r="P5" s="334"/>
      <c r="Q5" s="334"/>
      <c r="R5" s="334"/>
      <c r="S5" s="334"/>
      <c r="T5" s="334"/>
      <c r="U5" s="334"/>
      <c r="V5" s="334"/>
      <c r="W5" s="334"/>
      <c r="X5" s="334"/>
      <c r="Y5" s="334"/>
      <c r="Z5" s="334"/>
      <c r="AA5" s="1950" t="s">
        <v>1548</v>
      </c>
      <c r="AB5" s="334"/>
    </row>
    <row r="6" customFormat="false" ht="12.75" hidden="false" customHeight="false" outlineLevel="0" collapsed="false">
      <c r="A6" s="621" t="s">
        <v>7261</v>
      </c>
      <c r="B6" s="621" t="s">
        <v>7286</v>
      </c>
      <c r="C6" s="335" t="s">
        <v>7287</v>
      </c>
      <c r="D6" s="335" t="s">
        <v>7288</v>
      </c>
      <c r="E6" s="335" t="s">
        <v>7289</v>
      </c>
      <c r="F6" s="336" t="s">
        <v>7290</v>
      </c>
      <c r="G6" s="334"/>
      <c r="H6" s="336" t="s">
        <v>7291</v>
      </c>
      <c r="I6" s="334"/>
      <c r="J6" s="334"/>
      <c r="K6" s="334"/>
      <c r="L6" s="334"/>
      <c r="M6" s="334"/>
      <c r="N6" s="334"/>
      <c r="O6" s="334"/>
      <c r="P6" s="334"/>
      <c r="Q6" s="334"/>
      <c r="R6" s="334"/>
      <c r="S6" s="334"/>
      <c r="T6" s="334"/>
      <c r="U6" s="334"/>
      <c r="V6" s="334"/>
      <c r="W6" s="334"/>
      <c r="X6" s="334"/>
      <c r="Y6" s="334"/>
      <c r="Z6" s="334"/>
      <c r="AA6" s="1950" t="s">
        <v>1548</v>
      </c>
      <c r="AB6" s="334"/>
    </row>
    <row r="7" customFormat="false" ht="12.75" hidden="false" customHeight="false" outlineLevel="0" collapsed="false">
      <c r="A7" s="621" t="s">
        <v>7261</v>
      </c>
      <c r="B7" s="621" t="s">
        <v>7292</v>
      </c>
      <c r="C7" s="334"/>
      <c r="D7" s="335" t="s">
        <v>7293</v>
      </c>
      <c r="E7" s="335" t="s">
        <v>7294</v>
      </c>
      <c r="F7" s="336" t="s">
        <v>7295</v>
      </c>
      <c r="G7" s="334"/>
      <c r="H7" s="336" t="s">
        <v>7296</v>
      </c>
      <c r="I7" s="334"/>
      <c r="J7" s="334"/>
      <c r="K7" s="334"/>
      <c r="L7" s="334"/>
      <c r="M7" s="334"/>
      <c r="N7" s="334"/>
      <c r="O7" s="334"/>
      <c r="P7" s="334"/>
      <c r="Q7" s="334"/>
      <c r="R7" s="334"/>
      <c r="S7" s="334"/>
      <c r="T7" s="334"/>
      <c r="U7" s="334"/>
      <c r="V7" s="334"/>
      <c r="W7" s="334"/>
      <c r="X7" s="334"/>
      <c r="Y7" s="334"/>
      <c r="Z7" s="334"/>
      <c r="AA7" s="1950" t="s">
        <v>1548</v>
      </c>
      <c r="AB7" s="334"/>
    </row>
    <row r="8" customFormat="false" ht="12.75" hidden="false" customHeight="false" outlineLevel="0" collapsed="false">
      <c r="A8" s="621" t="s">
        <v>7261</v>
      </c>
      <c r="B8" s="621" t="s">
        <v>7297</v>
      </c>
      <c r="C8" s="335" t="s">
        <v>7298</v>
      </c>
      <c r="D8" s="334"/>
      <c r="E8" s="335" t="s">
        <v>7299</v>
      </c>
      <c r="F8" s="336" t="s">
        <v>7300</v>
      </c>
      <c r="G8" s="336" t="s">
        <v>7301</v>
      </c>
      <c r="H8" s="336" t="s">
        <v>7302</v>
      </c>
      <c r="I8" s="334"/>
      <c r="J8" s="334"/>
      <c r="K8" s="334"/>
      <c r="L8" s="334"/>
      <c r="M8" s="334"/>
      <c r="N8" s="334"/>
      <c r="O8" s="334"/>
      <c r="P8" s="334"/>
      <c r="Q8" s="334"/>
      <c r="R8" s="334"/>
      <c r="S8" s="334"/>
      <c r="T8" s="334"/>
      <c r="U8" s="334"/>
      <c r="V8" s="334"/>
      <c r="W8" s="334"/>
      <c r="X8" s="334"/>
      <c r="Y8" s="334"/>
      <c r="Z8" s="334"/>
      <c r="AA8" s="1950" t="s">
        <v>1548</v>
      </c>
      <c r="AB8" s="334"/>
    </row>
    <row r="9" customFormat="false" ht="12.75" hidden="false" customHeight="false" outlineLevel="0" collapsed="false">
      <c r="A9" s="621" t="s">
        <v>7261</v>
      </c>
      <c r="B9" s="621" t="s">
        <v>7303</v>
      </c>
      <c r="C9" s="334"/>
      <c r="D9" s="335" t="s">
        <v>7304</v>
      </c>
      <c r="E9" s="335" t="s">
        <v>7305</v>
      </c>
      <c r="F9" s="262" t="s">
        <v>7306</v>
      </c>
      <c r="G9" s="334"/>
      <c r="H9" s="462" t="s">
        <v>7307</v>
      </c>
      <c r="I9" s="334"/>
      <c r="J9" s="334"/>
      <c r="K9" s="334"/>
      <c r="L9" s="334"/>
      <c r="M9" s="334"/>
      <c r="N9" s="334"/>
      <c r="O9" s="334"/>
      <c r="P9" s="334"/>
      <c r="Q9" s="334"/>
      <c r="R9" s="334"/>
      <c r="S9" s="334"/>
      <c r="T9" s="334"/>
      <c r="U9" s="334"/>
      <c r="V9" s="334"/>
      <c r="W9" s="334"/>
      <c r="X9" s="334"/>
      <c r="Y9" s="334"/>
      <c r="Z9" s="334"/>
      <c r="AA9" s="1951" t="s">
        <v>1593</v>
      </c>
      <c r="AB9" s="334"/>
    </row>
    <row r="10" customFormat="false" ht="12.75" hidden="false" customHeight="false" outlineLevel="0" collapsed="false">
      <c r="A10" s="621" t="s">
        <v>7261</v>
      </c>
      <c r="B10" s="621" t="s">
        <v>7308</v>
      </c>
      <c r="C10" s="335" t="s">
        <v>7309</v>
      </c>
      <c r="D10" s="335" t="s">
        <v>7310</v>
      </c>
      <c r="E10" s="335" t="s">
        <v>7311</v>
      </c>
      <c r="F10" s="336" t="s">
        <v>7312</v>
      </c>
      <c r="G10" s="334"/>
      <c r="H10" s="336" t="s">
        <v>7313</v>
      </c>
      <c r="I10" s="334"/>
      <c r="J10" s="334"/>
      <c r="K10" s="334"/>
      <c r="L10" s="334"/>
      <c r="M10" s="334"/>
      <c r="N10" s="334"/>
      <c r="O10" s="334"/>
      <c r="P10" s="334"/>
      <c r="Q10" s="334"/>
      <c r="R10" s="334"/>
      <c r="S10" s="334"/>
      <c r="T10" s="334"/>
      <c r="U10" s="334"/>
      <c r="V10" s="334"/>
      <c r="W10" s="334"/>
      <c r="X10" s="334"/>
      <c r="Y10" s="334"/>
      <c r="Z10" s="334"/>
      <c r="AA10" s="1951" t="s">
        <v>1593</v>
      </c>
      <c r="AB10" s="334"/>
    </row>
    <row r="11" customFormat="false" ht="12.75" hidden="false" customHeight="false" outlineLevel="0" collapsed="false">
      <c r="A11" s="621"/>
      <c r="B11" s="621"/>
      <c r="C11" s="334"/>
      <c r="D11" s="334"/>
      <c r="E11" s="334"/>
      <c r="F11" s="334"/>
      <c r="G11" s="334"/>
      <c r="H11" s="334"/>
      <c r="I11" s="334"/>
      <c r="J11" s="334"/>
      <c r="K11" s="334"/>
      <c r="L11" s="334"/>
      <c r="M11" s="334"/>
      <c r="N11" s="334"/>
      <c r="O11" s="334"/>
      <c r="P11" s="334"/>
      <c r="Q11" s="334"/>
      <c r="R11" s="334"/>
      <c r="S11" s="334"/>
      <c r="T11" s="334"/>
      <c r="U11" s="334"/>
      <c r="V11" s="334"/>
      <c r="W11" s="334"/>
      <c r="X11" s="334"/>
      <c r="Y11" s="334"/>
      <c r="Z11" s="334"/>
      <c r="AA11" s="334"/>
      <c r="AB11" s="334"/>
    </row>
  </sheetData>
  <hyperlinks>
    <hyperlink ref="C2" r:id="rId1" display="http://www.eco-wine.co.il/"/>
    <hyperlink ref="D2" r:id="rId2" display="https://www.facebook.com/harashimwinery"/>
    <hyperlink ref="E2" r:id="rId3" display="http://www.vegan-friendly.co.il/%D7%91%D7%99%D7%AA-%D7%A2%D7%A1%D7%A7/209/%D7%99%D7%A7%D7%91_%D7%97%D7%A8%D7%A9%D7%99%D7%9D"/>
    <hyperlink ref="C3" r:id="rId4" display="http://www.tavorwinecellar.com/"/>
    <hyperlink ref="D3" r:id="rId5" display="https://www.facebook.com/%D7%9E%D7%A8%D7%AA%D7%A3-%D7%99%D7%99%D7%A0%D7%95%D7%AA-%D7%94%D7%AA%D7%91%D7%95%D7%A8-209772949113493/"/>
    <hyperlink ref="E3" r:id="rId6" display="http://www.vegan-friendly.co.il/%D7%91%D7%99%D7%AA-%D7%A2%D7%A1%D7%A7/131/%D7%99%D7%99%D7%A0%D7%95%D7%AA_%D7%94%D7%AA%D7%91%D7%95%D7%A8"/>
    <hyperlink ref="E4" r:id="rId7" display="http://www.vegan-friendly.co.il/%D7%91%D7%99%D7%AA-%D7%A2%D7%A1%D7%A7/107/%D7%99%D7%A7%D7%91_%D7%A2%D7%93%D7%9F"/>
    <hyperlink ref="C5" r:id="rId8" display="http://rimonwinery.com/"/>
    <hyperlink ref="D5" r:id="rId9" display="https://www.facebook.com/RimonWinery"/>
    <hyperlink ref="E5" r:id="rId10" display="http://www.vegan-friendly.co.il/%D7%91%D7%99%D7%AA-%D7%A2%D7%A1%D7%A7/64/%D7%99%D7%A7%D7%91_%D7%A8%D7%99%D7%9E%D7%95%D7%9F"/>
    <hyperlink ref="C6" r:id="rId11" display="http://somek-winery.co.il/site2/the_page.asp?page_lang=he&amp;page_id=1"/>
    <hyperlink ref="D6" r:id="rId12" display="https://www.facebook.com/somekwine"/>
    <hyperlink ref="E6" r:id="rId13" display="http://vegan-friendly.co.il/%D7%91%D7%99%D7%AA-%D7%A2%D7%A1%D7%A7/59/%D7%99%D7%A7%D7%91_%D7%A1%D7%95%D7%9E%D7%A7"/>
    <hyperlink ref="D7" r:id="rId14" display="http://www.seahorsewines.com/"/>
    <hyperlink ref="E7" r:id="rId15" display="http://vegan-friendly.co.il/%D7%91%D7%99%D7%AA-%D7%A2%D7%A1%D7%A7/58/%D7%99%D7%A7%D7%91_%D7%A1%D7%95%D7%A1%D7%95%D7%9F_%D7%99%D7%9D"/>
    <hyperlink ref="C8" r:id="rId16" display="http://www.tishbi.com/"/>
    <hyperlink ref="E8" r:id="rId17" display="http://vegan-friendly.co.il/%D7%91%D7%99%D7%AA-%D7%A2%D7%A1%D7%A7/49/%D7%99%D7%A7%D7%91_%D7%AA%D7%A9%D7%91%D7%99"/>
    <hyperlink ref="D9" r:id="rId18" display="http://www.navot-winery.co.il/"/>
    <hyperlink ref="E9" r:id="rId19" display="http://vegan-friendly.co.il/%D7%91%D7%99%D7%AA-%D7%A2%D7%A1%D7%A7/31/%D7%99%D7%A7%D7%91_%D7%A0%D7%91%D7%95%D7%AA"/>
    <hyperlink ref="C10" r:id="rId20" display="http://www.chillagwinery.com/"/>
    <hyperlink ref="D10" r:id="rId21" display="https://www.facebook.com/ChillagWinery"/>
    <hyperlink ref="E10" r:id="rId22" display="http://vegan-friendly.co.il/%D7%91%D7%99%D7%AA-%D7%A2%D7%A1%D7%A7/12/%D7%99%D7%A7%D7%91_%D7%A6_%D7%99%D7%9C%D7%90%D7%9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A44"/>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 min="1" style="0" width="17.0102040816327"/>
    <col collapsed="false" hidden="false" max="3" min="2" style="0" width="22.6785714285714"/>
    <col collapsed="false" hidden="false" max="13" min="4" style="0" width="17.0102040816327"/>
    <col collapsed="false" hidden="false" max="14" min="14" style="0" width="22.5459183673469"/>
    <col collapsed="false" hidden="false" max="16" min="15" style="0" width="12.9591836734694"/>
    <col collapsed="false" hidden="false" max="18" min="17" style="0" width="17.0102040816327"/>
    <col collapsed="false" hidden="false" max="19" min="19" style="0" width="38.3367346938776"/>
    <col collapsed="false" hidden="false" max="79" min="20" style="0" width="17.0102040816327"/>
    <col collapsed="false" hidden="false" max="1025" min="80" style="0" width="14.1734693877551"/>
  </cols>
  <sheetData>
    <row r="1" customFormat="false" ht="12.75" hidden="false" customHeight="false" outlineLevel="0" collapsed="false">
      <c r="A1" s="2" t="s">
        <v>1</v>
      </c>
      <c r="B1" s="1952"/>
      <c r="C1" s="3" t="s">
        <v>2</v>
      </c>
      <c r="D1" s="3" t="s">
        <v>876</v>
      </c>
      <c r="E1" s="3" t="s">
        <v>877</v>
      </c>
      <c r="F1" s="3" t="s">
        <v>6447</v>
      </c>
      <c r="G1" s="3" t="s">
        <v>4418</v>
      </c>
      <c r="H1" s="3" t="s">
        <v>6</v>
      </c>
      <c r="I1" s="3" t="s">
        <v>880</v>
      </c>
      <c r="J1" s="3" t="s">
        <v>8</v>
      </c>
      <c r="K1" s="3" t="s">
        <v>885</v>
      </c>
      <c r="L1" s="5" t="s">
        <v>897</v>
      </c>
      <c r="M1" s="3" t="s">
        <v>6449</v>
      </c>
      <c r="N1" s="3" t="s">
        <v>899</v>
      </c>
      <c r="O1" s="4" t="s">
        <v>892</v>
      </c>
      <c r="P1" s="3" t="s">
        <v>7314</v>
      </c>
      <c r="Q1" s="3" t="s">
        <v>6451</v>
      </c>
      <c r="R1" s="3" t="s">
        <v>7315</v>
      </c>
      <c r="S1" s="4" t="s">
        <v>6453</v>
      </c>
      <c r="T1" s="3" t="s">
        <v>7316</v>
      </c>
      <c r="U1" s="3" t="s">
        <v>5310</v>
      </c>
      <c r="V1" s="3" t="s">
        <v>4422</v>
      </c>
      <c r="W1" s="3" t="s">
        <v>5311</v>
      </c>
      <c r="X1" s="3" t="s">
        <v>887</v>
      </c>
      <c r="Y1" s="3" t="s">
        <v>888</v>
      </c>
      <c r="Z1" s="3" t="s">
        <v>7317</v>
      </c>
      <c r="AA1" s="3" t="s">
        <v>6874</v>
      </c>
      <c r="AB1" s="3" t="s">
        <v>891</v>
      </c>
      <c r="AC1" s="3" t="s">
        <v>895</v>
      </c>
      <c r="AD1" s="3" t="s">
        <v>902</v>
      </c>
      <c r="AE1" s="3" t="s">
        <v>6457</v>
      </c>
      <c r="AF1" s="3" t="s">
        <v>7097</v>
      </c>
      <c r="AG1" s="3" t="s">
        <v>901</v>
      </c>
      <c r="AH1" s="1953"/>
      <c r="AI1" s="1949" t="s">
        <v>875</v>
      </c>
      <c r="AJ1" s="1954"/>
      <c r="AK1" s="1955"/>
      <c r="AL1" s="1955"/>
      <c r="AM1" s="1955"/>
      <c r="AN1" s="1955" t="s">
        <v>7318</v>
      </c>
      <c r="AO1" s="1956"/>
      <c r="AP1" s="1957"/>
      <c r="AQ1" s="1957"/>
      <c r="AR1" s="1957"/>
      <c r="AS1" s="1957"/>
      <c r="AT1" s="1957"/>
      <c r="AU1" s="1957"/>
      <c r="AV1" s="1957"/>
      <c r="AW1" s="1957"/>
      <c r="AX1" s="1957"/>
      <c r="AY1" s="1957"/>
      <c r="AZ1" s="1957"/>
      <c r="BA1" s="1957"/>
      <c r="BB1" s="1957"/>
      <c r="BC1" s="1957"/>
      <c r="BD1" s="1957"/>
      <c r="BE1" s="1957"/>
      <c r="BF1" s="1957"/>
      <c r="BG1" s="1957"/>
      <c r="BH1" s="1957"/>
      <c r="BI1" s="1957"/>
      <c r="BJ1" s="1957"/>
      <c r="BK1" s="1957"/>
      <c r="BL1" s="1957"/>
      <c r="BM1" s="1957"/>
      <c r="BN1" s="1957"/>
      <c r="BO1" s="1957"/>
      <c r="BP1" s="1957"/>
      <c r="BQ1" s="1957"/>
      <c r="BR1" s="1957"/>
      <c r="BS1" s="1957"/>
      <c r="BT1" s="1957"/>
      <c r="BU1" s="1957"/>
      <c r="BV1" s="1957"/>
      <c r="BW1" s="1957"/>
      <c r="BX1" s="1957"/>
      <c r="BY1" s="1957"/>
      <c r="BZ1" s="1957"/>
      <c r="CA1" s="1957"/>
    </row>
    <row r="2" customFormat="false" ht="15.75" hidden="false" customHeight="true" outlineLevel="0" collapsed="false">
      <c r="A2" s="301" t="s">
        <v>846</v>
      </c>
      <c r="B2" s="1917"/>
      <c r="C2" s="1051" t="s">
        <v>7319</v>
      </c>
      <c r="D2" s="1958" t="s">
        <v>7320</v>
      </c>
      <c r="E2" s="1438"/>
      <c r="F2" s="1913" t="s">
        <v>7321</v>
      </c>
      <c r="G2" s="269" t="s">
        <v>7322</v>
      </c>
      <c r="H2" s="1659" t="s">
        <v>1537</v>
      </c>
      <c r="I2" s="1959" t="s">
        <v>7323</v>
      </c>
      <c r="J2" s="269" t="s">
        <v>7324</v>
      </c>
      <c r="K2" s="504" t="s">
        <v>7325</v>
      </c>
      <c r="L2" s="269" t="s">
        <v>7326</v>
      </c>
      <c r="M2" s="269" t="s">
        <v>7327</v>
      </c>
      <c r="N2" s="269" t="s">
        <v>7328</v>
      </c>
      <c r="O2" s="504" t="s">
        <v>1549</v>
      </c>
      <c r="P2" s="269" t="s">
        <v>7329</v>
      </c>
      <c r="Q2" s="268" t="s">
        <v>7330</v>
      </c>
      <c r="R2" s="269"/>
      <c r="S2" s="269" t="s">
        <v>7331</v>
      </c>
      <c r="T2" s="1659" t="s">
        <v>562</v>
      </c>
      <c r="U2" s="1659" t="s">
        <v>562</v>
      </c>
      <c r="V2" s="1659"/>
      <c r="W2" s="1659"/>
      <c r="X2" s="1438" t="s">
        <v>569</v>
      </c>
      <c r="Y2" s="1438" t="s">
        <v>569</v>
      </c>
      <c r="Z2" s="1659"/>
      <c r="AA2" s="1659"/>
      <c r="AB2" s="1659"/>
      <c r="AC2" s="269" t="s">
        <v>563</v>
      </c>
      <c r="AD2" s="1659"/>
      <c r="AE2" s="269"/>
      <c r="AF2" s="269"/>
      <c r="AG2" s="269"/>
      <c r="AH2" s="1573"/>
      <c r="AI2" s="1916" t="s">
        <v>1548</v>
      </c>
      <c r="AJ2" s="1148"/>
      <c r="AK2" s="1148"/>
      <c r="AL2" s="1148"/>
      <c r="AM2" s="1148"/>
      <c r="AN2" s="1148"/>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772"/>
      <c r="BV2" s="772"/>
    </row>
    <row r="3" customFormat="false" ht="15" hidden="false" customHeight="true" outlineLevel="0" collapsed="false">
      <c r="A3" s="223" t="s">
        <v>846</v>
      </c>
      <c r="B3" s="1960"/>
      <c r="C3" s="1051" t="s">
        <v>7332</v>
      </c>
      <c r="D3" s="935" t="s">
        <v>7333</v>
      </c>
      <c r="E3" s="1762" t="s">
        <v>7334</v>
      </c>
      <c r="F3" s="935" t="s">
        <v>7335</v>
      </c>
      <c r="G3" s="504" t="s">
        <v>7336</v>
      </c>
      <c r="H3" s="1961" t="s">
        <v>1537</v>
      </c>
      <c r="I3" s="1585" t="s">
        <v>7337</v>
      </c>
      <c r="J3" s="504" t="s">
        <v>7338</v>
      </c>
      <c r="K3" s="1585" t="s">
        <v>7337</v>
      </c>
      <c r="L3" s="36" t="s">
        <v>4623</v>
      </c>
      <c r="M3" s="504" t="s">
        <v>7339</v>
      </c>
      <c r="N3" s="269" t="s">
        <v>1602</v>
      </c>
      <c r="O3" s="504" t="s">
        <v>1539</v>
      </c>
      <c r="P3" s="269" t="s">
        <v>7340</v>
      </c>
      <c r="Q3" s="269" t="s">
        <v>7341</v>
      </c>
      <c r="R3" s="36"/>
      <c r="S3" s="269" t="s">
        <v>7342</v>
      </c>
      <c r="T3" s="1761" t="s">
        <v>562</v>
      </c>
      <c r="U3" s="1761" t="s">
        <v>562</v>
      </c>
      <c r="V3" s="1761"/>
      <c r="W3" s="1761"/>
      <c r="X3" s="507" t="s">
        <v>569</v>
      </c>
      <c r="Y3" s="507" t="s">
        <v>569</v>
      </c>
      <c r="Z3" s="1761"/>
      <c r="AA3" s="1761"/>
      <c r="AB3" s="1761"/>
      <c r="AC3" s="269" t="s">
        <v>563</v>
      </c>
      <c r="AD3" s="1761"/>
      <c r="AE3" s="36"/>
      <c r="AF3" s="36"/>
      <c r="AG3" s="269"/>
      <c r="AH3" s="1962"/>
      <c r="AI3" s="1915" t="s">
        <v>1548</v>
      </c>
      <c r="AJ3" s="266"/>
      <c r="AK3" s="266"/>
      <c r="AL3" s="97"/>
      <c r="AM3" s="97"/>
      <c r="AN3" s="97"/>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U3" s="772"/>
      <c r="BV3" s="772"/>
    </row>
    <row r="4" customFormat="false" ht="15" hidden="false" customHeight="true" outlineLevel="0" collapsed="false">
      <c r="A4" s="223" t="s">
        <v>846</v>
      </c>
      <c r="B4" s="1963"/>
      <c r="C4" s="1051" t="s">
        <v>7343</v>
      </c>
      <c r="D4" s="935" t="s">
        <v>7344</v>
      </c>
      <c r="E4" s="935" t="s">
        <v>7345</v>
      </c>
      <c r="F4" s="1762" t="s">
        <v>7346</v>
      </c>
      <c r="G4" s="504" t="s">
        <v>7347</v>
      </c>
      <c r="H4" s="1961" t="s">
        <v>1537</v>
      </c>
      <c r="I4" s="504" t="s">
        <v>7348</v>
      </c>
      <c r="J4" s="1435" t="s">
        <v>7349</v>
      </c>
      <c r="K4" s="504" t="s">
        <v>7350</v>
      </c>
      <c r="L4" s="36" t="s">
        <v>1560</v>
      </c>
      <c r="M4" s="504" t="s">
        <v>7351</v>
      </c>
      <c r="N4" s="504" t="s">
        <v>7352</v>
      </c>
      <c r="O4" s="504" t="s">
        <v>1539</v>
      </c>
      <c r="P4" s="269" t="s">
        <v>7353</v>
      </c>
      <c r="Q4" s="269" t="s">
        <v>7354</v>
      </c>
      <c r="R4" s="36"/>
      <c r="S4" s="269" t="s">
        <v>7355</v>
      </c>
      <c r="T4" s="1761" t="s">
        <v>562</v>
      </c>
      <c r="U4" s="1761" t="s">
        <v>562</v>
      </c>
      <c r="V4" s="1761"/>
      <c r="W4" s="1761"/>
      <c r="X4" s="1438" t="s">
        <v>569</v>
      </c>
      <c r="Y4" s="1438" t="s">
        <v>569</v>
      </c>
      <c r="Z4" s="1761"/>
      <c r="AA4" s="1761"/>
      <c r="AB4" s="1761"/>
      <c r="AC4" s="269" t="s">
        <v>563</v>
      </c>
      <c r="AD4" s="1761"/>
      <c r="AE4" s="36"/>
      <c r="AF4" s="36"/>
      <c r="AG4" s="269"/>
      <c r="AH4" s="1964"/>
      <c r="AI4" s="1915" t="s">
        <v>1548</v>
      </c>
      <c r="AJ4" s="78"/>
      <c r="AK4" s="78"/>
      <c r="AL4" s="10"/>
      <c r="AM4" s="10"/>
      <c r="AN4" s="10"/>
      <c r="AO4" s="10"/>
      <c r="AP4" s="10"/>
      <c r="AQ4" s="10"/>
      <c r="AR4" s="10"/>
      <c r="AS4" s="10"/>
      <c r="AT4" s="10"/>
      <c r="AU4" s="10"/>
      <c r="AV4" s="10"/>
      <c r="AW4" s="10"/>
      <c r="AX4" s="10"/>
      <c r="AY4" s="10"/>
      <c r="AZ4" s="10"/>
      <c r="BA4" s="10"/>
      <c r="BB4" s="10"/>
      <c r="BC4" s="10"/>
      <c r="BD4" s="10"/>
      <c r="BE4" s="10"/>
      <c r="BF4" s="10"/>
      <c r="BG4" s="11"/>
      <c r="BH4" s="12"/>
      <c r="BI4" s="12"/>
      <c r="BJ4" s="13"/>
      <c r="BK4" s="12"/>
      <c r="BL4" s="13"/>
      <c r="BM4" s="12"/>
      <c r="BN4" s="12"/>
      <c r="BO4" s="12"/>
      <c r="BP4" s="12"/>
      <c r="BQ4" s="14"/>
      <c r="BR4" s="807"/>
      <c r="BU4" s="772"/>
      <c r="BV4" s="772"/>
    </row>
    <row r="5" customFormat="false" ht="15.75" hidden="false" customHeight="true" outlineLevel="0" collapsed="false">
      <c r="A5" s="301" t="s">
        <v>846</v>
      </c>
      <c r="B5" s="1965"/>
      <c r="C5" s="1051" t="s">
        <v>7356</v>
      </c>
      <c r="D5" s="1958" t="s">
        <v>7357</v>
      </c>
      <c r="E5" s="1658" t="s">
        <v>7358</v>
      </c>
      <c r="F5" s="1658" t="s">
        <v>7359</v>
      </c>
      <c r="G5" s="269" t="s">
        <v>7360</v>
      </c>
      <c r="H5" s="1659" t="s">
        <v>562</v>
      </c>
      <c r="I5" s="268" t="n">
        <v>522667249</v>
      </c>
      <c r="J5" s="36" t="s">
        <v>7361</v>
      </c>
      <c r="K5" s="268" t="s">
        <v>7362</v>
      </c>
      <c r="L5" s="268" t="s">
        <v>7363</v>
      </c>
      <c r="M5" s="504" t="s">
        <v>7364</v>
      </c>
      <c r="N5" s="269" t="s">
        <v>7365</v>
      </c>
      <c r="O5" s="268" t="s">
        <v>7366</v>
      </c>
      <c r="P5" s="268" t="s">
        <v>7367</v>
      </c>
      <c r="Q5" s="269" t="s">
        <v>7368</v>
      </c>
      <c r="R5" s="268"/>
      <c r="S5" s="268" t="s">
        <v>7369</v>
      </c>
      <c r="T5" s="1659" t="s">
        <v>562</v>
      </c>
      <c r="U5" s="1659" t="s">
        <v>562</v>
      </c>
      <c r="V5" s="1659"/>
      <c r="W5" s="1659"/>
      <c r="X5" s="507" t="s">
        <v>569</v>
      </c>
      <c r="Y5" s="507" t="s">
        <v>569</v>
      </c>
      <c r="Z5" s="1659"/>
      <c r="AA5" s="1659"/>
      <c r="AB5" s="1659"/>
      <c r="AC5" s="269" t="s">
        <v>1542</v>
      </c>
      <c r="AD5" s="1659"/>
      <c r="AE5" s="269"/>
      <c r="AF5" s="269"/>
      <c r="AG5" s="269"/>
      <c r="AH5" s="1966"/>
      <c r="AI5" s="1915" t="s">
        <v>1548</v>
      </c>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4"/>
      <c r="BM5" s="25"/>
      <c r="BO5" s="25"/>
      <c r="BT5" s="26"/>
      <c r="BU5" s="772"/>
      <c r="BV5" s="772"/>
    </row>
    <row r="6" customFormat="false" ht="12.75" hidden="false" customHeight="false" outlineLevel="0" collapsed="false">
      <c r="A6" s="223" t="s">
        <v>846</v>
      </c>
      <c r="B6" s="1153"/>
      <c r="C6" s="1657" t="s">
        <v>7370</v>
      </c>
      <c r="D6" s="1775" t="s">
        <v>7371</v>
      </c>
      <c r="E6" s="1775" t="s">
        <v>7372</v>
      </c>
      <c r="F6" s="935" t="s">
        <v>7373</v>
      </c>
      <c r="G6" s="234" t="s">
        <v>7374</v>
      </c>
      <c r="H6" s="1761" t="s">
        <v>562</v>
      </c>
      <c r="I6" s="234" t="s">
        <v>7375</v>
      </c>
      <c r="J6" s="234" t="s">
        <v>7376</v>
      </c>
      <c r="K6" s="234" t="s">
        <v>7377</v>
      </c>
      <c r="L6" s="1765" t="s">
        <v>7378</v>
      </c>
      <c r="M6" s="1765" t="s">
        <v>563</v>
      </c>
      <c r="N6" s="1761" t="s">
        <v>562</v>
      </c>
      <c r="O6" s="1967"/>
      <c r="P6" s="1967"/>
      <c r="Q6" s="1421"/>
      <c r="R6" s="36"/>
      <c r="S6" s="268" t="s">
        <v>7379</v>
      </c>
      <c r="T6" s="1761" t="s">
        <v>562</v>
      </c>
      <c r="U6" s="1761" t="s">
        <v>562</v>
      </c>
      <c r="V6" s="1761"/>
      <c r="W6" s="1761"/>
      <c r="X6" s="1438" t="s">
        <v>569</v>
      </c>
      <c r="Y6" s="1438" t="s">
        <v>569</v>
      </c>
      <c r="Z6" s="1761"/>
      <c r="AA6" s="1761"/>
      <c r="AB6" s="1761"/>
      <c r="AC6" s="269" t="s">
        <v>563</v>
      </c>
      <c r="AD6" s="1761"/>
      <c r="AE6" s="36"/>
      <c r="AF6" s="36"/>
      <c r="AG6" s="36"/>
      <c r="AH6" s="1968"/>
      <c r="AI6" s="1923" t="s">
        <v>1548</v>
      </c>
      <c r="AJ6" s="792"/>
      <c r="AK6" s="772"/>
      <c r="AL6" s="772"/>
      <c r="AM6" s="772"/>
      <c r="AN6" s="772"/>
      <c r="AO6" s="772"/>
      <c r="AP6" s="772"/>
      <c r="AQ6" s="772"/>
      <c r="AR6" s="772"/>
      <c r="AS6" s="772"/>
      <c r="AT6" s="772"/>
      <c r="AU6" s="772"/>
      <c r="AV6" s="772"/>
      <c r="AW6" s="772"/>
      <c r="AX6" s="772"/>
      <c r="AY6" s="772"/>
      <c r="AZ6" s="772"/>
      <c r="BA6" s="772"/>
      <c r="BB6" s="772"/>
      <c r="BC6" s="772"/>
      <c r="BD6" s="772"/>
      <c r="BE6" s="772"/>
      <c r="BF6" s="772"/>
      <c r="BG6" s="772"/>
      <c r="BH6" s="772"/>
      <c r="BI6" s="772"/>
      <c r="BJ6" s="772"/>
      <c r="BK6" s="772"/>
      <c r="BL6" s="772"/>
      <c r="BM6" s="772"/>
      <c r="BN6" s="772"/>
      <c r="BO6" s="772"/>
      <c r="BP6" s="772"/>
      <c r="BQ6" s="772"/>
      <c r="BR6" s="772"/>
      <c r="BS6" s="772"/>
      <c r="BT6" s="772"/>
      <c r="BU6" s="772"/>
      <c r="BV6" s="772"/>
    </row>
    <row r="7" customFormat="false" ht="12.75" hidden="false" customHeight="false" outlineLevel="0" collapsed="false">
      <c r="A7" s="301" t="s">
        <v>846</v>
      </c>
      <c r="B7" s="1965"/>
      <c r="C7" s="1051" t="s">
        <v>7380</v>
      </c>
      <c r="D7" s="1658" t="s">
        <v>7381</v>
      </c>
      <c r="E7" s="1658" t="s">
        <v>7382</v>
      </c>
      <c r="F7" s="1658" t="s">
        <v>7383</v>
      </c>
      <c r="G7" s="268" t="s">
        <v>7384</v>
      </c>
      <c r="H7" s="1659" t="s">
        <v>562</v>
      </c>
      <c r="I7" s="268" t="s">
        <v>7385</v>
      </c>
      <c r="J7" s="268" t="s">
        <v>7386</v>
      </c>
      <c r="K7" s="268"/>
      <c r="L7" s="268" t="s">
        <v>7387</v>
      </c>
      <c r="M7" s="269" t="s">
        <v>7388</v>
      </c>
      <c r="N7" s="1438" t="s">
        <v>569</v>
      </c>
      <c r="O7" s="268"/>
      <c r="P7" s="268"/>
      <c r="Q7" s="269"/>
      <c r="R7" s="269"/>
      <c r="S7" s="269"/>
      <c r="T7" s="1659" t="s">
        <v>562</v>
      </c>
      <c r="U7" s="1659" t="s">
        <v>562</v>
      </c>
      <c r="V7" s="1659"/>
      <c r="W7" s="1659"/>
      <c r="X7" s="507" t="s">
        <v>569</v>
      </c>
      <c r="Y7" s="507" t="s">
        <v>569</v>
      </c>
      <c r="Z7" s="1659"/>
      <c r="AA7" s="1659"/>
      <c r="AB7" s="1659"/>
      <c r="AC7" s="269" t="s">
        <v>563</v>
      </c>
      <c r="AD7" s="1659"/>
      <c r="AE7" s="269"/>
      <c r="AF7" s="269"/>
      <c r="AG7" s="268"/>
      <c r="AH7" s="1969"/>
      <c r="AI7" s="1923" t="s">
        <v>1548</v>
      </c>
      <c r="AJ7" s="748"/>
      <c r="AK7" s="748"/>
      <c r="AL7" s="748"/>
      <c r="AM7" s="748"/>
      <c r="AN7" s="748"/>
      <c r="AO7" s="24"/>
    </row>
    <row r="8" customFormat="false" ht="12.75" hidden="false" customHeight="false" outlineLevel="0" collapsed="false">
      <c r="A8" s="223" t="s">
        <v>846</v>
      </c>
      <c r="B8" s="1970"/>
      <c r="C8" s="1657" t="s">
        <v>7389</v>
      </c>
      <c r="D8" s="1658" t="s">
        <v>7390</v>
      </c>
      <c r="E8" s="1913" t="s">
        <v>7391</v>
      </c>
      <c r="F8" s="1913" t="s">
        <v>7392</v>
      </c>
      <c r="G8" s="268" t="s">
        <v>7393</v>
      </c>
      <c r="H8" s="1659" t="s">
        <v>562</v>
      </c>
      <c r="I8" s="268" t="s">
        <v>7394</v>
      </c>
      <c r="J8" s="268" t="s">
        <v>7395</v>
      </c>
      <c r="K8" s="268" t="s">
        <v>7396</v>
      </c>
      <c r="L8" s="268" t="s">
        <v>7397</v>
      </c>
      <c r="M8" s="1594" t="s">
        <v>563</v>
      </c>
      <c r="N8" s="1659" t="s">
        <v>562</v>
      </c>
      <c r="O8" s="268"/>
      <c r="P8" s="268"/>
      <c r="Q8" s="269"/>
      <c r="R8" s="269"/>
      <c r="S8" s="268" t="s">
        <v>7379</v>
      </c>
      <c r="T8" s="1659" t="s">
        <v>562</v>
      </c>
      <c r="U8" s="269" t="s">
        <v>913</v>
      </c>
      <c r="V8" s="1659"/>
      <c r="W8" s="1659"/>
      <c r="X8" s="1438" t="s">
        <v>569</v>
      </c>
      <c r="Y8" s="1438" t="s">
        <v>569</v>
      </c>
      <c r="Z8" s="1659"/>
      <c r="AA8" s="1659"/>
      <c r="AB8" s="1659"/>
      <c r="AC8" s="269" t="s">
        <v>913</v>
      </c>
      <c r="AD8" s="1659"/>
      <c r="AE8" s="269"/>
      <c r="AF8" s="269"/>
      <c r="AG8" s="268"/>
      <c r="AH8" s="1567"/>
      <c r="AI8" s="1925" t="s">
        <v>1593</v>
      </c>
      <c r="AJ8" s="18"/>
      <c r="AK8" s="18"/>
      <c r="AL8" s="18"/>
      <c r="AM8" s="18"/>
      <c r="AN8" s="18"/>
      <c r="AO8" s="24"/>
    </row>
    <row r="9" customFormat="false" ht="12.75" hidden="false" customHeight="false" outlineLevel="0" collapsed="false">
      <c r="A9" s="223" t="s">
        <v>846</v>
      </c>
      <c r="B9" s="1970"/>
      <c r="C9" s="1657" t="s">
        <v>7398</v>
      </c>
      <c r="D9" s="1658" t="s">
        <v>7399</v>
      </c>
      <c r="E9" s="1658" t="s">
        <v>7400</v>
      </c>
      <c r="F9" s="1913" t="s">
        <v>7401</v>
      </c>
      <c r="G9" s="234" t="s">
        <v>7402</v>
      </c>
      <c r="H9" s="1659" t="s">
        <v>562</v>
      </c>
      <c r="I9" s="268" t="s">
        <v>7403</v>
      </c>
      <c r="J9" s="268" t="s">
        <v>7404</v>
      </c>
      <c r="K9" s="1769" t="s">
        <v>7405</v>
      </c>
      <c r="L9" s="268" t="s">
        <v>7406</v>
      </c>
      <c r="M9" s="1659" t="s">
        <v>562</v>
      </c>
      <c r="N9" s="1659" t="s">
        <v>562</v>
      </c>
      <c r="O9" s="268"/>
      <c r="P9" s="268" t="s">
        <v>7407</v>
      </c>
      <c r="Q9" s="268"/>
      <c r="R9" s="269"/>
      <c r="S9" s="268"/>
      <c r="T9" s="1659" t="s">
        <v>562</v>
      </c>
      <c r="U9" s="1659" t="s">
        <v>562</v>
      </c>
      <c r="V9" s="1659"/>
      <c r="W9" s="1659"/>
      <c r="X9" s="507" t="s">
        <v>569</v>
      </c>
      <c r="Y9" s="507" t="s">
        <v>569</v>
      </c>
      <c r="Z9" s="1659"/>
      <c r="AA9" s="1659"/>
      <c r="AB9" s="1659"/>
      <c r="AC9" s="268" t="s">
        <v>563</v>
      </c>
      <c r="AD9" s="1659"/>
      <c r="AE9" s="269"/>
      <c r="AF9" s="269"/>
      <c r="AG9" s="269"/>
      <c r="AH9" s="1567"/>
      <c r="AI9" s="1971" t="s">
        <v>7408</v>
      </c>
      <c r="AJ9" s="18"/>
      <c r="AK9" s="18"/>
      <c r="AL9" s="18"/>
      <c r="AM9" s="18"/>
      <c r="AN9" s="18" t="s">
        <v>562</v>
      </c>
      <c r="AO9" s="24"/>
    </row>
    <row r="10" customFormat="false" ht="12.75" hidden="false" customHeight="false" outlineLevel="0" collapsed="false">
      <c r="A10" s="301" t="s">
        <v>846</v>
      </c>
      <c r="B10" s="1970"/>
      <c r="C10" s="1657" t="s">
        <v>7409</v>
      </c>
      <c r="D10" s="1658" t="s">
        <v>7410</v>
      </c>
      <c r="E10" s="1658" t="s">
        <v>7411</v>
      </c>
      <c r="F10" s="1658" t="s">
        <v>7412</v>
      </c>
      <c r="G10" s="268" t="s">
        <v>7413</v>
      </c>
      <c r="H10" s="1659" t="s">
        <v>562</v>
      </c>
      <c r="I10" s="268" t="s">
        <v>7414</v>
      </c>
      <c r="J10" s="268" t="s">
        <v>7415</v>
      </c>
      <c r="K10" s="268" t="s">
        <v>7416</v>
      </c>
      <c r="L10" s="269" t="s">
        <v>913</v>
      </c>
      <c r="M10" s="269" t="s">
        <v>7417</v>
      </c>
      <c r="N10" s="1438" t="s">
        <v>569</v>
      </c>
      <c r="O10" s="268"/>
      <c r="P10" s="268"/>
      <c r="Q10" s="269"/>
      <c r="R10" s="269"/>
      <c r="S10" s="36"/>
      <c r="T10" s="1659" t="s">
        <v>562</v>
      </c>
      <c r="U10" s="1659" t="s">
        <v>7418</v>
      </c>
      <c r="V10" s="1659"/>
      <c r="W10" s="1659"/>
      <c r="X10" s="1438" t="s">
        <v>569</v>
      </c>
      <c r="Y10" s="1438" t="s">
        <v>569</v>
      </c>
      <c r="Z10" s="1659"/>
      <c r="AA10" s="1659"/>
      <c r="AB10" s="1659"/>
      <c r="AC10" s="36" t="s">
        <v>563</v>
      </c>
      <c r="AD10" s="1659"/>
      <c r="AE10" s="269"/>
      <c r="AF10" s="269"/>
      <c r="AG10" s="268"/>
      <c r="AH10" s="1567"/>
      <c r="AI10" s="1925" t="s">
        <v>7419</v>
      </c>
      <c r="AJ10" s="97"/>
      <c r="AK10" s="97"/>
      <c r="AL10" s="97"/>
      <c r="AM10" s="97"/>
      <c r="AN10" s="18"/>
      <c r="AO10" s="24"/>
    </row>
    <row r="11" customFormat="false" ht="12.75" hidden="false" customHeight="false" outlineLevel="0" collapsed="false">
      <c r="A11" s="223" t="s">
        <v>846</v>
      </c>
      <c r="B11" s="1970"/>
      <c r="C11" s="1657" t="s">
        <v>7420</v>
      </c>
      <c r="D11" s="1658" t="s">
        <v>7421</v>
      </c>
      <c r="E11" s="1658" t="s">
        <v>7422</v>
      </c>
      <c r="F11" s="1658" t="s">
        <v>7423</v>
      </c>
      <c r="G11" s="268" t="s">
        <v>7424</v>
      </c>
      <c r="H11" s="1761" t="s">
        <v>562</v>
      </c>
      <c r="I11" s="268" t="s">
        <v>7425</v>
      </c>
      <c r="J11" s="268" t="s">
        <v>7426</v>
      </c>
      <c r="K11" s="268" t="s">
        <v>7425</v>
      </c>
      <c r="L11" s="507" t="s">
        <v>569</v>
      </c>
      <c r="M11" s="1438" t="s">
        <v>563</v>
      </c>
      <c r="N11" s="1659" t="s">
        <v>562</v>
      </c>
      <c r="O11" s="268"/>
      <c r="P11" s="268"/>
      <c r="Q11" s="269"/>
      <c r="R11" s="269"/>
      <c r="S11" s="36"/>
      <c r="T11" s="1659" t="s">
        <v>562</v>
      </c>
      <c r="U11" s="1659" t="s">
        <v>562</v>
      </c>
      <c r="V11" s="1659"/>
      <c r="W11" s="1659"/>
      <c r="X11" s="507" t="s">
        <v>569</v>
      </c>
      <c r="Y11" s="507" t="s">
        <v>569</v>
      </c>
      <c r="Z11" s="1659"/>
      <c r="AA11" s="1659"/>
      <c r="AB11" s="1659"/>
      <c r="AC11" s="36" t="s">
        <v>563</v>
      </c>
      <c r="AD11" s="1659"/>
      <c r="AE11" s="269"/>
      <c r="AF11" s="269"/>
      <c r="AG11" s="268"/>
      <c r="AH11" s="1567"/>
      <c r="AI11" s="1925"/>
      <c r="AJ11" s="18"/>
      <c r="AK11" s="18"/>
      <c r="AL11" s="18"/>
      <c r="AM11" s="18"/>
      <c r="AN11" s="18"/>
      <c r="AO11" s="24"/>
    </row>
    <row r="12" customFormat="false" ht="12.75" hidden="false" customHeight="false" outlineLevel="0" collapsed="false">
      <c r="A12" s="223" t="s">
        <v>846</v>
      </c>
      <c r="B12" s="1965"/>
      <c r="C12" s="1051" t="s">
        <v>7427</v>
      </c>
      <c r="D12" s="1658" t="s">
        <v>7428</v>
      </c>
      <c r="E12" s="1658" t="s">
        <v>7429</v>
      </c>
      <c r="F12" s="1658" t="s">
        <v>7430</v>
      </c>
      <c r="G12" s="268" t="s">
        <v>7431</v>
      </c>
      <c r="H12" s="1761" t="s">
        <v>562</v>
      </c>
      <c r="I12" s="268" t="s">
        <v>7432</v>
      </c>
      <c r="J12" s="268" t="s">
        <v>7433</v>
      </c>
      <c r="K12" s="268" t="s">
        <v>7434</v>
      </c>
      <c r="L12" s="1765" t="s">
        <v>569</v>
      </c>
      <c r="M12" s="1438" t="s">
        <v>563</v>
      </c>
      <c r="N12" s="1659" t="s">
        <v>562</v>
      </c>
      <c r="O12" s="268"/>
      <c r="P12" s="268"/>
      <c r="Q12" s="269"/>
      <c r="R12" s="269"/>
      <c r="S12" s="1421"/>
      <c r="T12" s="1659" t="s">
        <v>562</v>
      </c>
      <c r="U12" s="1659" t="s">
        <v>562</v>
      </c>
      <c r="V12" s="1659"/>
      <c r="W12" s="1659"/>
      <c r="X12" s="1438" t="s">
        <v>569</v>
      </c>
      <c r="Y12" s="1438" t="s">
        <v>569</v>
      </c>
      <c r="Z12" s="1659"/>
      <c r="AA12" s="1659"/>
      <c r="AB12" s="1659"/>
      <c r="AC12" s="1421" t="s">
        <v>563</v>
      </c>
      <c r="AD12" s="1659"/>
      <c r="AE12" s="269"/>
      <c r="AF12" s="269"/>
      <c r="AG12" s="268"/>
      <c r="AH12" s="1567"/>
      <c r="AI12" s="1925" t="s">
        <v>1548</v>
      </c>
      <c r="AJ12" s="18"/>
      <c r="AK12" s="18"/>
      <c r="AL12" s="18"/>
      <c r="AM12" s="18"/>
      <c r="AN12" s="18" t="s">
        <v>7435</v>
      </c>
      <c r="AO12" s="24"/>
    </row>
    <row r="13" customFormat="false" ht="12.75" hidden="false" customHeight="false" outlineLevel="0" collapsed="false">
      <c r="A13" s="301" t="s">
        <v>846</v>
      </c>
      <c r="B13" s="1970"/>
      <c r="C13" s="1657" t="s">
        <v>7436</v>
      </c>
      <c r="D13" s="1658" t="s">
        <v>7437</v>
      </c>
      <c r="E13" s="268"/>
      <c r="F13" s="1658" t="s">
        <v>7438</v>
      </c>
      <c r="G13" s="268" t="s">
        <v>7439</v>
      </c>
      <c r="H13" s="1659" t="s">
        <v>562</v>
      </c>
      <c r="I13" s="268" t="s">
        <v>7440</v>
      </c>
      <c r="J13" s="268" t="s">
        <v>7441</v>
      </c>
      <c r="K13" s="268"/>
      <c r="L13" s="36" t="s">
        <v>913</v>
      </c>
      <c r="M13" s="1438" t="s">
        <v>563</v>
      </c>
      <c r="N13" s="1659" t="s">
        <v>562</v>
      </c>
      <c r="O13" s="268"/>
      <c r="P13" s="268"/>
      <c r="Q13" s="268"/>
      <c r="R13" s="269"/>
      <c r="S13" s="268"/>
      <c r="T13" s="1659" t="s">
        <v>562</v>
      </c>
      <c r="U13" s="1659" t="s">
        <v>562</v>
      </c>
      <c r="V13" s="1659"/>
      <c r="W13" s="1659"/>
      <c r="X13" s="507" t="s">
        <v>569</v>
      </c>
      <c r="Y13" s="507" t="s">
        <v>569</v>
      </c>
      <c r="Z13" s="1659"/>
      <c r="AA13" s="1659"/>
      <c r="AB13" s="1659"/>
      <c r="AC13" s="268" t="s">
        <v>563</v>
      </c>
      <c r="AD13" s="1659"/>
      <c r="AE13" s="269"/>
      <c r="AF13" s="269"/>
      <c r="AG13" s="268"/>
      <c r="AH13" s="1567"/>
      <c r="AI13" s="1925" t="s">
        <v>1548</v>
      </c>
      <c r="AJ13" s="18"/>
      <c r="AK13" s="18"/>
      <c r="AL13" s="18"/>
      <c r="AM13" s="18"/>
      <c r="AN13" s="18" t="s">
        <v>933</v>
      </c>
      <c r="AO13" s="24"/>
    </row>
    <row r="14" customFormat="false" ht="12.75" hidden="false" customHeight="false" outlineLevel="0" collapsed="false">
      <c r="A14" s="301" t="s">
        <v>846</v>
      </c>
      <c r="B14" s="1970"/>
      <c r="C14" s="1657" t="s">
        <v>7442</v>
      </c>
      <c r="D14" s="1658" t="s">
        <v>7443</v>
      </c>
      <c r="E14" s="1658" t="s">
        <v>7444</v>
      </c>
      <c r="F14" s="268" t="s">
        <v>7445</v>
      </c>
      <c r="G14" s="268" t="s">
        <v>7446</v>
      </c>
      <c r="H14" s="1659" t="s">
        <v>562</v>
      </c>
      <c r="I14" s="268" t="s">
        <v>7447</v>
      </c>
      <c r="J14" s="268" t="s">
        <v>7448</v>
      </c>
      <c r="K14" s="268" t="s">
        <v>7449</v>
      </c>
      <c r="L14" s="1438" t="s">
        <v>569</v>
      </c>
      <c r="M14" s="1438" t="s">
        <v>563</v>
      </c>
      <c r="N14" s="1659" t="s">
        <v>562</v>
      </c>
      <c r="O14" s="268"/>
      <c r="P14" s="268"/>
      <c r="Q14" s="269"/>
      <c r="R14" s="269"/>
      <c r="S14" s="268"/>
      <c r="T14" s="1659" t="s">
        <v>562</v>
      </c>
      <c r="U14" s="1659" t="s">
        <v>562</v>
      </c>
      <c r="V14" s="1659"/>
      <c r="W14" s="1659"/>
      <c r="X14" s="1438" t="s">
        <v>569</v>
      </c>
      <c r="Y14" s="1438" t="s">
        <v>569</v>
      </c>
      <c r="Z14" s="1659"/>
      <c r="AA14" s="1659"/>
      <c r="AB14" s="1659"/>
      <c r="AC14" s="268" t="s">
        <v>563</v>
      </c>
      <c r="AD14" s="1659"/>
      <c r="AE14" s="269"/>
      <c r="AF14" s="269"/>
      <c r="AG14" s="268"/>
      <c r="AH14" s="1567"/>
      <c r="AI14" s="1916"/>
      <c r="AJ14" s="97" t="s">
        <v>7450</v>
      </c>
      <c r="AK14" s="1768" t="s">
        <v>933</v>
      </c>
      <c r="AL14" s="97" t="s">
        <v>1030</v>
      </c>
      <c r="AM14" s="1768" t="s">
        <v>933</v>
      </c>
      <c r="AN14" s="18" t="s">
        <v>562</v>
      </c>
      <c r="AO14" s="24"/>
    </row>
    <row r="15" customFormat="false" ht="12.75" hidden="false" customHeight="false" outlineLevel="0" collapsed="false">
      <c r="A15" s="223" t="s">
        <v>846</v>
      </c>
      <c r="B15" s="1970"/>
      <c r="C15" s="1657" t="s">
        <v>7451</v>
      </c>
      <c r="D15" s="1658" t="s">
        <v>7452</v>
      </c>
      <c r="E15" s="1658" t="s">
        <v>7453</v>
      </c>
      <c r="F15" s="1658" t="s">
        <v>7454</v>
      </c>
      <c r="G15" s="268" t="s">
        <v>7455</v>
      </c>
      <c r="H15" s="1659" t="s">
        <v>562</v>
      </c>
      <c r="I15" s="268" t="s">
        <v>7456</v>
      </c>
      <c r="J15" s="268" t="s">
        <v>7457</v>
      </c>
      <c r="K15" s="1438" t="s">
        <v>569</v>
      </c>
      <c r="L15" s="1438" t="s">
        <v>569</v>
      </c>
      <c r="M15" s="1438" t="s">
        <v>563</v>
      </c>
      <c r="N15" s="1659" t="s">
        <v>562</v>
      </c>
      <c r="O15" s="268"/>
      <c r="P15" s="268"/>
      <c r="Q15" s="268"/>
      <c r="R15" s="269"/>
      <c r="S15" s="268"/>
      <c r="T15" s="268" t="s">
        <v>913</v>
      </c>
      <c r="U15" s="1659" t="s">
        <v>562</v>
      </c>
      <c r="V15" s="1659"/>
      <c r="W15" s="1659"/>
      <c r="X15" s="507" t="s">
        <v>569</v>
      </c>
      <c r="Y15" s="507" t="s">
        <v>569</v>
      </c>
      <c r="Z15" s="1659"/>
      <c r="AA15" s="1659"/>
      <c r="AB15" s="1659"/>
      <c r="AC15" s="268" t="s">
        <v>563</v>
      </c>
      <c r="AD15" s="1659"/>
      <c r="AE15" s="269"/>
      <c r="AF15" s="269"/>
      <c r="AG15" s="268" t="s">
        <v>7458</v>
      </c>
      <c r="AH15" s="1567"/>
      <c r="AI15" s="1925"/>
      <c r="AJ15" s="18"/>
      <c r="AK15" s="18"/>
      <c r="AL15" s="18"/>
      <c r="AM15" s="18"/>
      <c r="AN15" s="18" t="s">
        <v>7459</v>
      </c>
      <c r="AO15" s="24"/>
    </row>
    <row r="16" customFormat="false" ht="12.75" hidden="false" customHeight="false" outlineLevel="0" collapsed="false">
      <c r="A16" s="223" t="s">
        <v>846</v>
      </c>
      <c r="B16" s="1970"/>
      <c r="C16" s="1657" t="s">
        <v>7460</v>
      </c>
      <c r="D16" s="1658" t="s">
        <v>7461</v>
      </c>
      <c r="E16" s="1658" t="s">
        <v>7462</v>
      </c>
      <c r="F16" s="1658" t="s">
        <v>7463</v>
      </c>
      <c r="G16" s="268" t="s">
        <v>7464</v>
      </c>
      <c r="H16" s="1659" t="s">
        <v>562</v>
      </c>
      <c r="I16" s="268" t="s">
        <v>7465</v>
      </c>
      <c r="J16" s="268" t="s">
        <v>7466</v>
      </c>
      <c r="K16" s="268" t="s">
        <v>7465</v>
      </c>
      <c r="L16" s="1438" t="s">
        <v>569</v>
      </c>
      <c r="M16" s="1438" t="s">
        <v>563</v>
      </c>
      <c r="N16" s="1659" t="s">
        <v>562</v>
      </c>
      <c r="O16" s="268"/>
      <c r="P16" s="268"/>
      <c r="Q16" s="268"/>
      <c r="R16" s="269"/>
      <c r="S16" s="268"/>
      <c r="T16" s="1659" t="s">
        <v>562</v>
      </c>
      <c r="U16" s="1659" t="s">
        <v>562</v>
      </c>
      <c r="V16" s="1659"/>
      <c r="W16" s="1659"/>
      <c r="X16" s="1438" t="s">
        <v>569</v>
      </c>
      <c r="Y16" s="1438" t="s">
        <v>569</v>
      </c>
      <c r="Z16" s="1659"/>
      <c r="AA16" s="1659"/>
      <c r="AB16" s="1659"/>
      <c r="AC16" s="268" t="s">
        <v>563</v>
      </c>
      <c r="AD16" s="1659"/>
      <c r="AE16" s="269"/>
      <c r="AF16" s="269"/>
      <c r="AG16" s="268" t="s">
        <v>7467</v>
      </c>
      <c r="AH16" s="1567"/>
      <c r="AI16" s="1916" t="s">
        <v>1548</v>
      </c>
      <c r="AJ16" s="18"/>
      <c r="AK16" s="18"/>
      <c r="AL16" s="18"/>
      <c r="AM16" s="18"/>
      <c r="AN16" s="18" t="s">
        <v>7468</v>
      </c>
      <c r="AO16" s="24"/>
    </row>
    <row r="17" customFormat="false" ht="12.75" hidden="false" customHeight="false" outlineLevel="0" collapsed="false">
      <c r="A17" s="301" t="s">
        <v>846</v>
      </c>
      <c r="B17" s="1970"/>
      <c r="C17" s="1657" t="s">
        <v>7469</v>
      </c>
      <c r="D17" s="1658" t="s">
        <v>7470</v>
      </c>
      <c r="E17" s="1658" t="s">
        <v>7471</v>
      </c>
      <c r="F17" s="1658" t="s">
        <v>7472</v>
      </c>
      <c r="G17" s="268" t="s">
        <v>7473</v>
      </c>
      <c r="H17" s="1659" t="s">
        <v>562</v>
      </c>
      <c r="I17" s="268" t="s">
        <v>7474</v>
      </c>
      <c r="J17" s="1769" t="s">
        <v>7475</v>
      </c>
      <c r="K17" s="268" t="s">
        <v>7476</v>
      </c>
      <c r="L17" s="1438" t="s">
        <v>569</v>
      </c>
      <c r="M17" s="1438" t="s">
        <v>563</v>
      </c>
      <c r="N17" s="1659" t="s">
        <v>562</v>
      </c>
      <c r="O17" s="268"/>
      <c r="P17" s="268"/>
      <c r="Q17" s="268"/>
      <c r="R17" s="269"/>
      <c r="S17" s="268"/>
      <c r="T17" s="1659" t="s">
        <v>562</v>
      </c>
      <c r="U17" s="1659" t="s">
        <v>562</v>
      </c>
      <c r="V17" s="1659"/>
      <c r="W17" s="1659"/>
      <c r="X17" s="1438" t="s">
        <v>569</v>
      </c>
      <c r="Y17" s="1438" t="s">
        <v>569</v>
      </c>
      <c r="Z17" s="1659"/>
      <c r="AA17" s="1659"/>
      <c r="AB17" s="1659"/>
      <c r="AC17" s="268" t="s">
        <v>563</v>
      </c>
      <c r="AD17" s="1659"/>
      <c r="AE17" s="269"/>
      <c r="AF17" s="269"/>
      <c r="AG17" s="268" t="s">
        <v>7477</v>
      </c>
      <c r="AH17" s="1567"/>
      <c r="AI17" s="1916" t="s">
        <v>1548</v>
      </c>
      <c r="AJ17" s="18"/>
      <c r="AK17" s="18"/>
      <c r="AL17" s="18"/>
      <c r="AM17" s="18"/>
      <c r="AN17" s="18" t="s">
        <v>7478</v>
      </c>
      <c r="AO17" s="24"/>
    </row>
    <row r="18" customFormat="false" ht="12.75" hidden="false" customHeight="false" outlineLevel="0" collapsed="false">
      <c r="A18" s="463" t="s">
        <v>846</v>
      </c>
      <c r="B18" s="1972" t="s">
        <v>7479</v>
      </c>
      <c r="C18" s="1973" t="s">
        <v>7480</v>
      </c>
      <c r="D18" s="1658" t="s">
        <v>7481</v>
      </c>
      <c r="E18" s="1658" t="s">
        <v>7482</v>
      </c>
      <c r="F18" s="268"/>
      <c r="G18" s="268" t="s">
        <v>7483</v>
      </c>
      <c r="H18" s="1659" t="s">
        <v>562</v>
      </c>
      <c r="I18" s="268" t="s">
        <v>7484</v>
      </c>
      <c r="J18" s="268"/>
      <c r="K18" s="268"/>
      <c r="L18" s="268"/>
      <c r="M18" s="268" t="s">
        <v>6828</v>
      </c>
      <c r="N18" s="268"/>
      <c r="O18" s="268"/>
      <c r="P18" s="268"/>
      <c r="Q18" s="268" t="s">
        <v>7485</v>
      </c>
      <c r="R18" s="269"/>
      <c r="S18" s="268"/>
      <c r="T18" s="268" t="s">
        <v>913</v>
      </c>
      <c r="U18" s="1659" t="s">
        <v>562</v>
      </c>
      <c r="V18" s="1659"/>
      <c r="W18" s="1659"/>
      <c r="X18" s="507" t="s">
        <v>569</v>
      </c>
      <c r="Y18" s="507" t="s">
        <v>569</v>
      </c>
      <c r="Z18" s="1659"/>
      <c r="AA18" s="1659"/>
      <c r="AB18" s="1659"/>
      <c r="AC18" s="268" t="s">
        <v>563</v>
      </c>
      <c r="AD18" s="1659"/>
      <c r="AE18" s="269"/>
      <c r="AF18" s="269"/>
      <c r="AG18" s="268"/>
      <c r="AH18" s="1567"/>
      <c r="AI18" s="1916" t="s">
        <v>1548</v>
      </c>
      <c r="AJ18" s="18"/>
      <c r="AK18" s="18"/>
      <c r="AL18" s="18"/>
      <c r="AM18" s="18"/>
      <c r="AN18" s="18"/>
      <c r="AO18" s="24"/>
    </row>
    <row r="19" customFormat="false" ht="12.75" hidden="false" customHeight="false" outlineLevel="0" collapsed="false">
      <c r="A19" s="223" t="s">
        <v>846</v>
      </c>
      <c r="B19" s="1970"/>
      <c r="C19" s="1657" t="s">
        <v>7486</v>
      </c>
      <c r="D19" s="1658" t="s">
        <v>7487</v>
      </c>
      <c r="E19" s="268" t="s">
        <v>925</v>
      </c>
      <c r="F19" s="268"/>
      <c r="G19" s="268" t="s">
        <v>3064</v>
      </c>
      <c r="H19" s="1659" t="s">
        <v>562</v>
      </c>
      <c r="I19" s="268" t="s">
        <v>7488</v>
      </c>
      <c r="J19" s="268" t="s">
        <v>7489</v>
      </c>
      <c r="K19" s="268" t="s">
        <v>7490</v>
      </c>
      <c r="L19" s="1438" t="s">
        <v>569</v>
      </c>
      <c r="M19" s="1659" t="s">
        <v>562</v>
      </c>
      <c r="N19" s="1659" t="s">
        <v>562</v>
      </c>
      <c r="O19" s="268"/>
      <c r="P19" s="268" t="s">
        <v>7491</v>
      </c>
      <c r="Q19" s="268" t="s">
        <v>7492</v>
      </c>
      <c r="R19" s="269"/>
      <c r="S19" s="268" t="s">
        <v>7493</v>
      </c>
      <c r="T19" s="1659" t="s">
        <v>562</v>
      </c>
      <c r="U19" s="1659" t="s">
        <v>562</v>
      </c>
      <c r="V19" s="1659"/>
      <c r="W19" s="1659"/>
      <c r="X19" s="1438" t="s">
        <v>569</v>
      </c>
      <c r="Y19" s="1438" t="s">
        <v>569</v>
      </c>
      <c r="Z19" s="1659"/>
      <c r="AA19" s="1659"/>
      <c r="AB19" s="1659"/>
      <c r="AC19" s="268" t="s">
        <v>563</v>
      </c>
      <c r="AD19" s="1659"/>
      <c r="AE19" s="269"/>
      <c r="AF19" s="269"/>
      <c r="AG19" s="268" t="s">
        <v>7494</v>
      </c>
      <c r="AH19" s="1567"/>
      <c r="AI19" s="1916"/>
      <c r="AJ19" s="18"/>
      <c r="AK19" s="18"/>
      <c r="AL19" s="18"/>
      <c r="AM19" s="18"/>
      <c r="AN19" s="18" t="s">
        <v>7495</v>
      </c>
      <c r="AO19" s="24"/>
    </row>
    <row r="20" customFormat="false" ht="12.75" hidden="false" customHeight="false" outlineLevel="0" collapsed="false">
      <c r="A20" s="301" t="s">
        <v>846</v>
      </c>
      <c r="B20" s="1974"/>
      <c r="C20" s="1657" t="s">
        <v>7496</v>
      </c>
      <c r="D20" s="1658" t="s">
        <v>7497</v>
      </c>
      <c r="E20" s="1658" t="s">
        <v>7498</v>
      </c>
      <c r="F20" s="1658" t="s">
        <v>7499</v>
      </c>
      <c r="G20" s="268" t="s">
        <v>3064</v>
      </c>
      <c r="H20" s="1659" t="s">
        <v>562</v>
      </c>
      <c r="I20" s="268" t="s">
        <v>7500</v>
      </c>
      <c r="J20" s="268" t="s">
        <v>7501</v>
      </c>
      <c r="K20" s="965" t="s">
        <v>7502</v>
      </c>
      <c r="L20" s="1438" t="s">
        <v>569</v>
      </c>
      <c r="M20" s="1659" t="s">
        <v>562</v>
      </c>
      <c r="N20" s="1659" t="s">
        <v>562</v>
      </c>
      <c r="O20" s="268"/>
      <c r="P20" s="268"/>
      <c r="Q20" s="268"/>
      <c r="R20" s="269"/>
      <c r="S20" s="268"/>
      <c r="T20" s="1659" t="s">
        <v>562</v>
      </c>
      <c r="U20" s="1659" t="s">
        <v>562</v>
      </c>
      <c r="V20" s="1659"/>
      <c r="W20" s="1659"/>
      <c r="X20" s="507" t="s">
        <v>569</v>
      </c>
      <c r="Y20" s="507" t="s">
        <v>569</v>
      </c>
      <c r="Z20" s="1659"/>
      <c r="AA20" s="1659"/>
      <c r="AB20" s="1659"/>
      <c r="AC20" s="268" t="s">
        <v>563</v>
      </c>
      <c r="AD20" s="1659"/>
      <c r="AE20" s="269"/>
      <c r="AF20" s="269"/>
      <c r="AG20" s="268"/>
      <c r="AH20" s="1567"/>
      <c r="AI20" s="1915" t="s">
        <v>1548</v>
      </c>
      <c r="AJ20" s="18"/>
      <c r="AK20" s="18"/>
      <c r="AL20" s="18"/>
      <c r="AM20" s="18"/>
      <c r="AN20" s="18"/>
      <c r="AO20" s="24"/>
    </row>
    <row r="21" customFormat="false" ht="12.75" hidden="false" customHeight="false" outlineLevel="0" collapsed="false">
      <c r="A21" s="1517"/>
      <c r="B21" s="1975"/>
      <c r="C21" s="1975"/>
      <c r="D21" s="1976"/>
      <c r="E21" s="1976"/>
      <c r="F21" s="1976"/>
      <c r="G21" s="1976"/>
      <c r="H21" s="1976"/>
      <c r="I21" s="1976"/>
      <c r="J21" s="1976"/>
      <c r="K21" s="1976"/>
      <c r="L21" s="1976"/>
      <c r="M21" s="1976"/>
      <c r="N21" s="1976"/>
      <c r="O21" s="1976"/>
      <c r="P21" s="1976"/>
      <c r="Q21" s="1976"/>
      <c r="R21" s="1976"/>
      <c r="S21" s="1976"/>
      <c r="T21" s="1976"/>
      <c r="U21" s="1976"/>
      <c r="V21" s="1976"/>
      <c r="W21" s="1976"/>
      <c r="X21" s="1976"/>
      <c r="Y21" s="1976"/>
      <c r="Z21" s="1976"/>
      <c r="AA21" s="1976"/>
      <c r="AB21" s="1976"/>
      <c r="AC21" s="1976"/>
      <c r="AD21" s="1976"/>
      <c r="AE21" s="1976"/>
      <c r="AF21" s="1976"/>
      <c r="AG21" s="1976"/>
      <c r="AH21" s="1977"/>
      <c r="AI21" s="1978"/>
      <c r="AJ21" s="1901"/>
      <c r="AK21" s="1901"/>
      <c r="AL21" s="1901"/>
      <c r="AM21" s="1901"/>
      <c r="AN21" s="1901"/>
      <c r="AO21" s="1906"/>
      <c r="AP21" s="1906"/>
      <c r="AQ21" s="1906"/>
      <c r="AR21" s="1906"/>
      <c r="AS21" s="1906"/>
      <c r="AT21" s="1906"/>
      <c r="AU21" s="1906"/>
      <c r="AV21" s="1906"/>
      <c r="AW21" s="1906"/>
      <c r="AX21" s="1906"/>
      <c r="AY21" s="1906"/>
      <c r="AZ21" s="1906"/>
      <c r="BA21" s="1906"/>
      <c r="BB21" s="1906"/>
      <c r="BC21" s="1906"/>
      <c r="BD21" s="1906"/>
      <c r="BE21" s="1906"/>
      <c r="BF21" s="1906"/>
      <c r="BG21" s="1906"/>
      <c r="BH21" s="1906"/>
      <c r="BI21" s="1906"/>
      <c r="BJ21" s="1906"/>
      <c r="BK21" s="1906"/>
      <c r="BL21" s="1906"/>
      <c r="BM21" s="1906"/>
      <c r="BN21" s="1906"/>
      <c r="BO21" s="1906"/>
      <c r="BP21" s="1906"/>
      <c r="BQ21" s="1906"/>
      <c r="BR21" s="1906"/>
      <c r="BS21" s="1906"/>
      <c r="BT21" s="1906"/>
      <c r="BU21" s="1906"/>
      <c r="BV21" s="1906"/>
      <c r="BW21" s="1906"/>
      <c r="BX21" s="1906"/>
      <c r="BY21" s="1906"/>
      <c r="BZ21" s="1906"/>
      <c r="CA21" s="1906"/>
    </row>
    <row r="22" customFormat="false" ht="15.75" hidden="false" customHeight="true" outlineLevel="0" collapsed="false">
      <c r="A22" s="170" t="s">
        <v>846</v>
      </c>
      <c r="B22" s="1027"/>
      <c r="C22" s="1027" t="s">
        <v>7503</v>
      </c>
      <c r="D22" s="1979" t="s">
        <v>940</v>
      </c>
      <c r="E22" s="1980" t="s">
        <v>7504</v>
      </c>
      <c r="F22" s="1980" t="s">
        <v>7505</v>
      </c>
      <c r="G22" s="1979" t="s">
        <v>7506</v>
      </c>
      <c r="H22" s="1979"/>
      <c r="I22" s="1979" t="s">
        <v>7507</v>
      </c>
      <c r="J22" s="1981" t="s">
        <v>7508</v>
      </c>
      <c r="K22" s="1979"/>
      <c r="L22" s="1979" t="s">
        <v>1655</v>
      </c>
      <c r="M22" s="177" t="s">
        <v>7509</v>
      </c>
      <c r="N22" s="1979" t="s">
        <v>7510</v>
      </c>
      <c r="O22" s="142" t="s">
        <v>1539</v>
      </c>
      <c r="P22" s="1979" t="s">
        <v>563</v>
      </c>
      <c r="Q22" s="1979" t="s">
        <v>563</v>
      </c>
      <c r="R22" s="1979"/>
      <c r="S22" s="1979" t="s">
        <v>7511</v>
      </c>
      <c r="T22" s="1979"/>
      <c r="U22" s="1979" t="s">
        <v>562</v>
      </c>
      <c r="V22" s="1979" t="s">
        <v>562</v>
      </c>
      <c r="W22" s="1979"/>
      <c r="X22" s="1979"/>
      <c r="Y22" s="1979"/>
      <c r="Z22" s="1979"/>
      <c r="AA22" s="1979"/>
      <c r="AB22" s="1979"/>
      <c r="AC22" s="1979"/>
      <c r="AD22" s="1979"/>
      <c r="AE22" s="1979"/>
      <c r="AF22" s="1979"/>
      <c r="AG22" s="1979"/>
      <c r="AH22" s="127"/>
      <c r="AI22" s="1826" t="s">
        <v>1548</v>
      </c>
      <c r="AJ22" s="127"/>
      <c r="AK22" s="127"/>
      <c r="AL22" s="127"/>
      <c r="AM22" s="127"/>
      <c r="AN22" s="127"/>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227"/>
      <c r="BV22" s="227"/>
      <c r="BW22" s="133"/>
      <c r="BX22" s="133"/>
      <c r="BY22" s="133"/>
      <c r="BZ22" s="133"/>
      <c r="CA22" s="133"/>
    </row>
    <row r="23" customFormat="false" ht="12.75" hidden="false" customHeight="false" outlineLevel="0" collapsed="false">
      <c r="A23" s="87"/>
      <c r="B23" s="1982"/>
      <c r="C23" s="1982" t="s">
        <v>7512</v>
      </c>
      <c r="D23" s="1132" t="s">
        <v>7513</v>
      </c>
      <c r="E23" s="1132" t="s">
        <v>7514</v>
      </c>
      <c r="F23" s="1981" t="s">
        <v>7515</v>
      </c>
      <c r="G23" s="1981" t="s">
        <v>7516</v>
      </c>
      <c r="H23" s="1981"/>
      <c r="I23" s="1981" t="s">
        <v>7517</v>
      </c>
      <c r="J23" s="1981"/>
      <c r="K23" s="1981"/>
      <c r="L23" s="1981"/>
      <c r="M23" s="1981" t="s">
        <v>7518</v>
      </c>
      <c r="N23" s="1981"/>
      <c r="O23" s="1981"/>
      <c r="P23" s="1981"/>
      <c r="Q23" s="1981"/>
      <c r="R23" s="1981"/>
      <c r="S23" s="1981"/>
      <c r="T23" s="1981"/>
      <c r="U23" s="1981"/>
      <c r="V23" s="1981"/>
      <c r="W23" s="1981"/>
      <c r="X23" s="1981"/>
      <c r="Y23" s="1981"/>
      <c r="Z23" s="1981"/>
      <c r="AA23" s="1981"/>
      <c r="AB23" s="1981"/>
      <c r="AC23" s="1981"/>
      <c r="AD23" s="1981"/>
      <c r="AE23" s="1981"/>
      <c r="AF23" s="1981"/>
      <c r="AG23" s="1981"/>
      <c r="AH23" s="228"/>
      <c r="AI23" s="1983"/>
      <c r="AJ23" s="228"/>
      <c r="AK23" s="228"/>
      <c r="AL23" s="228"/>
      <c r="AM23" s="228"/>
      <c r="AN23" s="228" t="s">
        <v>933</v>
      </c>
      <c r="AO23" s="1984"/>
      <c r="AP23" s="227"/>
      <c r="AQ23" s="227"/>
      <c r="AR23" s="227"/>
      <c r="AS23" s="227"/>
      <c r="AT23" s="227"/>
      <c r="AU23" s="227"/>
      <c r="AV23" s="227"/>
      <c r="AW23" s="227"/>
      <c r="AX23" s="227"/>
      <c r="AY23" s="227"/>
      <c r="AZ23" s="227"/>
      <c r="BA23" s="227"/>
      <c r="BB23" s="227"/>
      <c r="BC23" s="227"/>
      <c r="BD23" s="227"/>
      <c r="BE23" s="227"/>
      <c r="BF23" s="227"/>
      <c r="BG23" s="227"/>
      <c r="BH23" s="227"/>
      <c r="BI23" s="227"/>
      <c r="BJ23" s="227"/>
      <c r="BK23" s="227"/>
      <c r="BL23" s="227"/>
      <c r="BM23" s="227"/>
      <c r="BN23" s="227"/>
      <c r="BO23" s="227"/>
      <c r="BP23" s="227"/>
      <c r="BQ23" s="227"/>
      <c r="BR23" s="227"/>
      <c r="BS23" s="227"/>
      <c r="BT23" s="227"/>
      <c r="BU23" s="227"/>
      <c r="BV23" s="227"/>
      <c r="BW23" s="227"/>
      <c r="BX23" s="227"/>
      <c r="BY23" s="227"/>
      <c r="BZ23" s="227"/>
      <c r="CA23" s="227"/>
    </row>
    <row r="24" customFormat="false" ht="12.75" hidden="false" customHeight="false" outlineLevel="0" collapsed="false">
      <c r="A24" s="139"/>
      <c r="B24" s="1027"/>
      <c r="C24" s="1027" t="s">
        <v>7519</v>
      </c>
      <c r="D24" s="1132" t="s">
        <v>3040</v>
      </c>
      <c r="E24" s="1132" t="s">
        <v>3041</v>
      </c>
      <c r="F24" s="1132" t="s">
        <v>7520</v>
      </c>
      <c r="G24" s="1981" t="s">
        <v>3042</v>
      </c>
      <c r="H24" s="1981" t="s">
        <v>7521</v>
      </c>
      <c r="I24" s="1981" t="s">
        <v>3044</v>
      </c>
      <c r="J24" s="1981"/>
      <c r="K24" s="1981"/>
      <c r="L24" s="1981" t="s">
        <v>933</v>
      </c>
      <c r="M24" s="1981" t="s">
        <v>933</v>
      </c>
      <c r="N24" s="1981"/>
      <c r="O24" s="1981"/>
      <c r="P24" s="1981"/>
      <c r="Q24" s="1981"/>
      <c r="R24" s="1981"/>
      <c r="S24" s="1027"/>
      <c r="T24" s="1981"/>
      <c r="U24" s="1981" t="s">
        <v>7522</v>
      </c>
      <c r="V24" s="1981"/>
      <c r="W24" s="1981"/>
      <c r="X24" s="1981"/>
      <c r="Y24" s="1981"/>
      <c r="Z24" s="1981"/>
      <c r="AA24" s="1981"/>
      <c r="AB24" s="1981"/>
      <c r="AC24" s="1027" t="s">
        <v>940</v>
      </c>
      <c r="AD24" s="1981"/>
      <c r="AE24" s="1981"/>
      <c r="AF24" s="1981"/>
      <c r="AG24" s="1981" t="s">
        <v>569</v>
      </c>
      <c r="AH24" s="228"/>
      <c r="AI24" s="1983"/>
      <c r="AJ24" s="228"/>
      <c r="AK24" s="228"/>
      <c r="AL24" s="228"/>
      <c r="AM24" s="228"/>
      <c r="AN24" s="228"/>
      <c r="AO24" s="1984"/>
      <c r="AP24" s="227"/>
      <c r="AQ24" s="227"/>
      <c r="AR24" s="227"/>
      <c r="AS24" s="227"/>
      <c r="AT24" s="227"/>
      <c r="AU24" s="227"/>
      <c r="AV24" s="227"/>
      <c r="AW24" s="227"/>
      <c r="AX24" s="227"/>
      <c r="AY24" s="227"/>
      <c r="AZ24" s="227"/>
      <c r="BA24" s="227"/>
      <c r="BB24" s="227"/>
      <c r="BC24" s="227"/>
      <c r="BD24" s="227"/>
      <c r="BE24" s="227"/>
      <c r="BF24" s="227"/>
      <c r="BG24" s="227"/>
      <c r="BH24" s="227"/>
      <c r="BI24" s="227"/>
      <c r="BJ24" s="227"/>
      <c r="BK24" s="227"/>
      <c r="BL24" s="227"/>
      <c r="BM24" s="227"/>
      <c r="BN24" s="227"/>
      <c r="BO24" s="227"/>
      <c r="BP24" s="227"/>
      <c r="BQ24" s="227"/>
      <c r="BR24" s="227"/>
      <c r="BS24" s="227"/>
      <c r="BT24" s="227"/>
      <c r="BU24" s="227"/>
      <c r="BV24" s="227"/>
      <c r="BW24" s="227"/>
      <c r="BX24" s="227"/>
      <c r="BY24" s="227"/>
      <c r="BZ24" s="227"/>
      <c r="CA24" s="227"/>
    </row>
    <row r="25" customFormat="false" ht="12.75" hidden="false" customHeight="false" outlineLevel="0" collapsed="false">
      <c r="A25" s="1357"/>
      <c r="B25" s="1985"/>
      <c r="C25" s="1985"/>
      <c r="D25" s="1986"/>
      <c r="E25" s="1986"/>
      <c r="F25" s="1986"/>
      <c r="G25" s="1986"/>
      <c r="H25" s="1987"/>
      <c r="I25" s="1986"/>
      <c r="J25" s="1986"/>
      <c r="K25" s="778"/>
      <c r="L25" s="778"/>
      <c r="M25" s="778"/>
      <c r="N25" s="778"/>
      <c r="O25" s="778"/>
      <c r="P25" s="778"/>
      <c r="Q25" s="778"/>
      <c r="R25" s="1986"/>
      <c r="S25" s="778"/>
      <c r="T25" s="1986"/>
      <c r="U25" s="1987"/>
      <c r="V25" s="1988"/>
      <c r="W25" s="1986"/>
      <c r="X25" s="1986"/>
      <c r="Y25" s="1986"/>
      <c r="Z25" s="1986"/>
      <c r="AA25" s="1986"/>
      <c r="AB25" s="1986"/>
      <c r="AC25" s="778"/>
      <c r="AD25" s="1986"/>
      <c r="AE25" s="1986"/>
      <c r="AF25" s="1986"/>
      <c r="AG25" s="778"/>
      <c r="AH25" s="1903"/>
      <c r="AI25" s="1409"/>
    </row>
    <row r="26" customFormat="false" ht="12.75" hidden="false" customHeight="false" outlineLevel="0" collapsed="false">
      <c r="A26" s="970"/>
      <c r="B26" s="1989"/>
      <c r="C26" s="1989"/>
      <c r="D26" s="1990"/>
      <c r="E26" s="1990"/>
      <c r="F26" s="1990"/>
      <c r="G26" s="1990"/>
      <c r="H26" s="1991"/>
      <c r="I26" s="1990"/>
      <c r="J26" s="1990"/>
      <c r="K26" s="1986"/>
      <c r="L26" s="1986"/>
      <c r="M26" s="1986"/>
      <c r="N26" s="1986"/>
      <c r="O26" s="1986"/>
      <c r="P26" s="1986"/>
      <c r="Q26" s="1986"/>
      <c r="R26" s="1990"/>
      <c r="S26" s="1986"/>
      <c r="T26" s="1990"/>
      <c r="U26" s="1991"/>
      <c r="V26" s="1991"/>
      <c r="W26" s="1990"/>
      <c r="X26" s="1990"/>
      <c r="Y26" s="1990"/>
      <c r="Z26" s="1990"/>
      <c r="AA26" s="1990"/>
      <c r="AB26" s="1990"/>
      <c r="AC26" s="1986"/>
      <c r="AD26" s="1990"/>
      <c r="AE26" s="1990"/>
      <c r="AF26" s="1990"/>
      <c r="AG26" s="1986"/>
      <c r="AH26" s="1907"/>
      <c r="AI26" s="1767"/>
    </row>
    <row r="27" customFormat="false" ht="12.75" hidden="false" customHeight="false" outlineLevel="0" collapsed="false">
      <c r="A27" s="970"/>
      <c r="B27" s="1989"/>
      <c r="C27" s="1989"/>
      <c r="D27" s="1990"/>
      <c r="E27" s="1990"/>
      <c r="F27" s="1990"/>
      <c r="G27" s="1990"/>
      <c r="H27" s="1991"/>
      <c r="I27" s="1990"/>
      <c r="J27" s="1990"/>
      <c r="K27" s="1990"/>
      <c r="L27" s="1990"/>
      <c r="M27" s="1990"/>
      <c r="N27" s="1990"/>
      <c r="O27" s="1990"/>
      <c r="P27" s="1990"/>
      <c r="Q27" s="1990"/>
      <c r="R27" s="1990"/>
      <c r="S27" s="1990"/>
      <c r="T27" s="1990"/>
      <c r="U27" s="1991"/>
      <c r="V27" s="1991"/>
      <c r="W27" s="1990"/>
      <c r="X27" s="1990"/>
      <c r="Y27" s="1990"/>
      <c r="Z27" s="1990"/>
      <c r="AA27" s="1990"/>
      <c r="AB27" s="1990"/>
      <c r="AC27" s="1990"/>
      <c r="AD27" s="1990"/>
      <c r="AE27" s="1990"/>
      <c r="AF27" s="1990"/>
      <c r="AG27" s="1990"/>
      <c r="AH27" s="1907"/>
      <c r="AI27" s="1409"/>
    </row>
    <row r="28" customFormat="false" ht="12.75" hidden="false" customHeight="false" outlineLevel="0" collapsed="false">
      <c r="A28" s="970"/>
      <c r="B28" s="1989"/>
      <c r="C28" s="1989"/>
      <c r="D28" s="1990"/>
      <c r="E28" s="1990"/>
      <c r="F28" s="1990"/>
      <c r="G28" s="1990"/>
      <c r="H28" s="1991"/>
      <c r="I28" s="1990"/>
      <c r="J28" s="1990"/>
      <c r="K28" s="1990"/>
      <c r="L28" s="1990"/>
      <c r="M28" s="1990"/>
      <c r="N28" s="1990"/>
      <c r="O28" s="1990"/>
      <c r="P28" s="1990"/>
      <c r="Q28" s="1990"/>
      <c r="R28" s="1990"/>
      <c r="S28" s="1990"/>
      <c r="T28" s="1990"/>
      <c r="U28" s="1991"/>
      <c r="V28" s="1991"/>
      <c r="W28" s="1990"/>
      <c r="X28" s="1990"/>
      <c r="Y28" s="1990"/>
      <c r="Z28" s="1990"/>
      <c r="AA28" s="1990"/>
      <c r="AB28" s="1990"/>
      <c r="AC28" s="1990"/>
      <c r="AD28" s="1990"/>
      <c r="AE28" s="1990"/>
      <c r="AF28" s="1990"/>
      <c r="AG28" s="1990"/>
      <c r="AH28" s="1907"/>
      <c r="AI28" s="1409"/>
    </row>
    <row r="29" customFormat="false" ht="12.75" hidden="false" customHeight="false" outlineLevel="0" collapsed="false">
      <c r="A29" s="970"/>
      <c r="B29" s="1989"/>
      <c r="C29" s="1989"/>
      <c r="D29" s="1990"/>
      <c r="E29" s="1990"/>
      <c r="F29" s="1990"/>
      <c r="G29" s="1990"/>
      <c r="H29" s="1991"/>
      <c r="I29" s="1990"/>
      <c r="J29" s="1990"/>
      <c r="K29" s="1990"/>
      <c r="L29" s="1990"/>
      <c r="M29" s="1990"/>
      <c r="N29" s="1990"/>
      <c r="O29" s="1990"/>
      <c r="P29" s="1990"/>
      <c r="Q29" s="1990"/>
      <c r="R29" s="1990"/>
      <c r="S29" s="1990"/>
      <c r="T29" s="1990"/>
      <c r="U29" s="1991"/>
      <c r="V29" s="1991"/>
      <c r="W29" s="1990"/>
      <c r="X29" s="1990"/>
      <c r="Y29" s="1990"/>
      <c r="Z29" s="1990"/>
      <c r="AA29" s="1990"/>
      <c r="AB29" s="1990"/>
      <c r="AC29" s="1990"/>
      <c r="AD29" s="1990"/>
      <c r="AE29" s="1990"/>
      <c r="AF29" s="1990"/>
      <c r="AG29" s="1990"/>
      <c r="AH29" s="1907"/>
      <c r="AI29" s="1409"/>
    </row>
    <row r="30" customFormat="false" ht="12.75" hidden="false" customHeight="false" outlineLevel="0" collapsed="false">
      <c r="A30" s="970"/>
      <c r="B30" s="1989"/>
      <c r="C30" s="1989"/>
      <c r="D30" s="1990"/>
      <c r="E30" s="1990"/>
      <c r="F30" s="1990"/>
      <c r="G30" s="1990"/>
      <c r="H30" s="1991"/>
      <c r="I30" s="1990"/>
      <c r="J30" s="1990"/>
      <c r="K30" s="1990"/>
      <c r="L30" s="1990"/>
      <c r="M30" s="1990"/>
      <c r="N30" s="1990"/>
      <c r="O30" s="1990"/>
      <c r="P30" s="1990"/>
      <c r="Q30" s="1990"/>
      <c r="R30" s="1990"/>
      <c r="S30" s="1990"/>
      <c r="T30" s="1990"/>
      <c r="U30" s="1991"/>
      <c r="V30" s="1991"/>
      <c r="W30" s="1990"/>
      <c r="X30" s="1990"/>
      <c r="Y30" s="1990"/>
      <c r="Z30" s="1990"/>
      <c r="AA30" s="1990"/>
      <c r="AB30" s="1990"/>
      <c r="AC30" s="1990"/>
      <c r="AD30" s="1990"/>
      <c r="AE30" s="1990"/>
      <c r="AF30" s="1990"/>
      <c r="AG30" s="1990"/>
      <c r="AH30" s="1907"/>
      <c r="AI30" s="1409"/>
    </row>
    <row r="31" customFormat="false" ht="12.75" hidden="false" customHeight="false" outlineLevel="0" collapsed="false">
      <c r="A31" s="970"/>
      <c r="B31" s="1989"/>
      <c r="C31" s="1989"/>
      <c r="D31" s="1990"/>
      <c r="E31" s="1990"/>
      <c r="F31" s="1990"/>
      <c r="G31" s="1990"/>
      <c r="H31" s="1991"/>
      <c r="I31" s="1990"/>
      <c r="J31" s="1990"/>
      <c r="K31" s="1990"/>
      <c r="L31" s="1990"/>
      <c r="M31" s="1990"/>
      <c r="N31" s="1990"/>
      <c r="O31" s="1990"/>
      <c r="P31" s="1990"/>
      <c r="Q31" s="1990"/>
      <c r="R31" s="1990"/>
      <c r="S31" s="1990"/>
      <c r="T31" s="1990"/>
      <c r="U31" s="1991"/>
      <c r="V31" s="1991"/>
      <c r="W31" s="1990"/>
      <c r="X31" s="1990"/>
      <c r="Y31" s="1990"/>
      <c r="Z31" s="1990"/>
      <c r="AA31" s="1990"/>
      <c r="AB31" s="1990"/>
      <c r="AC31" s="1990"/>
      <c r="AD31" s="1990"/>
      <c r="AE31" s="1990"/>
      <c r="AF31" s="1990"/>
      <c r="AG31" s="1990"/>
      <c r="AH31" s="1907"/>
      <c r="AI31" s="224"/>
    </row>
    <row r="32" customFormat="false" ht="12.75" hidden="false" customHeight="false" outlineLevel="0" collapsed="false">
      <c r="A32" s="970"/>
      <c r="B32" s="1989"/>
      <c r="C32" s="1989"/>
      <c r="D32" s="1990"/>
      <c r="E32" s="1990"/>
      <c r="F32" s="1990"/>
      <c r="G32" s="1990"/>
      <c r="H32" s="1991"/>
      <c r="I32" s="1990"/>
      <c r="J32" s="1990"/>
      <c r="K32" s="1990"/>
      <c r="L32" s="1990"/>
      <c r="M32" s="1990"/>
      <c r="N32" s="1990"/>
      <c r="O32" s="1990"/>
      <c r="P32" s="1990"/>
      <c r="Q32" s="1990"/>
      <c r="R32" s="1990"/>
      <c r="S32" s="1990"/>
      <c r="T32" s="1990"/>
      <c r="U32" s="1991"/>
      <c r="V32" s="1991"/>
      <c r="W32" s="1990"/>
      <c r="X32" s="1990"/>
      <c r="Y32" s="1990"/>
      <c r="Z32" s="1990"/>
      <c r="AA32" s="1990"/>
      <c r="AB32" s="1990"/>
      <c r="AC32" s="1990"/>
      <c r="AD32" s="1990"/>
      <c r="AE32" s="1990"/>
      <c r="AF32" s="1990"/>
      <c r="AG32" s="1990"/>
      <c r="AH32" s="1907"/>
      <c r="AI32" s="224"/>
    </row>
    <row r="33" customFormat="false" ht="12.75" hidden="false" customHeight="false" outlineLevel="0" collapsed="false">
      <c r="A33" s="970"/>
      <c r="B33" s="1989"/>
      <c r="C33" s="1989"/>
      <c r="D33" s="1990"/>
      <c r="E33" s="1990"/>
      <c r="F33" s="1990"/>
      <c r="G33" s="1990"/>
      <c r="H33" s="1991"/>
      <c r="I33" s="1990"/>
      <c r="J33" s="1990"/>
      <c r="K33" s="1990"/>
      <c r="L33" s="1990"/>
      <c r="M33" s="1990"/>
      <c r="N33" s="1990"/>
      <c r="O33" s="1990"/>
      <c r="P33" s="1990"/>
      <c r="Q33" s="1990"/>
      <c r="R33" s="1990"/>
      <c r="S33" s="1990"/>
      <c r="T33" s="1990"/>
      <c r="U33" s="1991"/>
      <c r="V33" s="1991"/>
      <c r="W33" s="1990"/>
      <c r="X33" s="1990"/>
      <c r="Y33" s="1990"/>
      <c r="Z33" s="1990"/>
      <c r="AA33" s="1990"/>
      <c r="AB33" s="1990"/>
      <c r="AC33" s="1990"/>
      <c r="AD33" s="1990"/>
      <c r="AE33" s="1990"/>
      <c r="AF33" s="1990"/>
      <c r="AG33" s="1990"/>
      <c r="AH33" s="1907"/>
      <c r="AI33" s="224"/>
    </row>
    <row r="34" customFormat="false" ht="12.75" hidden="false" customHeight="false" outlineLevel="0" collapsed="false">
      <c r="A34" s="970"/>
      <c r="B34" s="1989"/>
      <c r="C34" s="1989"/>
      <c r="D34" s="1990"/>
      <c r="E34" s="1990"/>
      <c r="F34" s="1990"/>
      <c r="G34" s="1990"/>
      <c r="H34" s="1991"/>
      <c r="I34" s="1990"/>
      <c r="J34" s="1990"/>
      <c r="K34" s="1990"/>
      <c r="L34" s="1990"/>
      <c r="M34" s="1990"/>
      <c r="N34" s="1990"/>
      <c r="O34" s="1990"/>
      <c r="P34" s="1990"/>
      <c r="Q34" s="1990"/>
      <c r="R34" s="1990"/>
      <c r="S34" s="1990"/>
      <c r="T34" s="1990"/>
      <c r="U34" s="1991"/>
      <c r="V34" s="1991"/>
      <c r="W34" s="1990"/>
      <c r="X34" s="1990"/>
      <c r="Y34" s="1990"/>
      <c r="Z34" s="1990"/>
      <c r="AA34" s="1990"/>
      <c r="AB34" s="1990"/>
      <c r="AC34" s="1990"/>
      <c r="AD34" s="1990"/>
      <c r="AE34" s="1990"/>
      <c r="AF34" s="1990"/>
      <c r="AG34" s="1990"/>
      <c r="AH34" s="1907"/>
      <c r="AI34" s="1825"/>
    </row>
    <row r="35" customFormat="false" ht="12.75" hidden="false" customHeight="false" outlineLevel="0" collapsed="false">
      <c r="A35" s="970"/>
      <c r="B35" s="1989"/>
      <c r="C35" s="1989"/>
      <c r="D35" s="1990"/>
      <c r="E35" s="1990"/>
      <c r="F35" s="1990"/>
      <c r="G35" s="1990"/>
      <c r="H35" s="1991"/>
      <c r="I35" s="1990"/>
      <c r="J35" s="1990"/>
      <c r="K35" s="1990"/>
      <c r="L35" s="1990"/>
      <c r="M35" s="1990"/>
      <c r="N35" s="1990"/>
      <c r="O35" s="1990"/>
      <c r="P35" s="1990"/>
      <c r="Q35" s="1990"/>
      <c r="R35" s="1990"/>
      <c r="S35" s="1990"/>
      <c r="T35" s="1990"/>
      <c r="U35" s="1991"/>
      <c r="V35" s="1991"/>
      <c r="W35" s="1990"/>
      <c r="X35" s="1990"/>
      <c r="Y35" s="1990"/>
      <c r="Z35" s="1990"/>
      <c r="AA35" s="1990"/>
      <c r="AB35" s="1990"/>
      <c r="AC35" s="1990"/>
      <c r="AD35" s="1990"/>
      <c r="AE35" s="1990"/>
      <c r="AF35" s="1990"/>
      <c r="AG35" s="1990"/>
      <c r="AH35" s="1907"/>
      <c r="AI35" s="1409"/>
    </row>
    <row r="36" customFormat="false" ht="12.75" hidden="false" customHeight="false" outlineLevel="0" collapsed="false">
      <c r="A36" s="970"/>
      <c r="B36" s="1989"/>
      <c r="C36" s="1989"/>
      <c r="D36" s="1990"/>
      <c r="E36" s="1990"/>
      <c r="F36" s="1990"/>
      <c r="G36" s="1990"/>
      <c r="H36" s="1991"/>
      <c r="I36" s="1990"/>
      <c r="J36" s="1990"/>
      <c r="K36" s="1990"/>
      <c r="L36" s="1990"/>
      <c r="M36" s="1990"/>
      <c r="N36" s="1990"/>
      <c r="O36" s="1990"/>
      <c r="P36" s="1990"/>
      <c r="Q36" s="1990"/>
      <c r="R36" s="1990"/>
      <c r="S36" s="1990"/>
      <c r="T36" s="1990"/>
      <c r="U36" s="1991"/>
      <c r="V36" s="1991"/>
      <c r="W36" s="1990"/>
      <c r="X36" s="1990"/>
      <c r="Y36" s="1990"/>
      <c r="Z36" s="1990"/>
      <c r="AA36" s="1990"/>
      <c r="AB36" s="1990"/>
      <c r="AC36" s="1990"/>
      <c r="AD36" s="1990"/>
      <c r="AE36" s="1990"/>
      <c r="AF36" s="1990"/>
      <c r="AG36" s="1990"/>
      <c r="AH36" s="1907"/>
      <c r="AI36" s="1944"/>
    </row>
    <row r="37" customFormat="false" ht="12.75" hidden="false" customHeight="false" outlineLevel="0" collapsed="false">
      <c r="A37" s="970"/>
      <c r="B37" s="1989"/>
      <c r="C37" s="1989"/>
      <c r="D37" s="1990"/>
      <c r="E37" s="1990"/>
      <c r="F37" s="1990"/>
      <c r="G37" s="1990"/>
      <c r="H37" s="1991"/>
      <c r="I37" s="1990"/>
      <c r="J37" s="1990"/>
      <c r="K37" s="1990"/>
      <c r="L37" s="1990"/>
      <c r="M37" s="1990"/>
      <c r="N37" s="1990"/>
      <c r="O37" s="1990"/>
      <c r="P37" s="1990"/>
      <c r="Q37" s="1990"/>
      <c r="R37" s="1990"/>
      <c r="S37" s="1990"/>
      <c r="T37" s="1990"/>
      <c r="U37" s="1991"/>
      <c r="V37" s="1991"/>
      <c r="W37" s="1990"/>
      <c r="X37" s="1990"/>
      <c r="Y37" s="1990"/>
      <c r="Z37" s="1990"/>
      <c r="AA37" s="1990"/>
      <c r="AB37" s="1990"/>
      <c r="AC37" s="1990"/>
      <c r="AD37" s="1990"/>
      <c r="AE37" s="1990"/>
      <c r="AF37" s="1990"/>
      <c r="AG37" s="1990"/>
      <c r="AH37" s="1907"/>
      <c r="AI37" s="1822"/>
    </row>
    <row r="38" customFormat="false" ht="12.75" hidden="false" customHeight="false" outlineLevel="0" collapsed="false">
      <c r="A38" s="970"/>
      <c r="B38" s="1989"/>
      <c r="C38" s="1989"/>
      <c r="D38" s="1990"/>
      <c r="E38" s="1990"/>
      <c r="F38" s="1990"/>
      <c r="G38" s="1990"/>
      <c r="H38" s="1991"/>
      <c r="I38" s="1990"/>
      <c r="J38" s="1990"/>
      <c r="K38" s="1990"/>
      <c r="L38" s="1990"/>
      <c r="M38" s="1990"/>
      <c r="N38" s="1990"/>
      <c r="O38" s="1990"/>
      <c r="P38" s="1990"/>
      <c r="Q38" s="1990"/>
      <c r="R38" s="1990"/>
      <c r="S38" s="1990"/>
      <c r="T38" s="1990"/>
      <c r="U38" s="1991"/>
      <c r="V38" s="1991"/>
      <c r="W38" s="1990"/>
      <c r="X38" s="1990"/>
      <c r="Y38" s="1990"/>
      <c r="Z38" s="1990"/>
      <c r="AA38" s="1990"/>
      <c r="AB38" s="1990"/>
      <c r="AC38" s="1990"/>
      <c r="AD38" s="1990"/>
      <c r="AE38" s="1990"/>
      <c r="AF38" s="1990"/>
      <c r="AG38" s="1990"/>
      <c r="AH38" s="1907"/>
      <c r="AI38" s="244"/>
    </row>
    <row r="39" customFormat="false" ht="12.75" hidden="false" customHeight="false" outlineLevel="0" collapsed="false">
      <c r="A39" s="970"/>
      <c r="B39" s="1989"/>
      <c r="C39" s="1989"/>
      <c r="D39" s="1990"/>
      <c r="E39" s="1990"/>
      <c r="F39" s="1990"/>
      <c r="G39" s="1990"/>
      <c r="H39" s="1991"/>
      <c r="I39" s="1990"/>
      <c r="J39" s="1990"/>
      <c r="K39" s="1990"/>
      <c r="L39" s="1990"/>
      <c r="M39" s="1990"/>
      <c r="N39" s="1990"/>
      <c r="O39" s="1990"/>
      <c r="P39" s="1990"/>
      <c r="Q39" s="1990"/>
      <c r="R39" s="1990"/>
      <c r="S39" s="1990"/>
      <c r="T39" s="1990"/>
      <c r="U39" s="1991"/>
      <c r="V39" s="1991"/>
      <c r="W39" s="1990"/>
      <c r="X39" s="1990"/>
      <c r="Y39" s="1990"/>
      <c r="Z39" s="1990"/>
      <c r="AA39" s="1990"/>
      <c r="AB39" s="1990"/>
      <c r="AC39" s="1990"/>
      <c r="AD39" s="1990"/>
      <c r="AE39" s="1990"/>
      <c r="AF39" s="1990"/>
      <c r="AG39" s="1990"/>
      <c r="AH39" s="1907"/>
      <c r="AI39" s="1822"/>
    </row>
    <row r="40" customFormat="false" ht="12.75" hidden="false" customHeight="false" outlineLevel="0" collapsed="false">
      <c r="A40" s="970"/>
      <c r="B40" s="1989"/>
      <c r="C40" s="1989"/>
      <c r="D40" s="1990"/>
      <c r="E40" s="1990"/>
      <c r="F40" s="1990"/>
      <c r="G40" s="1990"/>
      <c r="H40" s="1991"/>
      <c r="I40" s="1990"/>
      <c r="J40" s="1990"/>
      <c r="K40" s="1990"/>
      <c r="L40" s="1990"/>
      <c r="M40" s="1990"/>
      <c r="N40" s="1990"/>
      <c r="O40" s="1990"/>
      <c r="P40" s="1990"/>
      <c r="Q40" s="1990"/>
      <c r="R40" s="1990"/>
      <c r="S40" s="1990"/>
      <c r="T40" s="1990"/>
      <c r="U40" s="1991"/>
      <c r="V40" s="1991"/>
      <c r="W40" s="1990"/>
      <c r="X40" s="1990"/>
      <c r="Y40" s="1990"/>
      <c r="Z40" s="1990"/>
      <c r="AA40" s="1990"/>
      <c r="AB40" s="1990"/>
      <c r="AC40" s="1990"/>
      <c r="AD40" s="1990"/>
      <c r="AE40" s="1990"/>
      <c r="AF40" s="1990"/>
      <c r="AG40" s="1990"/>
      <c r="AH40" s="1907"/>
      <c r="AI40" s="1822"/>
    </row>
    <row r="41" customFormat="false" ht="12.75" hidden="false" customHeight="false" outlineLevel="0" collapsed="false">
      <c r="A41" s="970"/>
      <c r="B41" s="1989"/>
      <c r="C41" s="1989"/>
      <c r="D41" s="1990"/>
      <c r="E41" s="1990"/>
      <c r="F41" s="1990"/>
      <c r="G41" s="1990"/>
      <c r="H41" s="1991"/>
      <c r="I41" s="1990"/>
      <c r="J41" s="1990"/>
      <c r="K41" s="1990"/>
      <c r="L41" s="1990"/>
      <c r="M41" s="1990"/>
      <c r="N41" s="1990"/>
      <c r="O41" s="1990"/>
      <c r="P41" s="1990"/>
      <c r="Q41" s="1990"/>
      <c r="R41" s="1990"/>
      <c r="S41" s="1990"/>
      <c r="T41" s="1990"/>
      <c r="U41" s="1991"/>
      <c r="V41" s="1991"/>
      <c r="W41" s="1990"/>
      <c r="X41" s="1990"/>
      <c r="Y41" s="1990"/>
      <c r="Z41" s="1990"/>
      <c r="AA41" s="1990"/>
      <c r="AB41" s="1990"/>
      <c r="AC41" s="1990"/>
      <c r="AD41" s="1990"/>
      <c r="AE41" s="1990"/>
      <c r="AF41" s="1990"/>
      <c r="AG41" s="1990"/>
      <c r="AH41" s="1907"/>
      <c r="AI41" s="1822"/>
    </row>
    <row r="42" customFormat="false" ht="12.75" hidden="false" customHeight="false" outlineLevel="0" collapsed="false">
      <c r="A42" s="970"/>
      <c r="B42" s="1989"/>
      <c r="C42" s="1989"/>
      <c r="D42" s="1990"/>
      <c r="E42" s="1990"/>
      <c r="F42" s="1990"/>
      <c r="G42" s="1990"/>
      <c r="H42" s="1991"/>
      <c r="I42" s="1990"/>
      <c r="J42" s="1990"/>
      <c r="K42" s="1990"/>
      <c r="L42" s="1990"/>
      <c r="M42" s="1990"/>
      <c r="N42" s="1990"/>
      <c r="O42" s="1990"/>
      <c r="P42" s="1990"/>
      <c r="Q42" s="1990"/>
      <c r="R42" s="1990"/>
      <c r="S42" s="1990"/>
      <c r="T42" s="1990"/>
      <c r="U42" s="1991"/>
      <c r="V42" s="1991"/>
      <c r="W42" s="1990"/>
      <c r="X42" s="1990"/>
      <c r="Y42" s="1990"/>
      <c r="Z42" s="1990"/>
      <c r="AA42" s="1990"/>
      <c r="AB42" s="1990"/>
      <c r="AC42" s="1990"/>
      <c r="AD42" s="1990"/>
      <c r="AE42" s="1990"/>
      <c r="AF42" s="1990"/>
      <c r="AG42" s="1990"/>
      <c r="AH42" s="1907"/>
      <c r="AI42" s="1822"/>
    </row>
    <row r="43" customFormat="false" ht="12.75" hidden="false" customHeight="false" outlineLevel="0" collapsed="false">
      <c r="A43" s="970"/>
      <c r="B43" s="1989"/>
      <c r="C43" s="1989"/>
      <c r="D43" s="1990"/>
      <c r="E43" s="1990"/>
      <c r="F43" s="1990"/>
      <c r="G43" s="1990"/>
      <c r="H43" s="1991"/>
      <c r="I43" s="1990"/>
      <c r="J43" s="1990"/>
      <c r="K43" s="1990"/>
      <c r="L43" s="1990"/>
      <c r="M43" s="1990"/>
      <c r="N43" s="1990"/>
      <c r="O43" s="1990"/>
      <c r="P43" s="1990"/>
      <c r="Q43" s="1990"/>
      <c r="R43" s="1990"/>
      <c r="S43" s="1990"/>
      <c r="T43" s="1990"/>
      <c r="U43" s="1991"/>
      <c r="V43" s="1991"/>
      <c r="W43" s="1990"/>
      <c r="X43" s="1990"/>
      <c r="Y43" s="1990"/>
      <c r="Z43" s="1990"/>
      <c r="AA43" s="1990"/>
      <c r="AB43" s="1990"/>
      <c r="AC43" s="1990"/>
      <c r="AD43" s="1990"/>
      <c r="AE43" s="1990"/>
      <c r="AF43" s="1990"/>
      <c r="AG43" s="1990"/>
      <c r="AH43" s="1907"/>
      <c r="AI43" s="244"/>
    </row>
    <row r="44" customFormat="false" ht="12.75" hidden="false" customHeight="false" outlineLevel="0" collapsed="false">
      <c r="A44" s="970"/>
      <c r="B44" s="1989"/>
      <c r="C44" s="1989"/>
      <c r="D44" s="1990"/>
      <c r="E44" s="1990"/>
      <c r="F44" s="1990"/>
      <c r="G44" s="1990"/>
      <c r="H44" s="1991"/>
      <c r="I44" s="1990"/>
      <c r="J44" s="1990"/>
      <c r="K44" s="1990"/>
      <c r="L44" s="1990"/>
      <c r="M44" s="1990"/>
      <c r="N44" s="1990"/>
      <c r="O44" s="1990"/>
      <c r="P44" s="1990"/>
      <c r="Q44" s="1990"/>
      <c r="R44" s="1990"/>
      <c r="S44" s="1990"/>
      <c r="T44" s="1990"/>
      <c r="U44" s="1991"/>
      <c r="V44" s="1991"/>
      <c r="W44" s="1990"/>
      <c r="X44" s="1990"/>
      <c r="Y44" s="1990"/>
      <c r="Z44" s="1990"/>
      <c r="AA44" s="1990"/>
      <c r="AB44" s="1990"/>
      <c r="AC44" s="1990"/>
      <c r="AD44" s="1990"/>
      <c r="AE44" s="1990"/>
      <c r="AF44" s="1990"/>
      <c r="AG44" s="1990"/>
      <c r="AH44" s="1907"/>
      <c r="AI44" s="1822"/>
    </row>
  </sheetData>
  <conditionalFormatting sqref="AI1:AI120">
    <cfRule type="cellIs" priority="2" operator="equal" aboveAverage="0" equalAverage="0" bottom="0" percent="0" rank="0" text="" dxfId="0">
      <formula>"V"</formula>
    </cfRule>
  </conditionalFormatting>
  <hyperlinks>
    <hyperlink ref="D2" r:id="rId1" display="http://amirim.com/"/>
    <hyperlink ref="F2" r:id="rId2" display="http://vegan-friendly.co.il/business/256"/>
    <hyperlink ref="D3" r:id="rId3" display="http://www.agadatdeshe.co.il/"/>
    <hyperlink ref="E3" r:id="rId4" display="https://www.facebook.com/zimmeragadatdeshe/?fref=ts"/>
    <hyperlink ref="F3" r:id="rId5" display="http://vegan-friendly.co.il/business/252"/>
    <hyperlink ref="D4" r:id="rId6" display="http://www.tzlilhateva.co.il/"/>
    <hyperlink ref="E4" r:id="rId7" display="https://www.facebook.com/%D7%A6%D7%9C%D7%99%D7%9C-%D7%94%D7%98%D7%91%D7%A2-The-Sound-of-Nature-990657824285827/?fref=nf"/>
    <hyperlink ref="F4" r:id="rId8" display="http://vegan-friendly.co.il/business/243"/>
    <hyperlink ref="D5" r:id="rId9" display="http://www.dalia-amirim.co.il/"/>
    <hyperlink ref="E5" r:id="rId10" display="https://www.facebook.com/%D7%A0%D7%95%D7%A3-%D7%91%D7%90%D7%9E%D7%99%D7%A8%D7%99%D7%9D-%D7%A1%D7%A4%D7%90-%D7%93%D7%9C%D7%99%D7%94-301672299850255/timeline/"/>
    <hyperlink ref="F5" r:id="rId11" display="http://vegan-friendly.co.il/business/233/%D7%A0%D7%95%D7%A3_%D7%91%D7%90%D7%9E%D7%99%D7%A8%D7%99%D7%9D:%20%D7%91%D7%A7%D7%AA%D7%95%D7%AA%20%D7%90%D7%99%D7%A8%D7%95%D7%97%20%D7%95%D7%A1%D7%A4%D7%90%20%D7%93%D7%9C%D7%99%D7%94"/>
    <hyperlink ref="D6" r:id="rId12" display="http://www.mapa.co.il/%D7%9E%D7%A4%D7%94/%D7%A6%D7%99%D7%9E%D7%A8%D7%99%D7%9D+%D7%95%D7%9C%D7%99%D7%A0%D7%94/15004"/>
    <hyperlink ref="E6" r:id="rId13" display="https://www.facebook.com/pages/%D7%A6%D7%99%D7%9E%D7%A8-%D7%9E%D7%A9%D7%A7-%D7%9C%D7%95%D7%99%D7%9F/222353281155363"/>
    <hyperlink ref="F6" r:id="rId14" display="https://vegan-friendly.co.il/%D7%91%D7%99%D7%AA-%D7%A2%D7%A1%D7%A7/191/%D7%94%D7%A6%D7%99%D7%9E%D7%A8%D7%99%D7%9D_%D7%A9%D7%9C_%D7%9E%D7%A9%D7%A7_%D7%9C%D7%95%D7%99%D7%9F"/>
    <hyperlink ref="D7" r:id="rId15" display="http://www.inbar.co.il/he"/>
    <hyperlink ref="E7" r:id="rId16" display="https://www.facebook.com/inbarinn/timeline"/>
    <hyperlink ref="F7" r:id="rId17" display="http://www.vegan-friendly.co.il/business/%D7%A2%D7%A0%D7%91%D7%A8-%D7%90%D7%99%D7%A8%D7%95%D7%97-%D7%9B%D7%A4%D7%A8%D7%99-%D7%91%D7%9C%D7%91-%D7%94%D7%92%D7%9C%D7%99%D7%9C/"/>
    <hyperlink ref="D8" r:id="rId18" display="www.invito.co.il"/>
    <hyperlink ref="E8" r:id="rId19" display="https://www.facebook.com/InvitoHadNes/timeline"/>
    <hyperlink ref="F8" r:id="rId20" display="https://vegan-friendly.co.il/%D7%91%D7%99%D7%AA-%D7%A2%D7%A1%D7%A7/47/Invito_%D7%90%D7%99%D7%A8%D7%95%D7%97_%D7%A7%D7%95%D7%9C%D7%99%D7%A0%D7%A8%D7%99"/>
    <hyperlink ref="D9" r:id="rId21" display="http://www.zimmernorth.co.il/"/>
    <hyperlink ref="E9" r:id="rId22" display="https://www.facebook.com/zimmernorth"/>
    <hyperlink ref="F9" r:id="rId23" display="https://vegan-friendly.co.il/%D7%91%D7%99%D7%AA-%D7%A2%D7%A1%D7%A7/48/%D7%90%D7%95%D7%A8_%D7%91%D7%A8%D7%90%D7%A9%D7%99%D7%AA_%D7%A6%D7%99%D7%9E%D7%A8%D7%99%D7%9D_%D7%95%D7%A1%D7%95%D7%95%D7%99%D7%98%D7%95%D7%AA_%D7%91%D7%90%D7%9E%D7%99%D7%A8%D7%99%D7%9D"/>
    <hyperlink ref="D10" r:id="rId24" display="http://www.vitrag-zimmer.co.il/"/>
    <hyperlink ref="E10" r:id="rId25" display="https://www.facebook.com/villa.vitrage"/>
    <hyperlink ref="F10" r:id="rId26" display="http://www.vegan-friendly.co.il/business/%D7%95%D7%99%D7%9C%D7%94-%D7%95%D7%99%D7%98%D7%A8%D7%90%D7%96/"/>
    <hyperlink ref="D11" r:id="rId27" display="http://www.zimrnano.co.il/"/>
    <hyperlink ref="E11" r:id="rId28" display="https://www.facebook.com/pages/%D7%90%D7%A6%D7%9C-%D7%A0%D7%A0%D7%95-%D7%94%D7%9B%D7%A4%D7%A8-%D7%94%D7%99%D7%95%D7%95%D7%A0%D7%99-%D7%9E%D7%A2%D7%99%D7%9F-%D7%91%D7%A8%D7%95%D7%9A/194556163968676"/>
    <hyperlink ref="F11" r:id="rId29" display="http://www.vegan-friendly.co.il/business/%D7%90%D7%A6%D7%9C-%D7%A0%D7%A0%D7%95-%D7%A6%D7%99%D7%9E%D7%A8%D7%99%D7%9D-%D7%98%D7%91%D7%A2%D7%95%D7%A0%D7%99%D7%99%D7%9D/"/>
    <hyperlink ref="D12" r:id="rId30" display="http://www.bokerfarm.com/"/>
    <hyperlink ref="E12" r:id="rId31" display="https://www.facebook.com/BokerValleyVineyardsFarm"/>
    <hyperlink ref="F12" r:id="rId32" display="http://www.vegan-friendly.co.il/business/%D7%97%D7%95%D7%95%D7%AA-%D7%A0%D7%97%D7%9C-%D7%91%D7%95%D7%A7%D7%A8/"/>
    <hyperlink ref="D13" r:id="rId33" display="http://www.vegan-friendly.co.il/business/%D7%91%D7%98%D7%91%D7%A2-%D7%A7%D7%93%D7%A8%D7%99%D7%9D-%D7%91%D7%A7%D7%AA%D7%95%D7%AA-%D7%92%D7%9C%D7%99%D7%9C%D7%99%D7%95%D7%AA/"/>
    <hyperlink ref="F13" r:id="rId34" display="http://www.vegan-friendly.co.il/business/%D7%A6%D7%99%D7%9E%D7%A8-%D7%97%D7%9F/"/>
    <hyperlink ref="D14" r:id="rId35" display="http://www.genesisland.co.il/home"/>
    <hyperlink ref="E14" r:id="rId36" display="https://www.facebook.com/quietdesert"/>
    <hyperlink ref="D15" r:id="rId37" display="http://www.alummot.co.il/"/>
    <hyperlink ref="E15" r:id="rId38" display="http://www.facebook.com/mizpe.Alummot"/>
    <hyperlink ref="F15" r:id="rId39" display="https://vegan-friendly.co.il/%D7%91%D7%99%D7%AA-%D7%A2%D7%A1%D7%A7/154/%D7%9E%D7%A6%D7%A4%D7%94_%D7%90%D7%9C%D7%95%D7%9E%D7%95%D7%AA"/>
    <hyperlink ref="D16" r:id="rId40" display="www.stayhere.co.il"/>
    <hyperlink ref="E16" r:id="rId41" display="https://www.facebook.com/stayhere.co.il"/>
    <hyperlink ref="F16" r:id="rId42" display="http://www.vegan-friendly.co.il/business/%D7%A9%D7%A7%D7%98-%D7%91%D7%96%D7%9B%D7%A8%D7%95%D7%9F/"/>
    <hyperlink ref="D17" r:id="rId43" display="http://www.icvilla.co.il/"/>
    <hyperlink ref="E17" r:id="rId44" display="https://www.facebook.com/icircleil?fref=ts"/>
    <hyperlink ref="F17" r:id="rId45" display="http://www.vegan-friendly.co.il/business/%D7%94%D7%A2%D7%99%D7%92%D7%95%D7%9C-%D7%94%D7%A4%D7%A0%D7%99%D7%9E%D7%99/"/>
    <hyperlink ref="D18" r:id="rId46" display="http://www.midbary.com/"/>
    <hyperlink ref="E18" r:id="rId47" location="!/Midbary?fref=ts" display="http://www.facebook.com/#!/Midbary?fref=ts"/>
    <hyperlink ref="D19" r:id="rId48" display="http://www.adom-lavan.com/"/>
    <hyperlink ref="D20" r:id="rId49" display="http://www.zman-halom.co.il/"/>
    <hyperlink ref="E20" r:id="rId50" display="https://www.facebook.com/zmanhalom"/>
    <hyperlink ref="F20" r:id="rId51" display="http://vegan-friendly.co.il/businesses/view/56/%D7%96%D7%9E%D7%9F_%D7%97%D7%9C%D7%95%D7%9D_%D7%A6%D7%99%D7%9E%D7%A8%D7%99%D7%9D_%D7%A2%D7%9D_%D7%A1%D7%A4%D7%90_%D7%91%D7%90%D7%9E%D7%99%D7%A8%D7%99%D7%9D"/>
    <hyperlink ref="E22" r:id="rId52" display="https://www.facebook.com/ZimerGanVradim?fref=ts"/>
    <hyperlink ref="F22" r:id="rId53" display="http://vegan-friendly.co.il/business/240"/>
    <hyperlink ref="D23" r:id="rId54" display="http://www.zimmer.co.il/premium.asp?site_id=4900"/>
    <hyperlink ref="E23" r:id="rId55" display="https://www.facebook.com/BNB.Kadarim?ref=br_tf"/>
    <hyperlink ref="D24" r:id="rId56" display="http://www.bait77.com/"/>
    <hyperlink ref="E24" r:id="rId57" display="https://www.facebook.com/bait77"/>
    <hyperlink ref="F24" r:id="rId58" display="http://www.vegan-friendly.co.il/business/%D7%91%D7%99%D7%AA-7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Q36"/>
  <sheetViews>
    <sheetView windowProtection="false"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1" sqref="H:H A1"/>
    </sheetView>
  </sheetViews>
  <sheetFormatPr defaultRowHeight="12.75"/>
  <cols>
    <col collapsed="false" hidden="false" max="1025" min="1" style="0" width="14.1734693877551"/>
  </cols>
  <sheetData>
    <row r="1" customFormat="false" ht="12.75" hidden="false" customHeight="false" outlineLevel="0" collapsed="false">
      <c r="A1" s="1403" t="s">
        <v>1</v>
      </c>
      <c r="B1" s="1403"/>
      <c r="C1" s="1403" t="s">
        <v>2</v>
      </c>
      <c r="D1" s="1403" t="s">
        <v>876</v>
      </c>
      <c r="E1" s="1403" t="s">
        <v>877</v>
      </c>
      <c r="F1" s="1403" t="s">
        <v>6447</v>
      </c>
      <c r="G1" s="1403" t="s">
        <v>4418</v>
      </c>
      <c r="H1" s="1403" t="s">
        <v>6</v>
      </c>
      <c r="I1" s="1403" t="s">
        <v>880</v>
      </c>
      <c r="J1" s="1403" t="s">
        <v>8</v>
      </c>
      <c r="K1" s="1403" t="s">
        <v>14</v>
      </c>
      <c r="L1" s="1555" t="s">
        <v>897</v>
      </c>
      <c r="M1" s="1555" t="s">
        <v>898</v>
      </c>
      <c r="N1" s="1555" t="s">
        <v>899</v>
      </c>
      <c r="O1" s="1555" t="s">
        <v>892</v>
      </c>
      <c r="P1" s="1555" t="s">
        <v>893</v>
      </c>
      <c r="Q1" s="1555" t="s">
        <v>894</v>
      </c>
      <c r="R1" s="1555" t="s">
        <v>5308</v>
      </c>
      <c r="S1" s="1555" t="s">
        <v>5309</v>
      </c>
      <c r="T1" s="1555" t="s">
        <v>900</v>
      </c>
      <c r="U1" s="1555" t="s">
        <v>5310</v>
      </c>
      <c r="V1" s="1555" t="s">
        <v>883</v>
      </c>
      <c r="W1" s="1555" t="s">
        <v>5311</v>
      </c>
      <c r="X1" s="1555" t="s">
        <v>887</v>
      </c>
      <c r="Y1" s="1555" t="s">
        <v>888</v>
      </c>
      <c r="Z1" s="1555" t="s">
        <v>889</v>
      </c>
      <c r="AA1" s="1555" t="s">
        <v>890</v>
      </c>
      <c r="AB1" s="1555" t="s">
        <v>891</v>
      </c>
      <c r="AC1" s="1555" t="s">
        <v>895</v>
      </c>
      <c r="AD1" s="1555" t="s">
        <v>902</v>
      </c>
      <c r="AE1" s="1555" t="s">
        <v>5312</v>
      </c>
      <c r="AF1" s="1555" t="s">
        <v>903</v>
      </c>
      <c r="AG1" s="1555" t="s">
        <v>901</v>
      </c>
      <c r="AH1" s="1403"/>
      <c r="AI1" s="1403" t="s">
        <v>875</v>
      </c>
      <c r="AJ1" s="1403"/>
      <c r="AK1" s="320"/>
      <c r="AL1" s="320"/>
      <c r="AM1" s="320"/>
      <c r="AN1" s="320"/>
      <c r="AO1" s="320"/>
      <c r="AP1" s="320"/>
      <c r="AQ1" s="320"/>
      <c r="AR1" s="320"/>
      <c r="AS1" s="320"/>
      <c r="AT1" s="320"/>
      <c r="AU1" s="320"/>
      <c r="AV1" s="320"/>
      <c r="AW1" s="320"/>
      <c r="AX1" s="320"/>
      <c r="AY1" s="320"/>
      <c r="AZ1" s="320"/>
      <c r="BA1" s="320"/>
      <c r="BB1" s="320"/>
      <c r="BC1" s="320"/>
      <c r="BD1" s="320"/>
      <c r="BE1" s="320"/>
      <c r="BF1" s="320"/>
      <c r="BG1" s="320"/>
      <c r="BH1" s="320"/>
      <c r="BI1" s="320"/>
      <c r="BJ1" s="320"/>
      <c r="BK1" s="320"/>
      <c r="BL1" s="320"/>
      <c r="BM1" s="320"/>
      <c r="BN1" s="320"/>
      <c r="BO1" s="320"/>
      <c r="BP1" s="320"/>
      <c r="BQ1" s="320"/>
    </row>
    <row r="2" customFormat="false" ht="12.75" hidden="false" customHeight="false" outlineLevel="0" collapsed="false">
      <c r="A2" s="334"/>
      <c r="B2" s="621"/>
      <c r="C2" s="621" t="s">
        <v>7523</v>
      </c>
      <c r="D2" s="334"/>
      <c r="E2" s="335" t="s">
        <v>7524</v>
      </c>
      <c r="F2" s="335" t="s">
        <v>7525</v>
      </c>
      <c r="G2" s="1992" t="s">
        <v>7526</v>
      </c>
      <c r="H2" s="1992" t="s">
        <v>7527</v>
      </c>
      <c r="I2" s="1992" t="s">
        <v>7528</v>
      </c>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471"/>
      <c r="AI2" s="1993" t="s">
        <v>1548</v>
      </c>
      <c r="AJ2" s="334"/>
      <c r="AK2" s="324"/>
      <c r="AL2" s="324"/>
      <c r="AM2" s="324"/>
      <c r="AN2" s="324"/>
      <c r="AO2" s="324"/>
      <c r="AP2" s="324"/>
      <c r="AQ2" s="324"/>
      <c r="AR2" s="324"/>
      <c r="AS2" s="324"/>
      <c r="AT2" s="324"/>
      <c r="AU2" s="324"/>
      <c r="AV2" s="324"/>
      <c r="AW2" s="324"/>
      <c r="AX2" s="324"/>
      <c r="AY2" s="324"/>
      <c r="AZ2" s="324"/>
      <c r="BA2" s="324"/>
      <c r="BB2" s="324"/>
      <c r="BC2" s="324"/>
      <c r="BD2" s="324"/>
      <c r="BE2" s="324"/>
      <c r="BF2" s="324"/>
      <c r="BG2" s="324"/>
      <c r="BH2" s="324"/>
      <c r="BI2" s="324"/>
      <c r="BJ2" s="324"/>
      <c r="BK2" s="324"/>
      <c r="BL2" s="324"/>
      <c r="BM2" s="324"/>
      <c r="BN2" s="324"/>
      <c r="BO2" s="324"/>
      <c r="BP2" s="324"/>
      <c r="BQ2" s="324"/>
    </row>
    <row r="3" customFormat="false" ht="12.75" hidden="false" customHeight="false" outlineLevel="0" collapsed="false">
      <c r="A3" s="334"/>
      <c r="B3" s="621"/>
      <c r="C3" s="621" t="s">
        <v>7529</v>
      </c>
      <c r="D3" s="335" t="s">
        <v>7214</v>
      </c>
      <c r="E3" s="335" t="s">
        <v>7215</v>
      </c>
      <c r="F3" s="312" t="s">
        <v>7530</v>
      </c>
      <c r="G3" s="1992" t="s">
        <v>7531</v>
      </c>
      <c r="H3" s="1992" t="s">
        <v>7532</v>
      </c>
      <c r="I3" s="1992" t="s">
        <v>7533</v>
      </c>
      <c r="J3" s="334"/>
      <c r="K3" s="334"/>
      <c r="L3" s="334"/>
      <c r="M3" s="334"/>
      <c r="N3" s="334"/>
      <c r="O3" s="334"/>
      <c r="P3" s="334"/>
      <c r="Q3" s="334"/>
      <c r="R3" s="334"/>
      <c r="S3" s="334"/>
      <c r="T3" s="334"/>
      <c r="U3" s="334"/>
      <c r="V3" s="334"/>
      <c r="W3" s="334"/>
      <c r="X3" s="334"/>
      <c r="Y3" s="334"/>
      <c r="Z3" s="334"/>
      <c r="AA3" s="334"/>
      <c r="AB3" s="334"/>
      <c r="AC3" s="334"/>
      <c r="AD3" s="334"/>
      <c r="AE3" s="334"/>
      <c r="AF3" s="334"/>
      <c r="AG3" s="334"/>
      <c r="AH3" s="471"/>
      <c r="AI3" s="1993" t="s">
        <v>1548</v>
      </c>
      <c r="AJ3" s="334"/>
      <c r="AK3" s="324"/>
      <c r="AL3" s="324"/>
      <c r="AM3" s="324"/>
      <c r="AN3" s="324"/>
      <c r="AO3" s="324"/>
      <c r="AP3" s="324"/>
      <c r="AQ3" s="324"/>
      <c r="AR3" s="324"/>
      <c r="AS3" s="324"/>
      <c r="AT3" s="324"/>
      <c r="AU3" s="324"/>
      <c r="AV3" s="324"/>
      <c r="AW3" s="324"/>
      <c r="AX3" s="324"/>
      <c r="AY3" s="324"/>
      <c r="AZ3" s="324"/>
      <c r="BA3" s="324"/>
      <c r="BB3" s="324"/>
      <c r="BC3" s="324"/>
      <c r="BD3" s="324"/>
      <c r="BE3" s="324"/>
      <c r="BF3" s="324"/>
      <c r="BG3" s="324"/>
      <c r="BH3" s="324"/>
      <c r="BI3" s="324"/>
      <c r="BJ3" s="324"/>
      <c r="BK3" s="324"/>
      <c r="BL3" s="324"/>
      <c r="BM3" s="324"/>
      <c r="BN3" s="324"/>
      <c r="BO3" s="324"/>
      <c r="BP3" s="324"/>
      <c r="BQ3" s="324"/>
    </row>
    <row r="4" customFormat="false" ht="12.75" hidden="false" customHeight="false" outlineLevel="0" collapsed="false">
      <c r="A4" s="334"/>
      <c r="B4" s="621"/>
      <c r="C4" s="621" t="s">
        <v>7534</v>
      </c>
      <c r="D4" s="335" t="s">
        <v>7535</v>
      </c>
      <c r="E4" s="335" t="s">
        <v>7536</v>
      </c>
      <c r="F4" s="335" t="s">
        <v>7537</v>
      </c>
      <c r="G4" s="1992" t="s">
        <v>7538</v>
      </c>
      <c r="H4" s="334"/>
      <c r="I4" s="334"/>
      <c r="J4" s="334"/>
      <c r="K4" s="334"/>
      <c r="L4" s="334"/>
      <c r="M4" s="334"/>
      <c r="N4" s="334"/>
      <c r="O4" s="334"/>
      <c r="P4" s="334"/>
      <c r="Q4" s="334"/>
      <c r="R4" s="334"/>
      <c r="S4" s="334"/>
      <c r="T4" s="334"/>
      <c r="U4" s="334"/>
      <c r="V4" s="334"/>
      <c r="W4" s="334"/>
      <c r="X4" s="334"/>
      <c r="Y4" s="334"/>
      <c r="Z4" s="334"/>
      <c r="AA4" s="334"/>
      <c r="AB4" s="334"/>
      <c r="AC4" s="334"/>
      <c r="AD4" s="334"/>
      <c r="AE4" s="334"/>
      <c r="AF4" s="334"/>
      <c r="AG4" s="334"/>
      <c r="AH4" s="471"/>
      <c r="AI4" s="1994" t="s">
        <v>1593</v>
      </c>
      <c r="AJ4" s="33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row>
    <row r="5" customFormat="false" ht="12.75" hidden="false" customHeight="false" outlineLevel="0" collapsed="false">
      <c r="A5" s="334"/>
      <c r="B5" s="621"/>
      <c r="C5" s="621" t="s">
        <v>7539</v>
      </c>
      <c r="D5" s="335" t="s">
        <v>7540</v>
      </c>
      <c r="E5" s="335" t="s">
        <v>7541</v>
      </c>
      <c r="F5" s="335" t="s">
        <v>7542</v>
      </c>
      <c r="G5" s="1992" t="s">
        <v>7543</v>
      </c>
      <c r="H5" s="334"/>
      <c r="I5" s="1992" t="s">
        <v>7544</v>
      </c>
      <c r="J5" s="334"/>
      <c r="K5" s="334"/>
      <c r="L5" s="334"/>
      <c r="M5" s="334"/>
      <c r="N5" s="334"/>
      <c r="O5" s="334"/>
      <c r="P5" s="334"/>
      <c r="Q5" s="334"/>
      <c r="R5" s="334"/>
      <c r="S5" s="334"/>
      <c r="T5" s="334"/>
      <c r="U5" s="334"/>
      <c r="V5" s="334"/>
      <c r="W5" s="334"/>
      <c r="X5" s="334"/>
      <c r="Y5" s="334"/>
      <c r="Z5" s="334"/>
      <c r="AA5" s="334"/>
      <c r="AB5" s="334"/>
      <c r="AC5" s="334"/>
      <c r="AD5" s="334"/>
      <c r="AE5" s="334"/>
      <c r="AF5" s="334"/>
      <c r="AG5" s="334"/>
      <c r="AH5" s="471"/>
      <c r="AI5" s="1995" t="s">
        <v>1548</v>
      </c>
      <c r="AJ5" s="334"/>
      <c r="AK5" s="324"/>
      <c r="AL5" s="324"/>
      <c r="AM5" s="324"/>
      <c r="AN5" s="324"/>
      <c r="AO5" s="324"/>
      <c r="AP5" s="324"/>
      <c r="AQ5" s="324"/>
      <c r="AR5" s="324"/>
      <c r="AS5" s="324"/>
      <c r="AT5" s="324"/>
      <c r="AU5" s="324"/>
      <c r="AV5" s="324"/>
      <c r="AW5" s="324"/>
      <c r="AX5" s="324"/>
      <c r="AY5" s="324"/>
      <c r="AZ5" s="324"/>
      <c r="BA5" s="324"/>
      <c r="BB5" s="324"/>
      <c r="BC5" s="324"/>
      <c r="BD5" s="324"/>
      <c r="BE5" s="324"/>
      <c r="BF5" s="324"/>
      <c r="BG5" s="324"/>
      <c r="BH5" s="324"/>
      <c r="BI5" s="324"/>
      <c r="BJ5" s="324"/>
      <c r="BK5" s="324"/>
      <c r="BL5" s="324"/>
      <c r="BM5" s="324"/>
      <c r="BN5" s="324"/>
      <c r="BO5" s="324"/>
      <c r="BP5" s="324"/>
      <c r="BQ5" s="324"/>
    </row>
    <row r="6" customFormat="false" ht="12.75" hidden="false" customHeight="false" outlineLevel="0" collapsed="false">
      <c r="A6" s="334"/>
      <c r="B6" s="621"/>
      <c r="C6" s="621" t="s">
        <v>7545</v>
      </c>
      <c r="D6" s="335" t="s">
        <v>7546</v>
      </c>
      <c r="E6" s="335" t="s">
        <v>7547</v>
      </c>
      <c r="F6" s="335" t="s">
        <v>7548</v>
      </c>
      <c r="G6" s="1992" t="s">
        <v>7549</v>
      </c>
      <c r="H6" s="334"/>
      <c r="I6" s="1992" t="s">
        <v>7550</v>
      </c>
      <c r="J6" s="334"/>
      <c r="K6" s="334"/>
      <c r="L6" s="334"/>
      <c r="M6" s="334"/>
      <c r="N6" s="334"/>
      <c r="O6" s="334"/>
      <c r="P6" s="334"/>
      <c r="Q6" s="334"/>
      <c r="R6" s="334"/>
      <c r="S6" s="334"/>
      <c r="T6" s="334"/>
      <c r="U6" s="334"/>
      <c r="V6" s="334"/>
      <c r="W6" s="334"/>
      <c r="X6" s="334"/>
      <c r="Y6" s="334"/>
      <c r="Z6" s="334"/>
      <c r="AA6" s="334"/>
      <c r="AB6" s="334"/>
      <c r="AC6" s="334"/>
      <c r="AD6" s="334"/>
      <c r="AE6" s="334"/>
      <c r="AF6" s="334"/>
      <c r="AG6" s="334"/>
      <c r="AH6" s="471"/>
      <c r="AI6" s="1995" t="s">
        <v>1548</v>
      </c>
      <c r="AJ6" s="334"/>
      <c r="AK6" s="324"/>
      <c r="AL6" s="324"/>
      <c r="AM6" s="324"/>
      <c r="AN6" s="324"/>
      <c r="AO6" s="324"/>
      <c r="AP6" s="324"/>
      <c r="AQ6" s="324"/>
      <c r="AR6" s="324"/>
      <c r="AS6" s="324"/>
      <c r="AT6" s="324"/>
      <c r="AU6" s="324"/>
      <c r="AV6" s="324"/>
      <c r="AW6" s="324"/>
      <c r="AX6" s="324"/>
      <c r="AY6" s="324"/>
      <c r="AZ6" s="324"/>
      <c r="BA6" s="324"/>
      <c r="BB6" s="324"/>
      <c r="BC6" s="324"/>
      <c r="BD6" s="324"/>
      <c r="BE6" s="324"/>
      <c r="BF6" s="324"/>
      <c r="BG6" s="324"/>
      <c r="BH6" s="324"/>
      <c r="BI6" s="324"/>
      <c r="BJ6" s="324"/>
      <c r="BK6" s="324"/>
      <c r="BL6" s="324"/>
      <c r="BM6" s="324"/>
      <c r="BN6" s="324"/>
      <c r="BO6" s="324"/>
      <c r="BP6" s="324"/>
      <c r="BQ6" s="324"/>
    </row>
    <row r="7" customFormat="false" ht="12.75" hidden="false" customHeight="false" outlineLevel="0" collapsed="false">
      <c r="A7" s="334"/>
      <c r="B7" s="621"/>
      <c r="C7" s="621" t="s">
        <v>7551</v>
      </c>
      <c r="D7" s="335" t="s">
        <v>7552</v>
      </c>
      <c r="E7" s="335" t="s">
        <v>7553</v>
      </c>
      <c r="F7" s="335" t="s">
        <v>7554</v>
      </c>
      <c r="G7" s="262"/>
      <c r="H7" s="334"/>
      <c r="I7" s="1992" t="s">
        <v>7555</v>
      </c>
      <c r="J7" s="334"/>
      <c r="K7" s="334"/>
      <c r="L7" s="334"/>
      <c r="M7" s="334"/>
      <c r="N7" s="334"/>
      <c r="O7" s="334"/>
      <c r="P7" s="334"/>
      <c r="Q7" s="334"/>
      <c r="R7" s="334"/>
      <c r="S7" s="334"/>
      <c r="T7" s="334"/>
      <c r="U7" s="334"/>
      <c r="V7" s="334"/>
      <c r="W7" s="334"/>
      <c r="X7" s="334"/>
      <c r="Y7" s="334"/>
      <c r="Z7" s="334"/>
      <c r="AA7" s="334"/>
      <c r="AB7" s="334"/>
      <c r="AC7" s="334"/>
      <c r="AD7" s="334"/>
      <c r="AE7" s="334"/>
      <c r="AF7" s="334"/>
      <c r="AG7" s="334"/>
      <c r="AH7" s="471"/>
      <c r="AI7" s="1993" t="s">
        <v>1548</v>
      </c>
      <c r="AJ7" s="334"/>
      <c r="AK7" s="324"/>
      <c r="AL7" s="324"/>
      <c r="AM7" s="324"/>
      <c r="AN7" s="324"/>
      <c r="AO7" s="324"/>
      <c r="AP7" s="324"/>
      <c r="AQ7" s="324"/>
      <c r="AR7" s="324"/>
      <c r="AS7" s="324"/>
      <c r="AT7" s="324"/>
      <c r="AU7" s="324"/>
      <c r="AV7" s="324"/>
      <c r="AW7" s="324"/>
      <c r="AX7" s="324"/>
      <c r="AY7" s="324"/>
      <c r="AZ7" s="324"/>
      <c r="BA7" s="324"/>
      <c r="BB7" s="324"/>
      <c r="BC7" s="324"/>
      <c r="BD7" s="324"/>
      <c r="BE7" s="324"/>
      <c r="BF7" s="324"/>
      <c r="BG7" s="324"/>
      <c r="BH7" s="324"/>
      <c r="BI7" s="324"/>
      <c r="BJ7" s="324"/>
      <c r="BK7" s="324"/>
      <c r="BL7" s="324"/>
      <c r="BM7" s="324"/>
      <c r="BN7" s="324"/>
      <c r="BO7" s="324"/>
      <c r="BP7" s="324"/>
      <c r="BQ7" s="324"/>
    </row>
    <row r="8" customFormat="false" ht="12.75" hidden="false" customHeight="false" outlineLevel="0" collapsed="false">
      <c r="A8" s="334"/>
      <c r="B8" s="621"/>
      <c r="C8" s="621" t="s">
        <v>7556</v>
      </c>
      <c r="D8" s="335" t="s">
        <v>7557</v>
      </c>
      <c r="E8" s="335" t="s">
        <v>7558</v>
      </c>
      <c r="F8" s="335" t="s">
        <v>7559</v>
      </c>
      <c r="G8" s="334"/>
      <c r="H8" s="334"/>
      <c r="I8" s="1992" t="s">
        <v>7560</v>
      </c>
      <c r="J8" s="334"/>
      <c r="K8" s="334"/>
      <c r="L8" s="334"/>
      <c r="M8" s="334"/>
      <c r="N8" s="334"/>
      <c r="O8" s="334"/>
      <c r="P8" s="334"/>
      <c r="Q8" s="334"/>
      <c r="R8" s="334"/>
      <c r="S8" s="334"/>
      <c r="T8" s="334"/>
      <c r="U8" s="334"/>
      <c r="V8" s="334"/>
      <c r="W8" s="334"/>
      <c r="X8" s="334"/>
      <c r="Y8" s="334"/>
      <c r="Z8" s="334"/>
      <c r="AA8" s="334"/>
      <c r="AB8" s="334"/>
      <c r="AC8" s="334"/>
      <c r="AD8" s="334"/>
      <c r="AE8" s="334"/>
      <c r="AF8" s="334"/>
      <c r="AG8" s="334"/>
      <c r="AH8" s="471"/>
      <c r="AI8" s="1995" t="s">
        <v>1593</v>
      </c>
      <c r="AJ8" s="334"/>
      <c r="AK8" s="324"/>
      <c r="AL8" s="324"/>
      <c r="AM8" s="324"/>
      <c r="AN8" s="324"/>
      <c r="AO8" s="324"/>
      <c r="AP8" s="324"/>
      <c r="AQ8" s="324"/>
      <c r="AR8" s="324"/>
      <c r="AS8" s="324"/>
      <c r="AT8" s="324"/>
      <c r="AU8" s="324"/>
      <c r="AV8" s="324"/>
      <c r="AW8" s="324"/>
      <c r="AX8" s="324"/>
      <c r="AY8" s="324"/>
      <c r="AZ8" s="324"/>
      <c r="BA8" s="324"/>
      <c r="BB8" s="324"/>
      <c r="BC8" s="324"/>
      <c r="BD8" s="324"/>
      <c r="BE8" s="324"/>
      <c r="BF8" s="324"/>
      <c r="BG8" s="324"/>
      <c r="BH8" s="324"/>
      <c r="BI8" s="324"/>
      <c r="BJ8" s="324"/>
      <c r="BK8" s="324"/>
      <c r="BL8" s="324"/>
      <c r="BM8" s="324"/>
      <c r="BN8" s="324"/>
      <c r="BO8" s="324"/>
      <c r="BP8" s="324"/>
      <c r="BQ8" s="324"/>
    </row>
    <row r="9" customFormat="false" ht="12.75" hidden="false" customHeight="false" outlineLevel="0" collapsed="false">
      <c r="A9" s="334"/>
      <c r="B9" s="621"/>
      <c r="C9" s="621" t="s">
        <v>7561</v>
      </c>
      <c r="D9" s="335" t="s">
        <v>7562</v>
      </c>
      <c r="E9" s="335" t="s">
        <v>7563</v>
      </c>
      <c r="F9" s="335" t="s">
        <v>7564</v>
      </c>
      <c r="G9" s="1992" t="s">
        <v>7565</v>
      </c>
      <c r="H9" s="334"/>
      <c r="I9" s="1992" t="s">
        <v>7566</v>
      </c>
      <c r="J9" s="334"/>
      <c r="K9" s="334"/>
      <c r="L9" s="334"/>
      <c r="M9" s="334"/>
      <c r="N9" s="334"/>
      <c r="O9" s="334"/>
      <c r="P9" s="334"/>
      <c r="Q9" s="334"/>
      <c r="R9" s="334"/>
      <c r="S9" s="334"/>
      <c r="T9" s="334"/>
      <c r="U9" s="334"/>
      <c r="V9" s="334"/>
      <c r="W9" s="334"/>
      <c r="X9" s="334"/>
      <c r="Y9" s="334"/>
      <c r="Z9" s="334"/>
      <c r="AA9" s="334"/>
      <c r="AB9" s="334"/>
      <c r="AC9" s="334"/>
      <c r="AD9" s="334"/>
      <c r="AE9" s="334"/>
      <c r="AF9" s="334"/>
      <c r="AG9" s="334"/>
      <c r="AH9" s="471"/>
      <c r="AI9" s="1993" t="s">
        <v>1548</v>
      </c>
      <c r="AJ9" s="334"/>
      <c r="AK9" s="324"/>
      <c r="AL9" s="324"/>
      <c r="AM9" s="324"/>
      <c r="AN9" s="324"/>
      <c r="AO9" s="324"/>
      <c r="AP9" s="324"/>
      <c r="AQ9" s="324"/>
      <c r="AR9" s="324"/>
      <c r="AS9" s="324"/>
      <c r="AT9" s="324"/>
      <c r="AU9" s="324"/>
      <c r="AV9" s="324"/>
      <c r="AW9" s="324"/>
      <c r="AX9" s="324"/>
      <c r="AY9" s="324"/>
      <c r="AZ9" s="324"/>
      <c r="BA9" s="324"/>
      <c r="BB9" s="324"/>
      <c r="BC9" s="324"/>
      <c r="BD9" s="324"/>
      <c r="BE9" s="324"/>
      <c r="BF9" s="324"/>
      <c r="BG9" s="324"/>
      <c r="BH9" s="324"/>
      <c r="BI9" s="324"/>
      <c r="BJ9" s="324"/>
      <c r="BK9" s="324"/>
      <c r="BL9" s="324"/>
      <c r="BM9" s="324"/>
      <c r="BN9" s="324"/>
      <c r="BO9" s="324"/>
      <c r="BP9" s="324"/>
      <c r="BQ9" s="324"/>
    </row>
    <row r="10" customFormat="false" ht="12.75" hidden="false" customHeight="false" outlineLevel="0" collapsed="false">
      <c r="A10" s="334"/>
      <c r="B10" s="621"/>
      <c r="C10" s="621" t="s">
        <v>7567</v>
      </c>
      <c r="D10" s="335" t="s">
        <v>7568</v>
      </c>
      <c r="E10" s="335" t="s">
        <v>7569</v>
      </c>
      <c r="F10" s="335" t="s">
        <v>7570</v>
      </c>
      <c r="G10" s="1992" t="s">
        <v>7571</v>
      </c>
      <c r="H10" s="1992" t="s">
        <v>7572</v>
      </c>
      <c r="I10" s="1992" t="s">
        <v>7573</v>
      </c>
      <c r="J10" s="334"/>
      <c r="K10" s="334"/>
      <c r="L10" s="334"/>
      <c r="M10" s="334"/>
      <c r="N10" s="334"/>
      <c r="O10" s="334"/>
      <c r="P10" s="334"/>
      <c r="Q10" s="334"/>
      <c r="R10" s="334"/>
      <c r="S10" s="334"/>
      <c r="T10" s="334"/>
      <c r="U10" s="334"/>
      <c r="V10" s="334"/>
      <c r="W10" s="334"/>
      <c r="X10" s="334"/>
      <c r="Y10" s="334"/>
      <c r="Z10" s="334"/>
      <c r="AA10" s="334"/>
      <c r="AB10" s="334"/>
      <c r="AC10" s="334"/>
      <c r="AD10" s="334"/>
      <c r="AE10" s="334"/>
      <c r="AF10" s="334"/>
      <c r="AG10" s="334"/>
      <c r="AH10" s="471"/>
      <c r="AI10" s="1993" t="s">
        <v>1548</v>
      </c>
      <c r="AJ10" s="334"/>
      <c r="AK10" s="324"/>
      <c r="AL10" s="324"/>
      <c r="AM10" s="324"/>
      <c r="AN10" s="324"/>
      <c r="AO10" s="324"/>
      <c r="AP10" s="324"/>
      <c r="AQ10" s="324"/>
      <c r="AR10" s="324"/>
      <c r="AS10" s="324"/>
      <c r="AT10" s="324"/>
      <c r="AU10" s="324"/>
      <c r="AV10" s="324"/>
      <c r="AW10" s="324"/>
      <c r="AX10" s="324"/>
      <c r="AY10" s="324"/>
      <c r="AZ10" s="324"/>
      <c r="BA10" s="324"/>
      <c r="BB10" s="324"/>
      <c r="BC10" s="324"/>
      <c r="BD10" s="324"/>
      <c r="BE10" s="324"/>
      <c r="BF10" s="324"/>
      <c r="BG10" s="324"/>
      <c r="BH10" s="324"/>
      <c r="BI10" s="324"/>
      <c r="BJ10" s="324"/>
      <c r="BK10" s="324"/>
      <c r="BL10" s="324"/>
      <c r="BM10" s="324"/>
      <c r="BN10" s="324"/>
      <c r="BO10" s="324"/>
      <c r="BP10" s="324"/>
      <c r="BQ10" s="324"/>
    </row>
    <row r="11" customFormat="false" ht="12.75" hidden="false" customHeight="false" outlineLevel="0" collapsed="false">
      <c r="A11" s="334"/>
      <c r="B11" s="621"/>
      <c r="C11" s="621" t="s">
        <v>7574</v>
      </c>
      <c r="D11" s="335" t="s">
        <v>7575</v>
      </c>
      <c r="E11" s="335" t="s">
        <v>7576</v>
      </c>
      <c r="F11" s="335" t="s">
        <v>7577</v>
      </c>
      <c r="G11" s="262"/>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E11" s="334"/>
      <c r="AF11" s="334"/>
      <c r="AG11" s="334"/>
      <c r="AH11" s="471"/>
      <c r="AI11" s="1995" t="s">
        <v>1593</v>
      </c>
      <c r="AJ11" s="334"/>
      <c r="AK11" s="324"/>
      <c r="AL11" s="324"/>
      <c r="AM11" s="324"/>
      <c r="AN11" s="324"/>
      <c r="AO11" s="324"/>
      <c r="AP11" s="324"/>
      <c r="AQ11" s="324"/>
      <c r="AR11" s="324"/>
      <c r="AS11" s="324"/>
      <c r="AT11" s="324"/>
      <c r="AU11" s="324"/>
      <c r="AV11" s="324"/>
      <c r="AW11" s="324"/>
      <c r="AX11" s="324"/>
      <c r="AY11" s="324"/>
      <c r="AZ11" s="324"/>
      <c r="BA11" s="324"/>
      <c r="BB11" s="324"/>
      <c r="BC11" s="324"/>
      <c r="BD11" s="324"/>
      <c r="BE11" s="324"/>
      <c r="BF11" s="324"/>
      <c r="BG11" s="324"/>
      <c r="BH11" s="324"/>
      <c r="BI11" s="324"/>
      <c r="BJ11" s="324"/>
      <c r="BK11" s="324"/>
      <c r="BL11" s="324"/>
      <c r="BM11" s="324"/>
      <c r="BN11" s="324"/>
      <c r="BO11" s="324"/>
      <c r="BP11" s="324"/>
      <c r="BQ11" s="324"/>
    </row>
    <row r="12" customFormat="false" ht="12.75" hidden="false" customHeight="false" outlineLevel="0" collapsed="false">
      <c r="A12" s="334"/>
      <c r="B12" s="621"/>
      <c r="C12" s="621" t="s">
        <v>7578</v>
      </c>
      <c r="D12" s="335" t="s">
        <v>7579</v>
      </c>
      <c r="E12" s="335" t="s">
        <v>7580</v>
      </c>
      <c r="F12" s="335" t="s">
        <v>7581</v>
      </c>
      <c r="G12" s="1992" t="s">
        <v>7582</v>
      </c>
      <c r="H12" s="334"/>
      <c r="I12" s="334"/>
      <c r="J12" s="334"/>
      <c r="K12" s="334"/>
      <c r="L12" s="334"/>
      <c r="M12" s="334"/>
      <c r="N12" s="334"/>
      <c r="O12" s="334"/>
      <c r="P12" s="334"/>
      <c r="Q12" s="334"/>
      <c r="R12" s="334"/>
      <c r="S12" s="334"/>
      <c r="T12" s="334"/>
      <c r="U12" s="334"/>
      <c r="V12" s="334"/>
      <c r="W12" s="334"/>
      <c r="X12" s="334"/>
      <c r="Y12" s="334"/>
      <c r="Z12" s="334"/>
      <c r="AA12" s="334"/>
      <c r="AB12" s="334"/>
      <c r="AC12" s="334"/>
      <c r="AD12" s="334"/>
      <c r="AE12" s="334"/>
      <c r="AF12" s="334"/>
      <c r="AG12" s="334"/>
      <c r="AH12" s="471"/>
      <c r="AI12" s="1995" t="s">
        <v>1593</v>
      </c>
      <c r="AJ12" s="334"/>
      <c r="AK12" s="324"/>
      <c r="AL12" s="324"/>
      <c r="AM12" s="324"/>
      <c r="AN12" s="324"/>
      <c r="AO12" s="324"/>
      <c r="AP12" s="324"/>
      <c r="AQ12" s="324"/>
      <c r="AR12" s="324"/>
      <c r="AS12" s="324"/>
      <c r="AT12" s="324"/>
      <c r="AU12" s="324"/>
      <c r="AV12" s="324"/>
      <c r="AW12" s="324"/>
      <c r="AX12" s="324"/>
      <c r="AY12" s="324"/>
      <c r="AZ12" s="324"/>
      <c r="BA12" s="324"/>
      <c r="BB12" s="324"/>
      <c r="BC12" s="324"/>
      <c r="BD12" s="324"/>
      <c r="BE12" s="324"/>
      <c r="BF12" s="324"/>
      <c r="BG12" s="324"/>
      <c r="BH12" s="324"/>
      <c r="BI12" s="324"/>
      <c r="BJ12" s="324"/>
      <c r="BK12" s="324"/>
      <c r="BL12" s="324"/>
      <c r="BM12" s="324"/>
      <c r="BN12" s="324"/>
      <c r="BO12" s="324"/>
      <c r="BP12" s="324"/>
      <c r="BQ12" s="324"/>
    </row>
    <row r="13" customFormat="false" ht="12.75" hidden="false" customHeight="false" outlineLevel="0" collapsed="false">
      <c r="A13" s="334"/>
      <c r="B13" s="621"/>
      <c r="C13" s="621" t="s">
        <v>7583</v>
      </c>
      <c r="D13" s="335" t="s">
        <v>7584</v>
      </c>
      <c r="E13" s="335" t="s">
        <v>7585</v>
      </c>
      <c r="F13" s="335" t="s">
        <v>7586</v>
      </c>
      <c r="G13" s="1992" t="s">
        <v>7587</v>
      </c>
      <c r="H13" s="334"/>
      <c r="I13" s="1992" t="s">
        <v>7588</v>
      </c>
      <c r="J13" s="334"/>
      <c r="K13" s="334"/>
      <c r="L13" s="334"/>
      <c r="M13" s="334"/>
      <c r="N13" s="334"/>
      <c r="O13" s="334"/>
      <c r="P13" s="334"/>
      <c r="Q13" s="334"/>
      <c r="R13" s="334"/>
      <c r="S13" s="334"/>
      <c r="T13" s="334"/>
      <c r="U13" s="334"/>
      <c r="V13" s="334"/>
      <c r="W13" s="334"/>
      <c r="X13" s="334"/>
      <c r="Y13" s="334"/>
      <c r="Z13" s="334"/>
      <c r="AA13" s="334"/>
      <c r="AB13" s="334"/>
      <c r="AC13" s="334"/>
      <c r="AD13" s="334"/>
      <c r="AE13" s="334"/>
      <c r="AF13" s="334"/>
      <c r="AG13" s="334"/>
      <c r="AH13" s="471"/>
      <c r="AI13" s="1993" t="s">
        <v>1548</v>
      </c>
      <c r="AJ13" s="334"/>
      <c r="AK13" s="324"/>
      <c r="AL13" s="324"/>
      <c r="AM13" s="324"/>
      <c r="AN13" s="324"/>
      <c r="AO13" s="324"/>
      <c r="AP13" s="324"/>
      <c r="AQ13" s="324"/>
      <c r="AR13" s="324"/>
      <c r="AS13" s="324"/>
      <c r="AT13" s="324"/>
      <c r="AU13" s="324"/>
      <c r="AV13" s="324"/>
      <c r="AW13" s="324"/>
      <c r="AX13" s="324"/>
      <c r="AY13" s="324"/>
      <c r="AZ13" s="324"/>
      <c r="BA13" s="324"/>
      <c r="BB13" s="324"/>
      <c r="BC13" s="324"/>
      <c r="BD13" s="324"/>
      <c r="BE13" s="324"/>
      <c r="BF13" s="324"/>
      <c r="BG13" s="324"/>
      <c r="BH13" s="324"/>
      <c r="BI13" s="324"/>
      <c r="BJ13" s="324"/>
      <c r="BK13" s="324"/>
      <c r="BL13" s="324"/>
      <c r="BM13" s="324"/>
      <c r="BN13" s="324"/>
      <c r="BO13" s="324"/>
      <c r="BP13" s="324"/>
      <c r="BQ13" s="324"/>
    </row>
    <row r="14" customFormat="false" ht="12.75" hidden="false" customHeight="false" outlineLevel="0" collapsed="false">
      <c r="A14" s="334"/>
      <c r="B14" s="621"/>
      <c r="C14" s="621" t="s">
        <v>7589</v>
      </c>
      <c r="D14" s="335" t="s">
        <v>7590</v>
      </c>
      <c r="E14" s="334"/>
      <c r="F14" s="335" t="s">
        <v>7591</v>
      </c>
      <c r="G14" s="1992" t="s">
        <v>7592</v>
      </c>
      <c r="H14" s="334"/>
      <c r="I14" s="1992" t="s">
        <v>7593</v>
      </c>
      <c r="J14" s="334"/>
      <c r="K14" s="334"/>
      <c r="L14" s="334"/>
      <c r="M14" s="334"/>
      <c r="N14" s="334"/>
      <c r="O14" s="334"/>
      <c r="P14" s="334"/>
      <c r="Q14" s="334"/>
      <c r="R14" s="334"/>
      <c r="S14" s="334"/>
      <c r="T14" s="334"/>
      <c r="U14" s="334"/>
      <c r="V14" s="334"/>
      <c r="W14" s="334"/>
      <c r="X14" s="334"/>
      <c r="Y14" s="334"/>
      <c r="Z14" s="334"/>
      <c r="AA14" s="334"/>
      <c r="AB14" s="334"/>
      <c r="AC14" s="334"/>
      <c r="AD14" s="334"/>
      <c r="AE14" s="334"/>
      <c r="AF14" s="334"/>
      <c r="AG14" s="334"/>
      <c r="AH14" s="471"/>
      <c r="AI14" s="1995" t="s">
        <v>1548</v>
      </c>
      <c r="AJ14" s="334"/>
      <c r="AK14" s="324"/>
      <c r="AL14" s="324"/>
      <c r="AM14" s="324"/>
      <c r="AN14" s="324"/>
      <c r="AO14" s="324"/>
      <c r="AP14" s="324"/>
      <c r="AQ14" s="324"/>
      <c r="AR14" s="324"/>
      <c r="AS14" s="324"/>
      <c r="AT14" s="324"/>
      <c r="AU14" s="324"/>
      <c r="AV14" s="324"/>
      <c r="AW14" s="324"/>
      <c r="AX14" s="324"/>
      <c r="AY14" s="324"/>
      <c r="AZ14" s="324"/>
      <c r="BA14" s="324"/>
      <c r="BB14" s="324"/>
      <c r="BC14" s="324"/>
      <c r="BD14" s="324"/>
      <c r="BE14" s="324"/>
      <c r="BF14" s="324"/>
      <c r="BG14" s="324"/>
      <c r="BH14" s="324"/>
      <c r="BI14" s="324"/>
      <c r="BJ14" s="324"/>
      <c r="BK14" s="324"/>
      <c r="BL14" s="324"/>
      <c r="BM14" s="324"/>
      <c r="BN14" s="324"/>
      <c r="BO14" s="324"/>
      <c r="BP14" s="324"/>
      <c r="BQ14" s="324"/>
    </row>
    <row r="15" customFormat="false" ht="12.75" hidden="false" customHeight="false" outlineLevel="0" collapsed="false">
      <c r="A15" s="334"/>
      <c r="B15" s="621"/>
      <c r="C15" s="621" t="s">
        <v>7594</v>
      </c>
      <c r="D15" s="335" t="s">
        <v>7595</v>
      </c>
      <c r="E15" s="335" t="s">
        <v>7596</v>
      </c>
      <c r="F15" s="335" t="s">
        <v>7597</v>
      </c>
      <c r="G15" s="1992" t="s">
        <v>7598</v>
      </c>
      <c r="H15" s="334"/>
      <c r="I15" s="1992" t="s">
        <v>7599</v>
      </c>
      <c r="J15" s="334"/>
      <c r="K15" s="334"/>
      <c r="L15" s="334"/>
      <c r="M15" s="334"/>
      <c r="N15" s="334"/>
      <c r="O15" s="334"/>
      <c r="P15" s="334"/>
      <c r="Q15" s="334"/>
      <c r="R15" s="334"/>
      <c r="S15" s="334"/>
      <c r="T15" s="334"/>
      <c r="U15" s="334"/>
      <c r="V15" s="334"/>
      <c r="W15" s="334"/>
      <c r="X15" s="334"/>
      <c r="Y15" s="334"/>
      <c r="Z15" s="334"/>
      <c r="AA15" s="334"/>
      <c r="AB15" s="334"/>
      <c r="AC15" s="334"/>
      <c r="AD15" s="334"/>
      <c r="AE15" s="334"/>
      <c r="AF15" s="334"/>
      <c r="AG15" s="334"/>
      <c r="AH15" s="471"/>
      <c r="AI15" s="1993" t="s">
        <v>1548</v>
      </c>
      <c r="AJ15" s="334"/>
      <c r="AK15" s="324"/>
      <c r="AL15" s="324"/>
      <c r="AM15" s="324"/>
      <c r="AN15" s="324"/>
      <c r="AO15" s="324"/>
      <c r="AP15" s="324"/>
      <c r="AQ15" s="324"/>
      <c r="AR15" s="324"/>
      <c r="AS15" s="324"/>
      <c r="AT15" s="324"/>
      <c r="AU15" s="324"/>
      <c r="AV15" s="324"/>
      <c r="AW15" s="324"/>
      <c r="AX15" s="324"/>
      <c r="AY15" s="324"/>
      <c r="AZ15" s="324"/>
      <c r="BA15" s="324"/>
      <c r="BB15" s="324"/>
      <c r="BC15" s="324"/>
      <c r="BD15" s="324"/>
      <c r="BE15" s="324"/>
      <c r="BF15" s="324"/>
      <c r="BG15" s="324"/>
      <c r="BH15" s="324"/>
      <c r="BI15" s="324"/>
      <c r="BJ15" s="324"/>
      <c r="BK15" s="324"/>
      <c r="BL15" s="324"/>
      <c r="BM15" s="324"/>
      <c r="BN15" s="324"/>
      <c r="BO15" s="324"/>
      <c r="BP15" s="324"/>
      <c r="BQ15" s="324"/>
    </row>
    <row r="16" customFormat="false" ht="12.75" hidden="false" customHeight="false" outlineLevel="0" collapsed="false">
      <c r="A16" s="334"/>
      <c r="B16" s="621"/>
      <c r="C16" s="621" t="s">
        <v>7600</v>
      </c>
      <c r="D16" s="335" t="s">
        <v>7601</v>
      </c>
      <c r="E16" s="335" t="s">
        <v>7602</v>
      </c>
      <c r="F16" s="335" t="s">
        <v>7603</v>
      </c>
      <c r="G16" s="1992" t="s">
        <v>7604</v>
      </c>
      <c r="H16" s="334"/>
      <c r="I16" s="1992" t="s">
        <v>7605</v>
      </c>
      <c r="J16" s="334"/>
      <c r="K16" s="334"/>
      <c r="L16" s="334"/>
      <c r="M16" s="334"/>
      <c r="N16" s="334"/>
      <c r="O16" s="334"/>
      <c r="P16" s="334"/>
      <c r="Q16" s="334"/>
      <c r="R16" s="334"/>
      <c r="S16" s="334"/>
      <c r="T16" s="334"/>
      <c r="U16" s="334"/>
      <c r="V16" s="334"/>
      <c r="W16" s="334"/>
      <c r="X16" s="334"/>
      <c r="Y16" s="334"/>
      <c r="Z16" s="334"/>
      <c r="AA16" s="334"/>
      <c r="AB16" s="334"/>
      <c r="AC16" s="334"/>
      <c r="AD16" s="334"/>
      <c r="AE16" s="334"/>
      <c r="AF16" s="334"/>
      <c r="AG16" s="334"/>
      <c r="AH16" s="471"/>
      <c r="AI16" s="1995" t="s">
        <v>1593</v>
      </c>
      <c r="AJ16" s="33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c r="BG16" s="324"/>
      <c r="BH16" s="324"/>
      <c r="BI16" s="324"/>
      <c r="BJ16" s="324"/>
      <c r="BK16" s="324"/>
      <c r="BL16" s="324"/>
      <c r="BM16" s="324"/>
      <c r="BN16" s="324"/>
      <c r="BO16" s="324"/>
      <c r="BP16" s="324"/>
      <c r="BQ16" s="324"/>
    </row>
    <row r="17" customFormat="false" ht="12.75" hidden="false" customHeight="false" outlineLevel="0" collapsed="false">
      <c r="A17" s="334"/>
      <c r="B17" s="621"/>
      <c r="C17" s="621" t="s">
        <v>7606</v>
      </c>
      <c r="D17" s="335" t="s">
        <v>7607</v>
      </c>
      <c r="E17" s="335" t="s">
        <v>7608</v>
      </c>
      <c r="F17" s="335" t="s">
        <v>7609</v>
      </c>
      <c r="G17" s="1992" t="s">
        <v>7610</v>
      </c>
      <c r="H17" s="334"/>
      <c r="I17" s="1992" t="s">
        <v>7611</v>
      </c>
      <c r="J17" s="334"/>
      <c r="K17" s="334"/>
      <c r="L17" s="334"/>
      <c r="M17" s="334"/>
      <c r="N17" s="334"/>
      <c r="O17" s="334"/>
      <c r="P17" s="334"/>
      <c r="Q17" s="334"/>
      <c r="R17" s="334"/>
      <c r="S17" s="334"/>
      <c r="T17" s="334"/>
      <c r="U17" s="334"/>
      <c r="V17" s="334"/>
      <c r="W17" s="334"/>
      <c r="X17" s="334"/>
      <c r="Y17" s="334"/>
      <c r="Z17" s="334"/>
      <c r="AA17" s="334"/>
      <c r="AB17" s="334"/>
      <c r="AC17" s="334"/>
      <c r="AD17" s="334"/>
      <c r="AE17" s="334"/>
      <c r="AF17" s="334"/>
      <c r="AG17" s="334"/>
      <c r="AH17" s="471"/>
      <c r="AI17" s="1995" t="s">
        <v>1593</v>
      </c>
      <c r="AJ17" s="33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c r="BG17" s="324"/>
      <c r="BH17" s="324"/>
      <c r="BI17" s="324"/>
      <c r="BJ17" s="324"/>
      <c r="BK17" s="324"/>
      <c r="BL17" s="324"/>
      <c r="BM17" s="324"/>
      <c r="BN17" s="324"/>
      <c r="BO17" s="324"/>
      <c r="BP17" s="324"/>
      <c r="BQ17" s="324"/>
    </row>
    <row r="18" customFormat="false" ht="12.75" hidden="false" customHeight="false" outlineLevel="0" collapsed="false">
      <c r="A18" s="334"/>
      <c r="B18" s="621"/>
      <c r="C18" s="621" t="s">
        <v>7612</v>
      </c>
      <c r="D18" s="335" t="s">
        <v>7613</v>
      </c>
      <c r="E18" s="335" t="s">
        <v>7614</v>
      </c>
      <c r="F18" s="312" t="s">
        <v>7615</v>
      </c>
      <c r="G18" s="1992" t="s">
        <v>7616</v>
      </c>
      <c r="H18" s="334"/>
      <c r="I18" s="1992" t="s">
        <v>7617</v>
      </c>
      <c r="J18" s="334"/>
      <c r="K18" s="334"/>
      <c r="L18" s="334"/>
      <c r="M18" s="334"/>
      <c r="N18" s="334"/>
      <c r="O18" s="334"/>
      <c r="P18" s="334"/>
      <c r="Q18" s="334"/>
      <c r="R18" s="334"/>
      <c r="S18" s="334"/>
      <c r="T18" s="334"/>
      <c r="U18" s="334"/>
      <c r="V18" s="334"/>
      <c r="W18" s="334"/>
      <c r="X18" s="334"/>
      <c r="Y18" s="334"/>
      <c r="Z18" s="334"/>
      <c r="AA18" s="334"/>
      <c r="AB18" s="334"/>
      <c r="AC18" s="334"/>
      <c r="AD18" s="334"/>
      <c r="AE18" s="334"/>
      <c r="AF18" s="334"/>
      <c r="AG18" s="334"/>
      <c r="AH18" s="471"/>
      <c r="AI18" s="1993" t="s">
        <v>1548</v>
      </c>
      <c r="AJ18" s="33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c r="BG18" s="324"/>
      <c r="BH18" s="324"/>
      <c r="BI18" s="324"/>
      <c r="BJ18" s="324"/>
      <c r="BK18" s="324"/>
      <c r="BL18" s="324"/>
      <c r="BM18" s="324"/>
      <c r="BN18" s="324"/>
      <c r="BO18" s="324"/>
      <c r="BP18" s="324"/>
      <c r="BQ18" s="324"/>
    </row>
    <row r="19" customFormat="false" ht="12.75" hidden="false" customHeight="false" outlineLevel="0" collapsed="false">
      <c r="A19" s="334"/>
      <c r="B19" s="621"/>
      <c r="C19" s="621" t="s">
        <v>7618</v>
      </c>
      <c r="D19" s="335" t="s">
        <v>7619</v>
      </c>
      <c r="E19" s="335" t="s">
        <v>7620</v>
      </c>
      <c r="F19" s="335" t="s">
        <v>7621</v>
      </c>
      <c r="G19" s="1992" t="s">
        <v>7622</v>
      </c>
      <c r="H19" s="334"/>
      <c r="I19" s="1992" t="s">
        <v>7623</v>
      </c>
      <c r="J19" s="334"/>
      <c r="K19" s="334"/>
      <c r="L19" s="334"/>
      <c r="M19" s="334"/>
      <c r="N19" s="334"/>
      <c r="O19" s="334"/>
      <c r="P19" s="334"/>
      <c r="Q19" s="334"/>
      <c r="R19" s="334"/>
      <c r="S19" s="334"/>
      <c r="T19" s="334"/>
      <c r="U19" s="334"/>
      <c r="V19" s="334"/>
      <c r="W19" s="334"/>
      <c r="X19" s="334"/>
      <c r="Y19" s="334"/>
      <c r="Z19" s="334"/>
      <c r="AA19" s="334"/>
      <c r="AB19" s="334"/>
      <c r="AC19" s="334"/>
      <c r="AD19" s="334"/>
      <c r="AE19" s="334"/>
      <c r="AF19" s="334"/>
      <c r="AG19" s="334"/>
      <c r="AH19" s="471"/>
      <c r="AI19" s="1993" t="s">
        <v>1548</v>
      </c>
      <c r="AJ19" s="334"/>
      <c r="AK19" s="324"/>
      <c r="AL19" s="324"/>
      <c r="AM19" s="324"/>
      <c r="AN19" s="324"/>
      <c r="AO19" s="324"/>
      <c r="AP19" s="324"/>
      <c r="AQ19" s="324"/>
      <c r="AR19" s="324"/>
      <c r="AS19" s="324"/>
      <c r="AT19" s="324"/>
      <c r="AU19" s="324"/>
      <c r="AV19" s="324"/>
      <c r="AW19" s="324"/>
      <c r="AX19" s="324"/>
      <c r="AY19" s="324"/>
      <c r="AZ19" s="324"/>
      <c r="BA19" s="324"/>
      <c r="BB19" s="324"/>
      <c r="BC19" s="324"/>
      <c r="BD19" s="324"/>
      <c r="BE19" s="324"/>
      <c r="BF19" s="324"/>
      <c r="BG19" s="324"/>
      <c r="BH19" s="324"/>
      <c r="BI19" s="324"/>
      <c r="BJ19" s="324"/>
      <c r="BK19" s="324"/>
      <c r="BL19" s="324"/>
      <c r="BM19" s="324"/>
      <c r="BN19" s="324"/>
      <c r="BO19" s="324"/>
      <c r="BP19" s="324"/>
      <c r="BQ19" s="324"/>
    </row>
    <row r="20" customFormat="false" ht="12.75" hidden="false" customHeight="false" outlineLevel="0" collapsed="false">
      <c r="A20" s="334"/>
      <c r="B20" s="621"/>
      <c r="C20" s="621" t="s">
        <v>7624</v>
      </c>
      <c r="D20" s="335" t="s">
        <v>7625</v>
      </c>
      <c r="E20" s="335" t="s">
        <v>7626</v>
      </c>
      <c r="F20" s="312" t="s">
        <v>7627</v>
      </c>
      <c r="G20" s="1992" t="s">
        <v>7628</v>
      </c>
      <c r="H20" s="334"/>
      <c r="I20" s="1992" t="s">
        <v>7629</v>
      </c>
      <c r="J20" s="334"/>
      <c r="K20" s="334"/>
      <c r="L20" s="334"/>
      <c r="M20" s="334"/>
      <c r="N20" s="334"/>
      <c r="O20" s="334"/>
      <c r="P20" s="334"/>
      <c r="Q20" s="334"/>
      <c r="R20" s="334"/>
      <c r="S20" s="334"/>
      <c r="T20" s="334"/>
      <c r="U20" s="334"/>
      <c r="V20" s="334"/>
      <c r="W20" s="334"/>
      <c r="X20" s="334"/>
      <c r="Y20" s="334"/>
      <c r="Z20" s="334"/>
      <c r="AA20" s="334"/>
      <c r="AB20" s="334"/>
      <c r="AC20" s="334"/>
      <c r="AD20" s="334"/>
      <c r="AE20" s="334"/>
      <c r="AF20" s="334"/>
      <c r="AG20" s="334"/>
      <c r="AH20" s="471"/>
      <c r="AI20" s="1995" t="s">
        <v>1548</v>
      </c>
      <c r="AJ20" s="334"/>
      <c r="AK20" s="324"/>
      <c r="AL20" s="324"/>
      <c r="AM20" s="324"/>
      <c r="AN20" s="324"/>
      <c r="AO20" s="324"/>
      <c r="AP20" s="324"/>
      <c r="AQ20" s="324"/>
      <c r="AR20" s="324"/>
      <c r="AS20" s="324"/>
      <c r="AT20" s="324"/>
      <c r="AU20" s="324"/>
      <c r="AV20" s="324"/>
      <c r="AW20" s="324"/>
      <c r="AX20" s="324"/>
      <c r="AY20" s="324"/>
      <c r="AZ20" s="324"/>
      <c r="BA20" s="324"/>
      <c r="BB20" s="324"/>
      <c r="BC20" s="324"/>
      <c r="BD20" s="324"/>
      <c r="BE20" s="324"/>
      <c r="BF20" s="324"/>
      <c r="BG20" s="324"/>
      <c r="BH20" s="324"/>
      <c r="BI20" s="324"/>
      <c r="BJ20" s="324"/>
      <c r="BK20" s="324"/>
      <c r="BL20" s="324"/>
      <c r="BM20" s="324"/>
      <c r="BN20" s="324"/>
      <c r="BO20" s="324"/>
      <c r="BP20" s="324"/>
      <c r="BQ20" s="324"/>
    </row>
    <row r="21" customFormat="false" ht="12.75" hidden="false" customHeight="false" outlineLevel="0" collapsed="false">
      <c r="A21" s="334"/>
      <c r="B21" s="621"/>
      <c r="C21" s="621" t="s">
        <v>7630</v>
      </c>
      <c r="D21" s="335" t="s">
        <v>7631</v>
      </c>
      <c r="E21" s="335" t="s">
        <v>7632</v>
      </c>
      <c r="F21" s="312" t="s">
        <v>7633</v>
      </c>
      <c r="G21" s="1992" t="s">
        <v>7598</v>
      </c>
      <c r="H21" s="334"/>
      <c r="I21" s="1992" t="s">
        <v>7634</v>
      </c>
      <c r="J21" s="334"/>
      <c r="K21" s="334"/>
      <c r="L21" s="334"/>
      <c r="M21" s="334"/>
      <c r="N21" s="334"/>
      <c r="O21" s="334"/>
      <c r="P21" s="334"/>
      <c r="Q21" s="334"/>
      <c r="R21" s="334"/>
      <c r="S21" s="334"/>
      <c r="T21" s="334"/>
      <c r="U21" s="334"/>
      <c r="V21" s="334"/>
      <c r="W21" s="334"/>
      <c r="X21" s="334"/>
      <c r="Y21" s="334"/>
      <c r="Z21" s="334"/>
      <c r="AA21" s="334"/>
      <c r="AB21" s="334"/>
      <c r="AC21" s="334"/>
      <c r="AD21" s="334"/>
      <c r="AE21" s="334"/>
      <c r="AF21" s="334"/>
      <c r="AG21" s="334"/>
      <c r="AH21" s="471"/>
      <c r="AI21" s="1993" t="s">
        <v>1548</v>
      </c>
      <c r="AJ21" s="334"/>
      <c r="AK21" s="324"/>
      <c r="AL21" s="324"/>
      <c r="AM21" s="324"/>
      <c r="AN21" s="324"/>
      <c r="AO21" s="324"/>
      <c r="AP21" s="324"/>
      <c r="AQ21" s="324"/>
      <c r="AR21" s="324"/>
      <c r="AS21" s="324"/>
      <c r="AT21" s="324"/>
      <c r="AU21" s="324"/>
      <c r="AV21" s="324"/>
      <c r="AW21" s="324"/>
      <c r="AX21" s="324"/>
      <c r="AY21" s="324"/>
      <c r="AZ21" s="324"/>
      <c r="BA21" s="324"/>
      <c r="BB21" s="324"/>
      <c r="BC21" s="324"/>
      <c r="BD21" s="324"/>
      <c r="BE21" s="324"/>
      <c r="BF21" s="324"/>
      <c r="BG21" s="324"/>
      <c r="BH21" s="324"/>
      <c r="BI21" s="324"/>
      <c r="BJ21" s="324"/>
      <c r="BK21" s="324"/>
      <c r="BL21" s="324"/>
      <c r="BM21" s="324"/>
      <c r="BN21" s="324"/>
      <c r="BO21" s="324"/>
      <c r="BP21" s="324"/>
      <c r="BQ21" s="324"/>
    </row>
    <row r="22" customFormat="false" ht="12.75" hidden="false" customHeight="false" outlineLevel="0" collapsed="false">
      <c r="A22" s="334"/>
      <c r="B22" s="621"/>
      <c r="C22" s="621" t="s">
        <v>7635</v>
      </c>
      <c r="D22" s="335" t="s">
        <v>7636</v>
      </c>
      <c r="E22" s="335" t="s">
        <v>7637</v>
      </c>
      <c r="F22" s="335" t="s">
        <v>7638</v>
      </c>
      <c r="G22" s="1992" t="s">
        <v>7639</v>
      </c>
      <c r="H22" s="334"/>
      <c r="I22" s="1992" t="s">
        <v>7640</v>
      </c>
      <c r="J22" s="334"/>
      <c r="K22" s="334"/>
      <c r="L22" s="334"/>
      <c r="M22" s="334"/>
      <c r="N22" s="334"/>
      <c r="O22" s="334"/>
      <c r="P22" s="334"/>
      <c r="Q22" s="334"/>
      <c r="R22" s="334"/>
      <c r="S22" s="334"/>
      <c r="T22" s="334"/>
      <c r="U22" s="334"/>
      <c r="V22" s="334"/>
      <c r="W22" s="334"/>
      <c r="X22" s="334"/>
      <c r="Y22" s="334"/>
      <c r="Z22" s="334"/>
      <c r="AA22" s="334"/>
      <c r="AB22" s="334"/>
      <c r="AC22" s="334"/>
      <c r="AD22" s="334"/>
      <c r="AE22" s="334"/>
      <c r="AF22" s="334"/>
      <c r="AG22" s="334"/>
      <c r="AH22" s="471"/>
      <c r="AI22" s="1995" t="s">
        <v>1593</v>
      </c>
      <c r="AJ22" s="334"/>
      <c r="AK22" s="324"/>
      <c r="AL22" s="324"/>
      <c r="AM22" s="324"/>
      <c r="AN22" s="324"/>
      <c r="AO22" s="324"/>
      <c r="AP22" s="324"/>
      <c r="AQ22" s="324"/>
      <c r="AR22" s="324"/>
      <c r="AS22" s="324"/>
      <c r="AT22" s="324"/>
      <c r="AU22" s="324"/>
      <c r="AV22" s="324"/>
      <c r="AW22" s="324"/>
      <c r="AX22" s="324"/>
      <c r="AY22" s="324"/>
      <c r="AZ22" s="324"/>
      <c r="BA22" s="324"/>
      <c r="BB22" s="324"/>
      <c r="BC22" s="324"/>
      <c r="BD22" s="324"/>
      <c r="BE22" s="324"/>
      <c r="BF22" s="324"/>
      <c r="BG22" s="324"/>
      <c r="BH22" s="324"/>
      <c r="BI22" s="324"/>
      <c r="BJ22" s="324"/>
      <c r="BK22" s="324"/>
      <c r="BL22" s="324"/>
      <c r="BM22" s="324"/>
      <c r="BN22" s="324"/>
      <c r="BO22" s="324"/>
      <c r="BP22" s="324"/>
      <c r="BQ22" s="324"/>
    </row>
    <row r="23" customFormat="false" ht="12.75" hidden="false" customHeight="false" outlineLevel="0" collapsed="false">
      <c r="A23" s="334"/>
      <c r="B23" s="621"/>
      <c r="C23" s="621" t="s">
        <v>7641</v>
      </c>
      <c r="D23" s="335" t="s">
        <v>7642</v>
      </c>
      <c r="E23" s="334"/>
      <c r="F23" s="335" t="s">
        <v>7643</v>
      </c>
      <c r="G23" s="1992" t="s">
        <v>7644</v>
      </c>
      <c r="H23" s="334"/>
      <c r="I23" s="1992" t="s">
        <v>7645</v>
      </c>
      <c r="J23" s="334"/>
      <c r="K23" s="334"/>
      <c r="L23" s="334"/>
      <c r="M23" s="334"/>
      <c r="N23" s="334"/>
      <c r="O23" s="334"/>
      <c r="P23" s="334"/>
      <c r="Q23" s="334"/>
      <c r="R23" s="334"/>
      <c r="S23" s="334"/>
      <c r="T23" s="334"/>
      <c r="U23" s="334"/>
      <c r="V23" s="334"/>
      <c r="W23" s="334"/>
      <c r="X23" s="334"/>
      <c r="Y23" s="334"/>
      <c r="Z23" s="334"/>
      <c r="AA23" s="334"/>
      <c r="AB23" s="334"/>
      <c r="AC23" s="334"/>
      <c r="AD23" s="334"/>
      <c r="AE23" s="334"/>
      <c r="AF23" s="334"/>
      <c r="AG23" s="334"/>
      <c r="AH23" s="471"/>
      <c r="AI23" s="1995" t="s">
        <v>1548</v>
      </c>
      <c r="AJ23" s="334"/>
      <c r="AK23" s="324"/>
      <c r="AL23" s="324"/>
      <c r="AM23" s="324"/>
      <c r="AN23" s="324"/>
      <c r="AO23" s="324"/>
      <c r="AP23" s="324"/>
      <c r="AQ23" s="324"/>
      <c r="AR23" s="324"/>
      <c r="AS23" s="324"/>
      <c r="AT23" s="324"/>
      <c r="AU23" s="324"/>
      <c r="AV23" s="324"/>
      <c r="AW23" s="324"/>
      <c r="AX23" s="324"/>
      <c r="AY23" s="324"/>
      <c r="AZ23" s="324"/>
      <c r="BA23" s="324"/>
      <c r="BB23" s="324"/>
      <c r="BC23" s="324"/>
      <c r="BD23" s="324"/>
      <c r="BE23" s="324"/>
      <c r="BF23" s="324"/>
      <c r="BG23" s="324"/>
      <c r="BH23" s="324"/>
      <c r="BI23" s="324"/>
      <c r="BJ23" s="324"/>
      <c r="BK23" s="324"/>
      <c r="BL23" s="324"/>
      <c r="BM23" s="324"/>
      <c r="BN23" s="324"/>
      <c r="BO23" s="324"/>
      <c r="BP23" s="324"/>
      <c r="BQ23" s="324"/>
    </row>
    <row r="24" customFormat="false" ht="12.75" hidden="false" customHeight="false" outlineLevel="0" collapsed="false">
      <c r="A24" s="334"/>
      <c r="B24" s="621"/>
      <c r="C24" s="621" t="s">
        <v>7646</v>
      </c>
      <c r="D24" s="335" t="s">
        <v>7647</v>
      </c>
      <c r="E24" s="334"/>
      <c r="F24" s="335" t="s">
        <v>7648</v>
      </c>
      <c r="G24" s="1992" t="s">
        <v>7649</v>
      </c>
      <c r="H24" s="334"/>
      <c r="I24" s="1992" t="s">
        <v>7650</v>
      </c>
      <c r="J24" s="334"/>
      <c r="K24" s="334"/>
      <c r="L24" s="334"/>
      <c r="M24" s="334"/>
      <c r="N24" s="334"/>
      <c r="O24" s="334"/>
      <c r="P24" s="334"/>
      <c r="Q24" s="334"/>
      <c r="R24" s="334"/>
      <c r="S24" s="334"/>
      <c r="T24" s="334"/>
      <c r="U24" s="334"/>
      <c r="V24" s="334"/>
      <c r="W24" s="334"/>
      <c r="X24" s="334"/>
      <c r="Y24" s="334"/>
      <c r="Z24" s="334"/>
      <c r="AA24" s="334"/>
      <c r="AB24" s="334"/>
      <c r="AC24" s="334"/>
      <c r="AD24" s="334"/>
      <c r="AE24" s="334"/>
      <c r="AF24" s="334"/>
      <c r="AG24" s="334"/>
      <c r="AH24" s="471"/>
      <c r="AI24" s="1995" t="s">
        <v>1593</v>
      </c>
      <c r="AJ24" s="334"/>
      <c r="AK24" s="324"/>
      <c r="AL24" s="324"/>
      <c r="AM24" s="324"/>
      <c r="AN24" s="324"/>
      <c r="AO24" s="324"/>
      <c r="AP24" s="324"/>
      <c r="AQ24" s="324"/>
      <c r="AR24" s="324"/>
      <c r="AS24" s="324"/>
      <c r="AT24" s="324"/>
      <c r="AU24" s="324"/>
      <c r="AV24" s="324"/>
      <c r="AW24" s="324"/>
      <c r="AX24" s="324"/>
      <c r="AY24" s="324"/>
      <c r="AZ24" s="324"/>
      <c r="BA24" s="324"/>
      <c r="BB24" s="324"/>
      <c r="BC24" s="324"/>
      <c r="BD24" s="324"/>
      <c r="BE24" s="324"/>
      <c r="BF24" s="324"/>
      <c r="BG24" s="324"/>
      <c r="BH24" s="324"/>
      <c r="BI24" s="324"/>
      <c r="BJ24" s="324"/>
      <c r="BK24" s="324"/>
      <c r="BL24" s="324"/>
      <c r="BM24" s="324"/>
      <c r="BN24" s="324"/>
      <c r="BO24" s="324"/>
      <c r="BP24" s="324"/>
      <c r="BQ24" s="324"/>
    </row>
    <row r="25" customFormat="false" ht="12.75" hidden="false" customHeight="false" outlineLevel="0" collapsed="false">
      <c r="A25" s="334"/>
      <c r="B25" s="621"/>
      <c r="C25" s="621" t="s">
        <v>7651</v>
      </c>
      <c r="D25" s="335" t="s">
        <v>7652</v>
      </c>
      <c r="E25" s="334"/>
      <c r="F25" s="335" t="s">
        <v>7653</v>
      </c>
      <c r="G25" s="1992" t="s">
        <v>7654</v>
      </c>
      <c r="H25" s="334"/>
      <c r="I25" s="1992" t="s">
        <v>7655</v>
      </c>
      <c r="J25" s="334"/>
      <c r="K25" s="334"/>
      <c r="L25" s="334"/>
      <c r="M25" s="334"/>
      <c r="N25" s="334"/>
      <c r="O25" s="334"/>
      <c r="P25" s="334"/>
      <c r="Q25" s="334"/>
      <c r="R25" s="334"/>
      <c r="S25" s="334"/>
      <c r="T25" s="334"/>
      <c r="U25" s="334"/>
      <c r="V25" s="334"/>
      <c r="W25" s="334"/>
      <c r="X25" s="334"/>
      <c r="Y25" s="334"/>
      <c r="Z25" s="334"/>
      <c r="AA25" s="334"/>
      <c r="AB25" s="334"/>
      <c r="AC25" s="334"/>
      <c r="AD25" s="334"/>
      <c r="AE25" s="334"/>
      <c r="AF25" s="334"/>
      <c r="AG25" s="334"/>
      <c r="AH25" s="471"/>
      <c r="AI25" s="1993" t="s">
        <v>1548</v>
      </c>
      <c r="AJ25" s="33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c r="BG25" s="324"/>
      <c r="BH25" s="324"/>
      <c r="BI25" s="324"/>
      <c r="BJ25" s="324"/>
      <c r="BK25" s="324"/>
      <c r="BL25" s="324"/>
      <c r="BM25" s="324"/>
      <c r="BN25" s="324"/>
      <c r="BO25" s="324"/>
      <c r="BP25" s="324"/>
      <c r="BQ25" s="324"/>
    </row>
    <row r="26" customFormat="false" ht="12.75" hidden="false" customHeight="false" outlineLevel="0" collapsed="false">
      <c r="A26" s="334"/>
      <c r="B26" s="621"/>
      <c r="C26" s="621" t="s">
        <v>7656</v>
      </c>
      <c r="D26" s="335" t="s">
        <v>7657</v>
      </c>
      <c r="E26" s="335" t="s">
        <v>7658</v>
      </c>
      <c r="F26" s="335" t="s">
        <v>7659</v>
      </c>
      <c r="G26" s="1992" t="s">
        <v>7660</v>
      </c>
      <c r="H26" s="334"/>
      <c r="I26" s="1992" t="s">
        <v>7661</v>
      </c>
      <c r="J26" s="334"/>
      <c r="K26" s="334"/>
      <c r="L26" s="334"/>
      <c r="M26" s="334"/>
      <c r="N26" s="334"/>
      <c r="O26" s="334"/>
      <c r="P26" s="334"/>
      <c r="Q26" s="334"/>
      <c r="R26" s="334"/>
      <c r="S26" s="334"/>
      <c r="T26" s="334"/>
      <c r="U26" s="334"/>
      <c r="V26" s="334"/>
      <c r="W26" s="334"/>
      <c r="X26" s="334"/>
      <c r="Y26" s="334"/>
      <c r="Z26" s="334"/>
      <c r="AA26" s="334"/>
      <c r="AB26" s="334"/>
      <c r="AC26" s="334"/>
      <c r="AD26" s="334"/>
      <c r="AE26" s="334"/>
      <c r="AF26" s="334"/>
      <c r="AG26" s="334"/>
      <c r="AH26" s="471"/>
      <c r="AI26" s="1993" t="s">
        <v>1548</v>
      </c>
      <c r="AJ26" s="334"/>
      <c r="AK26" s="324"/>
      <c r="AL26" s="324"/>
      <c r="AM26" s="324"/>
      <c r="AN26" s="324"/>
      <c r="AO26" s="324"/>
      <c r="AP26" s="324"/>
      <c r="AQ26" s="324"/>
      <c r="AR26" s="324"/>
      <c r="AS26" s="324"/>
      <c r="AT26" s="324"/>
      <c r="AU26" s="324"/>
      <c r="AV26" s="324"/>
      <c r="AW26" s="324"/>
      <c r="AX26" s="324"/>
      <c r="AY26" s="324"/>
      <c r="AZ26" s="324"/>
      <c r="BA26" s="324"/>
      <c r="BB26" s="324"/>
      <c r="BC26" s="324"/>
      <c r="BD26" s="324"/>
      <c r="BE26" s="324"/>
      <c r="BF26" s="324"/>
      <c r="BG26" s="324"/>
      <c r="BH26" s="324"/>
      <c r="BI26" s="324"/>
      <c r="BJ26" s="324"/>
      <c r="BK26" s="324"/>
      <c r="BL26" s="324"/>
      <c r="BM26" s="324"/>
      <c r="BN26" s="324"/>
      <c r="BO26" s="324"/>
      <c r="BP26" s="324"/>
      <c r="BQ26" s="324"/>
    </row>
    <row r="27" customFormat="false" ht="12.75" hidden="false" customHeight="false" outlineLevel="0" collapsed="false">
      <c r="A27" s="334"/>
      <c r="B27" s="621"/>
      <c r="C27" s="621" t="s">
        <v>7662</v>
      </c>
      <c r="D27" s="335" t="s">
        <v>7663</v>
      </c>
      <c r="E27" s="335" t="s">
        <v>7664</v>
      </c>
      <c r="F27" s="335" t="s">
        <v>7665</v>
      </c>
      <c r="G27" s="1992" t="s">
        <v>7598</v>
      </c>
      <c r="H27" s="334"/>
      <c r="I27" s="1992" t="s">
        <v>7666</v>
      </c>
      <c r="J27" s="334"/>
      <c r="K27" s="334"/>
      <c r="L27" s="334"/>
      <c r="M27" s="334"/>
      <c r="N27" s="334"/>
      <c r="O27" s="334"/>
      <c r="P27" s="334"/>
      <c r="Q27" s="334"/>
      <c r="R27" s="334"/>
      <c r="S27" s="334"/>
      <c r="T27" s="334"/>
      <c r="U27" s="334"/>
      <c r="V27" s="334"/>
      <c r="W27" s="334"/>
      <c r="X27" s="334"/>
      <c r="Y27" s="334"/>
      <c r="Z27" s="334"/>
      <c r="AA27" s="334"/>
      <c r="AB27" s="334"/>
      <c r="AC27" s="334"/>
      <c r="AD27" s="334"/>
      <c r="AE27" s="334"/>
      <c r="AF27" s="334"/>
      <c r="AG27" s="334"/>
      <c r="AH27" s="471"/>
      <c r="AI27" s="1993" t="s">
        <v>1548</v>
      </c>
      <c r="AJ27" s="334"/>
      <c r="AK27" s="324"/>
      <c r="AL27" s="324"/>
      <c r="AM27" s="324"/>
      <c r="AN27" s="324"/>
      <c r="AO27" s="324"/>
      <c r="AP27" s="324"/>
      <c r="AQ27" s="324"/>
      <c r="AR27" s="324"/>
      <c r="AS27" s="324"/>
      <c r="AT27" s="324"/>
      <c r="AU27" s="324"/>
      <c r="AV27" s="324"/>
      <c r="AW27" s="324"/>
      <c r="AX27" s="324"/>
      <c r="AY27" s="324"/>
      <c r="AZ27" s="324"/>
      <c r="BA27" s="324"/>
      <c r="BB27" s="324"/>
      <c r="BC27" s="324"/>
      <c r="BD27" s="324"/>
      <c r="BE27" s="324"/>
      <c r="BF27" s="324"/>
      <c r="BG27" s="324"/>
      <c r="BH27" s="324"/>
      <c r="BI27" s="324"/>
      <c r="BJ27" s="324"/>
      <c r="BK27" s="324"/>
      <c r="BL27" s="324"/>
      <c r="BM27" s="324"/>
      <c r="BN27" s="324"/>
      <c r="BO27" s="324"/>
      <c r="BP27" s="324"/>
      <c r="BQ27" s="324"/>
    </row>
    <row r="28" customFormat="false" ht="12.75" hidden="false" customHeight="false" outlineLevel="0" collapsed="false">
      <c r="A28" s="334"/>
      <c r="B28" s="621"/>
      <c r="C28" s="621" t="s">
        <v>7667</v>
      </c>
      <c r="D28" s="335" t="s">
        <v>7668</v>
      </c>
      <c r="E28" s="335" t="s">
        <v>7669</v>
      </c>
      <c r="F28" s="335" t="s">
        <v>7670</v>
      </c>
      <c r="G28" s="1992" t="s">
        <v>7671</v>
      </c>
      <c r="H28" s="1992" t="s">
        <v>7672</v>
      </c>
      <c r="I28" s="1992" t="s">
        <v>7673</v>
      </c>
      <c r="J28" s="334"/>
      <c r="K28" s="334"/>
      <c r="L28" s="334"/>
      <c r="M28" s="334"/>
      <c r="N28" s="334"/>
      <c r="O28" s="334"/>
      <c r="P28" s="334"/>
      <c r="Q28" s="334"/>
      <c r="R28" s="334"/>
      <c r="S28" s="334"/>
      <c r="T28" s="334"/>
      <c r="U28" s="334"/>
      <c r="V28" s="334"/>
      <c r="W28" s="334"/>
      <c r="X28" s="334"/>
      <c r="Y28" s="334"/>
      <c r="Z28" s="334"/>
      <c r="AA28" s="334"/>
      <c r="AB28" s="334"/>
      <c r="AC28" s="334"/>
      <c r="AD28" s="334"/>
      <c r="AE28" s="334"/>
      <c r="AF28" s="334"/>
      <c r="AG28" s="334"/>
      <c r="AH28" s="471"/>
      <c r="AI28" s="1993" t="s">
        <v>1548</v>
      </c>
      <c r="AJ28" s="334"/>
      <c r="AK28" s="324"/>
      <c r="AL28" s="324"/>
      <c r="AM28" s="324"/>
      <c r="AN28" s="324"/>
      <c r="AO28" s="324"/>
      <c r="AP28" s="324"/>
      <c r="AQ28" s="324"/>
      <c r="AR28" s="324"/>
      <c r="AS28" s="324"/>
      <c r="AT28" s="324"/>
      <c r="AU28" s="324"/>
      <c r="AV28" s="324"/>
      <c r="AW28" s="324"/>
      <c r="AX28" s="324"/>
      <c r="AY28" s="324"/>
      <c r="AZ28" s="324"/>
      <c r="BA28" s="324"/>
      <c r="BB28" s="324"/>
      <c r="BC28" s="324"/>
      <c r="BD28" s="324"/>
      <c r="BE28" s="324"/>
      <c r="BF28" s="324"/>
      <c r="BG28" s="324"/>
      <c r="BH28" s="324"/>
      <c r="BI28" s="324"/>
      <c r="BJ28" s="324"/>
      <c r="BK28" s="324"/>
      <c r="BL28" s="324"/>
      <c r="BM28" s="324"/>
      <c r="BN28" s="324"/>
      <c r="BO28" s="324"/>
      <c r="BP28" s="324"/>
      <c r="BQ28" s="324"/>
    </row>
    <row r="29" customFormat="false" ht="12.75" hidden="false" customHeight="false" outlineLevel="0" collapsed="false">
      <c r="A29" s="334"/>
      <c r="B29" s="621"/>
      <c r="C29" s="621" t="s">
        <v>7674</v>
      </c>
      <c r="D29" s="335" t="s">
        <v>7675</v>
      </c>
      <c r="E29" s="335" t="s">
        <v>7676</v>
      </c>
      <c r="F29" s="334" t="s">
        <v>7677</v>
      </c>
      <c r="G29" s="1992" t="s">
        <v>7678</v>
      </c>
      <c r="H29" s="334"/>
      <c r="I29" s="1992" t="s">
        <v>7679</v>
      </c>
      <c r="J29" s="334"/>
      <c r="K29" s="334"/>
      <c r="L29" s="334"/>
      <c r="M29" s="334"/>
      <c r="N29" s="334"/>
      <c r="O29" s="334"/>
      <c r="P29" s="334"/>
      <c r="Q29" s="334"/>
      <c r="R29" s="334"/>
      <c r="S29" s="334"/>
      <c r="T29" s="334"/>
      <c r="U29" s="334"/>
      <c r="V29" s="334"/>
      <c r="W29" s="334"/>
      <c r="X29" s="334"/>
      <c r="Y29" s="334"/>
      <c r="Z29" s="334"/>
      <c r="AA29" s="334"/>
      <c r="AB29" s="334"/>
      <c r="AC29" s="334"/>
      <c r="AD29" s="334"/>
      <c r="AE29" s="334"/>
      <c r="AF29" s="334"/>
      <c r="AG29" s="334"/>
      <c r="AH29" s="471"/>
      <c r="AI29" s="1995" t="s">
        <v>1593</v>
      </c>
      <c r="AJ29" s="334"/>
      <c r="AK29" s="324"/>
      <c r="AL29" s="324"/>
      <c r="AM29" s="324"/>
      <c r="AN29" s="324"/>
      <c r="AO29" s="324"/>
      <c r="AP29" s="324"/>
      <c r="AQ29" s="324"/>
      <c r="AR29" s="324"/>
      <c r="AS29" s="324"/>
      <c r="AT29" s="324"/>
      <c r="AU29" s="324"/>
      <c r="AV29" s="324"/>
      <c r="AW29" s="324"/>
      <c r="AX29" s="324"/>
      <c r="AY29" s="324"/>
      <c r="AZ29" s="324"/>
      <c r="BA29" s="324"/>
      <c r="BB29" s="324"/>
      <c r="BC29" s="324"/>
      <c r="BD29" s="324"/>
      <c r="BE29" s="324"/>
      <c r="BF29" s="324"/>
      <c r="BG29" s="324"/>
      <c r="BH29" s="324"/>
      <c r="BI29" s="324"/>
      <c r="BJ29" s="324"/>
      <c r="BK29" s="324"/>
      <c r="BL29" s="324"/>
      <c r="BM29" s="324"/>
      <c r="BN29" s="324"/>
      <c r="BO29" s="324"/>
      <c r="BP29" s="324"/>
      <c r="BQ29" s="324"/>
    </row>
    <row r="30" customFormat="false" ht="12.75" hidden="false" customHeight="false" outlineLevel="0" collapsed="false">
      <c r="A30" s="334"/>
      <c r="B30" s="621"/>
      <c r="C30" s="621" t="s">
        <v>7680</v>
      </c>
      <c r="D30" s="335" t="s">
        <v>7681</v>
      </c>
      <c r="E30" s="335" t="s">
        <v>7682</v>
      </c>
      <c r="F30" s="335" t="s">
        <v>7683</v>
      </c>
      <c r="G30" s="1992" t="s">
        <v>7598</v>
      </c>
      <c r="H30" s="334"/>
      <c r="I30" s="1992" t="s">
        <v>7684</v>
      </c>
      <c r="J30" s="334"/>
      <c r="K30" s="334"/>
      <c r="L30" s="334"/>
      <c r="M30" s="334"/>
      <c r="N30" s="334"/>
      <c r="O30" s="334"/>
      <c r="P30" s="334"/>
      <c r="Q30" s="334"/>
      <c r="R30" s="334"/>
      <c r="S30" s="334"/>
      <c r="T30" s="334"/>
      <c r="U30" s="334"/>
      <c r="V30" s="334"/>
      <c r="W30" s="334"/>
      <c r="X30" s="334"/>
      <c r="Y30" s="334"/>
      <c r="Z30" s="334"/>
      <c r="AA30" s="334"/>
      <c r="AB30" s="334"/>
      <c r="AC30" s="334"/>
      <c r="AD30" s="334"/>
      <c r="AE30" s="334"/>
      <c r="AF30" s="334"/>
      <c r="AG30" s="334"/>
      <c r="AH30" s="471"/>
      <c r="AI30" s="1995" t="s">
        <v>1548</v>
      </c>
      <c r="AJ30" s="334"/>
      <c r="AK30" s="324"/>
      <c r="AL30" s="324"/>
      <c r="AM30" s="324"/>
      <c r="AN30" s="324"/>
      <c r="AO30" s="324"/>
      <c r="AP30" s="324"/>
      <c r="AQ30" s="324"/>
      <c r="AR30" s="324"/>
      <c r="AS30" s="324"/>
      <c r="AT30" s="324"/>
      <c r="AU30" s="324"/>
      <c r="AV30" s="324"/>
      <c r="AW30" s="324"/>
      <c r="AX30" s="324"/>
      <c r="AY30" s="324"/>
      <c r="AZ30" s="324"/>
      <c r="BA30" s="324"/>
      <c r="BB30" s="324"/>
      <c r="BC30" s="324"/>
      <c r="BD30" s="324"/>
      <c r="BE30" s="324"/>
      <c r="BF30" s="324"/>
      <c r="BG30" s="324"/>
      <c r="BH30" s="324"/>
      <c r="BI30" s="324"/>
      <c r="BJ30" s="324"/>
      <c r="BK30" s="324"/>
      <c r="BL30" s="324"/>
      <c r="BM30" s="324"/>
      <c r="BN30" s="324"/>
      <c r="BO30" s="324"/>
      <c r="BP30" s="324"/>
      <c r="BQ30" s="324"/>
    </row>
    <row r="31" customFormat="false" ht="12.75" hidden="false" customHeight="false" outlineLevel="0" collapsed="false">
      <c r="A31" s="334"/>
      <c r="B31" s="621"/>
      <c r="C31" s="621" t="s">
        <v>7685</v>
      </c>
      <c r="D31" s="335" t="s">
        <v>7686</v>
      </c>
      <c r="E31" s="335" t="s">
        <v>7687</v>
      </c>
      <c r="F31" s="335" t="s">
        <v>7688</v>
      </c>
      <c r="G31" s="1992" t="s">
        <v>7689</v>
      </c>
      <c r="H31" s="334"/>
      <c r="I31" s="1992" t="s">
        <v>7690</v>
      </c>
      <c r="J31" s="334"/>
      <c r="K31" s="334"/>
      <c r="L31" s="334"/>
      <c r="M31" s="334"/>
      <c r="N31" s="334"/>
      <c r="O31" s="334"/>
      <c r="P31" s="334"/>
      <c r="Q31" s="334"/>
      <c r="R31" s="334"/>
      <c r="S31" s="334"/>
      <c r="T31" s="334"/>
      <c r="U31" s="334"/>
      <c r="V31" s="334"/>
      <c r="W31" s="334"/>
      <c r="X31" s="334"/>
      <c r="Y31" s="334"/>
      <c r="Z31" s="334"/>
      <c r="AA31" s="334"/>
      <c r="AB31" s="334"/>
      <c r="AC31" s="334"/>
      <c r="AD31" s="334"/>
      <c r="AE31" s="334"/>
      <c r="AF31" s="334"/>
      <c r="AG31" s="334"/>
      <c r="AH31" s="471"/>
      <c r="AI31" s="1995" t="s">
        <v>1548</v>
      </c>
      <c r="AJ31" s="334"/>
      <c r="AK31" s="324"/>
      <c r="AL31" s="324"/>
      <c r="AM31" s="324"/>
      <c r="AN31" s="324"/>
      <c r="AO31" s="324"/>
      <c r="AP31" s="324"/>
      <c r="AQ31" s="324"/>
      <c r="AR31" s="324"/>
      <c r="AS31" s="324"/>
      <c r="AT31" s="324"/>
      <c r="AU31" s="324"/>
      <c r="AV31" s="324"/>
      <c r="AW31" s="324"/>
      <c r="AX31" s="324"/>
      <c r="AY31" s="324"/>
      <c r="AZ31" s="324"/>
      <c r="BA31" s="324"/>
      <c r="BB31" s="324"/>
      <c r="BC31" s="324"/>
      <c r="BD31" s="324"/>
      <c r="BE31" s="324"/>
      <c r="BF31" s="324"/>
      <c r="BG31" s="324"/>
      <c r="BH31" s="324"/>
      <c r="BI31" s="324"/>
      <c r="BJ31" s="324"/>
      <c r="BK31" s="324"/>
      <c r="BL31" s="324"/>
      <c r="BM31" s="324"/>
      <c r="BN31" s="324"/>
      <c r="BO31" s="324"/>
      <c r="BP31" s="324"/>
      <c r="BQ31" s="324"/>
    </row>
    <row r="32" customFormat="false" ht="12.75" hidden="false" customHeight="false" outlineLevel="0" collapsed="false">
      <c r="A32" s="334"/>
      <c r="B32" s="621"/>
      <c r="C32" s="621" t="s">
        <v>7691</v>
      </c>
      <c r="D32" s="334"/>
      <c r="E32" s="335" t="s">
        <v>7692</v>
      </c>
      <c r="F32" s="335" t="s">
        <v>7693</v>
      </c>
      <c r="G32" s="1992" t="s">
        <v>7694</v>
      </c>
      <c r="H32" s="1992" t="s">
        <v>7695</v>
      </c>
      <c r="I32" s="1992" t="s">
        <v>7696</v>
      </c>
      <c r="J32" s="334"/>
      <c r="K32" s="334"/>
      <c r="L32" s="334"/>
      <c r="M32" s="334"/>
      <c r="N32" s="334"/>
      <c r="O32" s="334"/>
      <c r="P32" s="334"/>
      <c r="Q32" s="334"/>
      <c r="R32" s="334"/>
      <c r="S32" s="334"/>
      <c r="T32" s="334"/>
      <c r="U32" s="334"/>
      <c r="V32" s="334"/>
      <c r="W32" s="334"/>
      <c r="X32" s="334"/>
      <c r="Y32" s="334"/>
      <c r="Z32" s="334"/>
      <c r="AA32" s="334"/>
      <c r="AB32" s="334"/>
      <c r="AC32" s="334"/>
      <c r="AD32" s="334"/>
      <c r="AE32" s="334"/>
      <c r="AF32" s="334"/>
      <c r="AG32" s="334"/>
      <c r="AH32" s="471"/>
      <c r="AI32" s="1993" t="s">
        <v>1548</v>
      </c>
      <c r="AJ32" s="334"/>
      <c r="AK32" s="324"/>
      <c r="AL32" s="324"/>
      <c r="AM32" s="324"/>
      <c r="AN32" s="324"/>
      <c r="AO32" s="324"/>
      <c r="AP32" s="324"/>
      <c r="AQ32" s="324"/>
      <c r="AR32" s="324"/>
      <c r="AS32" s="324"/>
      <c r="AT32" s="324"/>
      <c r="AU32" s="324"/>
      <c r="AV32" s="324"/>
      <c r="AW32" s="324"/>
      <c r="AX32" s="324"/>
      <c r="AY32" s="324"/>
      <c r="AZ32" s="324"/>
      <c r="BA32" s="324"/>
      <c r="BB32" s="324"/>
      <c r="BC32" s="324"/>
      <c r="BD32" s="324"/>
      <c r="BE32" s="324"/>
      <c r="BF32" s="324"/>
      <c r="BG32" s="324"/>
      <c r="BH32" s="324"/>
      <c r="BI32" s="324"/>
      <c r="BJ32" s="324"/>
      <c r="BK32" s="324"/>
      <c r="BL32" s="324"/>
      <c r="BM32" s="324"/>
      <c r="BN32" s="324"/>
      <c r="BO32" s="324"/>
      <c r="BP32" s="324"/>
      <c r="BQ32" s="324"/>
    </row>
    <row r="33" customFormat="false" ht="12.75" hidden="false" customHeight="false" outlineLevel="0" collapsed="false">
      <c r="A33" s="334"/>
      <c r="B33" s="621"/>
      <c r="C33" s="621" t="s">
        <v>7154</v>
      </c>
      <c r="D33" s="335" t="s">
        <v>7697</v>
      </c>
      <c r="E33" s="335" t="s">
        <v>7698</v>
      </c>
      <c r="F33" s="335" t="s">
        <v>7699</v>
      </c>
      <c r="G33" s="1992" t="s">
        <v>7700</v>
      </c>
      <c r="H33" s="334"/>
      <c r="I33" s="1992" t="s">
        <v>7701</v>
      </c>
      <c r="J33" s="334"/>
      <c r="K33" s="334"/>
      <c r="L33" s="334"/>
      <c r="M33" s="334"/>
      <c r="N33" s="334"/>
      <c r="O33" s="334"/>
      <c r="P33" s="334"/>
      <c r="Q33" s="334"/>
      <c r="R33" s="334"/>
      <c r="S33" s="334"/>
      <c r="T33" s="334"/>
      <c r="U33" s="334"/>
      <c r="V33" s="334"/>
      <c r="W33" s="334"/>
      <c r="X33" s="334"/>
      <c r="Y33" s="334"/>
      <c r="Z33" s="334"/>
      <c r="AA33" s="334"/>
      <c r="AB33" s="334"/>
      <c r="AC33" s="334"/>
      <c r="AD33" s="334"/>
      <c r="AE33" s="334"/>
      <c r="AF33" s="334"/>
      <c r="AG33" s="334"/>
      <c r="AH33" s="471"/>
      <c r="AI33" s="1993" t="s">
        <v>1548</v>
      </c>
      <c r="AJ33" s="334"/>
      <c r="AK33" s="324"/>
      <c r="AL33" s="324"/>
      <c r="AM33" s="324"/>
      <c r="AN33" s="324"/>
      <c r="AO33" s="324"/>
      <c r="AP33" s="324"/>
      <c r="AQ33" s="324"/>
      <c r="AR33" s="324"/>
      <c r="AS33" s="324"/>
      <c r="AT33" s="324"/>
      <c r="AU33" s="324"/>
      <c r="AV33" s="324"/>
      <c r="AW33" s="324"/>
      <c r="AX33" s="324"/>
      <c r="AY33" s="324"/>
      <c r="AZ33" s="324"/>
      <c r="BA33" s="324"/>
      <c r="BB33" s="324"/>
      <c r="BC33" s="324"/>
      <c r="BD33" s="324"/>
      <c r="BE33" s="324"/>
      <c r="BF33" s="324"/>
      <c r="BG33" s="324"/>
      <c r="BH33" s="324"/>
      <c r="BI33" s="324"/>
      <c r="BJ33" s="324"/>
      <c r="BK33" s="324"/>
      <c r="BL33" s="324"/>
      <c r="BM33" s="324"/>
      <c r="BN33" s="324"/>
      <c r="BO33" s="324"/>
      <c r="BP33" s="324"/>
      <c r="BQ33" s="324"/>
    </row>
    <row r="34" customFormat="false" ht="12.75" hidden="false" customHeight="false" outlineLevel="0" collapsed="false">
      <c r="A34" s="334"/>
      <c r="B34" s="621"/>
      <c r="C34" s="621" t="s">
        <v>7702</v>
      </c>
      <c r="D34" s="334"/>
      <c r="E34" s="335" t="s">
        <v>7703</v>
      </c>
      <c r="F34" s="335" t="s">
        <v>7704</v>
      </c>
      <c r="G34" s="1992" t="s">
        <v>7705</v>
      </c>
      <c r="H34" s="1992" t="s">
        <v>7706</v>
      </c>
      <c r="I34" s="1992" t="s">
        <v>7707</v>
      </c>
      <c r="J34" s="334"/>
      <c r="K34" s="334"/>
      <c r="L34" s="334"/>
      <c r="M34" s="334"/>
      <c r="N34" s="334"/>
      <c r="O34" s="334"/>
      <c r="P34" s="334"/>
      <c r="Q34" s="334"/>
      <c r="R34" s="334"/>
      <c r="S34" s="334"/>
      <c r="T34" s="334"/>
      <c r="U34" s="334"/>
      <c r="V34" s="334"/>
      <c r="W34" s="334"/>
      <c r="X34" s="334"/>
      <c r="Y34" s="334"/>
      <c r="Z34" s="334"/>
      <c r="AA34" s="334"/>
      <c r="AB34" s="334"/>
      <c r="AC34" s="334"/>
      <c r="AD34" s="334"/>
      <c r="AE34" s="334"/>
      <c r="AF34" s="334"/>
      <c r="AG34" s="334"/>
      <c r="AH34" s="471"/>
      <c r="AI34" s="1995" t="s">
        <v>1548</v>
      </c>
      <c r="AJ34" s="334"/>
      <c r="AK34" s="324"/>
      <c r="AL34" s="324"/>
      <c r="AM34" s="324"/>
      <c r="AN34" s="324"/>
      <c r="AO34" s="324"/>
      <c r="AP34" s="324"/>
      <c r="AQ34" s="324"/>
      <c r="AR34" s="324"/>
      <c r="AS34" s="324"/>
      <c r="AT34" s="324"/>
      <c r="AU34" s="324"/>
      <c r="AV34" s="324"/>
      <c r="AW34" s="324"/>
      <c r="AX34" s="324"/>
      <c r="AY34" s="324"/>
      <c r="AZ34" s="324"/>
      <c r="BA34" s="324"/>
      <c r="BB34" s="324"/>
      <c r="BC34" s="324"/>
      <c r="BD34" s="324"/>
      <c r="BE34" s="324"/>
      <c r="BF34" s="324"/>
      <c r="BG34" s="324"/>
      <c r="BH34" s="324"/>
      <c r="BI34" s="324"/>
      <c r="BJ34" s="324"/>
      <c r="BK34" s="324"/>
      <c r="BL34" s="324"/>
      <c r="BM34" s="324"/>
      <c r="BN34" s="324"/>
      <c r="BO34" s="324"/>
      <c r="BP34" s="324"/>
      <c r="BQ34" s="324"/>
    </row>
    <row r="35" customFormat="false" ht="12.75" hidden="false" customHeight="false" outlineLevel="0" collapsed="false">
      <c r="A35" s="334"/>
      <c r="B35" s="621"/>
      <c r="C35" s="621" t="s">
        <v>7708</v>
      </c>
      <c r="D35" s="334"/>
      <c r="E35" s="335" t="s">
        <v>7709</v>
      </c>
      <c r="F35" s="335" t="s">
        <v>7710</v>
      </c>
      <c r="G35" s="1992" t="s">
        <v>7711</v>
      </c>
      <c r="H35" s="334"/>
      <c r="I35" s="1992" t="s">
        <v>7712</v>
      </c>
      <c r="J35" s="334"/>
      <c r="K35" s="334"/>
      <c r="L35" s="334"/>
      <c r="M35" s="334"/>
      <c r="N35" s="334"/>
      <c r="O35" s="334"/>
      <c r="P35" s="334"/>
      <c r="Q35" s="334"/>
      <c r="R35" s="334"/>
      <c r="S35" s="334"/>
      <c r="T35" s="334"/>
      <c r="U35" s="334"/>
      <c r="V35" s="334"/>
      <c r="W35" s="334"/>
      <c r="X35" s="334"/>
      <c r="Y35" s="334"/>
      <c r="Z35" s="334"/>
      <c r="AA35" s="334"/>
      <c r="AB35" s="334"/>
      <c r="AC35" s="334"/>
      <c r="AD35" s="334"/>
      <c r="AE35" s="334"/>
      <c r="AF35" s="334"/>
      <c r="AG35" s="334"/>
      <c r="AH35" s="471"/>
      <c r="AI35" s="1995" t="s">
        <v>1548</v>
      </c>
      <c r="AJ35" s="334"/>
      <c r="AK35" s="324"/>
      <c r="AL35" s="324"/>
      <c r="AM35" s="324"/>
      <c r="AN35" s="324"/>
      <c r="AO35" s="324"/>
      <c r="AP35" s="324"/>
      <c r="AQ35" s="324"/>
      <c r="AR35" s="324"/>
      <c r="AS35" s="324"/>
      <c r="AT35" s="324"/>
      <c r="AU35" s="324"/>
      <c r="AV35" s="324"/>
      <c r="AW35" s="324"/>
      <c r="AX35" s="324"/>
      <c r="AY35" s="324"/>
      <c r="AZ35" s="324"/>
      <c r="BA35" s="324"/>
      <c r="BB35" s="324"/>
      <c r="BC35" s="324"/>
      <c r="BD35" s="324"/>
      <c r="BE35" s="324"/>
      <c r="BF35" s="324"/>
      <c r="BG35" s="324"/>
      <c r="BH35" s="324"/>
      <c r="BI35" s="324"/>
      <c r="BJ35" s="324"/>
      <c r="BK35" s="324"/>
      <c r="BL35" s="324"/>
      <c r="BM35" s="324"/>
      <c r="BN35" s="324"/>
      <c r="BO35" s="324"/>
      <c r="BP35" s="324"/>
      <c r="BQ35" s="324"/>
    </row>
    <row r="36" customFormat="false" ht="12.75" hidden="false" customHeight="false" outlineLevel="0" collapsed="false">
      <c r="A36" s="334"/>
      <c r="B36" s="621"/>
      <c r="C36" s="621" t="s">
        <v>7713</v>
      </c>
      <c r="D36" s="334"/>
      <c r="E36" s="334"/>
      <c r="F36" s="335" t="s">
        <v>7714</v>
      </c>
      <c r="G36" s="1992" t="s">
        <v>7715</v>
      </c>
      <c r="H36" s="334"/>
      <c r="I36" s="1992" t="s">
        <v>7716</v>
      </c>
      <c r="J36" s="334"/>
      <c r="K36" s="334"/>
      <c r="L36" s="334"/>
      <c r="M36" s="334"/>
      <c r="N36" s="334"/>
      <c r="O36" s="334"/>
      <c r="P36" s="334"/>
      <c r="Q36" s="334"/>
      <c r="R36" s="334"/>
      <c r="S36" s="334"/>
      <c r="T36" s="334"/>
      <c r="U36" s="334"/>
      <c r="V36" s="334"/>
      <c r="W36" s="334"/>
      <c r="X36" s="334"/>
      <c r="Y36" s="334"/>
      <c r="Z36" s="334"/>
      <c r="AA36" s="334"/>
      <c r="AB36" s="334"/>
      <c r="AC36" s="334"/>
      <c r="AD36" s="334"/>
      <c r="AE36" s="334"/>
      <c r="AF36" s="334"/>
      <c r="AG36" s="334"/>
      <c r="AH36" s="471"/>
      <c r="AI36" s="1993" t="s">
        <v>1548</v>
      </c>
      <c r="AJ36" s="334"/>
      <c r="AK36" s="324"/>
      <c r="AL36" s="324"/>
      <c r="AM36" s="324"/>
      <c r="AN36" s="324"/>
      <c r="AO36" s="324"/>
      <c r="AP36" s="324"/>
      <c r="AQ36" s="324"/>
      <c r="AR36" s="324"/>
      <c r="AS36" s="324"/>
      <c r="AT36" s="324"/>
      <c r="AU36" s="324"/>
      <c r="AV36" s="324"/>
      <c r="AW36" s="324"/>
      <c r="AX36" s="324"/>
      <c r="AY36" s="324"/>
      <c r="AZ36" s="324"/>
      <c r="BA36" s="324"/>
      <c r="BB36" s="324"/>
      <c r="BC36" s="324"/>
      <c r="BD36" s="324"/>
      <c r="BE36" s="324"/>
      <c r="BF36" s="324"/>
      <c r="BG36" s="324"/>
      <c r="BH36" s="324"/>
      <c r="BI36" s="324"/>
      <c r="BJ36" s="324"/>
      <c r="BK36" s="324"/>
      <c r="BL36" s="324"/>
      <c r="BM36" s="324"/>
      <c r="BN36" s="324"/>
      <c r="BO36" s="324"/>
      <c r="BP36" s="324"/>
      <c r="BQ36" s="324"/>
    </row>
  </sheetData>
  <conditionalFormatting sqref="AI1,AI2:AI1000">
    <cfRule type="cellIs" priority="2" operator="equal" aboveAverage="0" equalAverage="0" bottom="0" percent="0" rank="0" text="" dxfId="0">
      <formula>"V"</formula>
    </cfRule>
  </conditionalFormatting>
  <hyperlinks>
    <hyperlink ref="E2" r:id="rId1" display="https://www.facebook.com/Beautyfriendlynew"/>
    <hyperlink ref="F2" r:id="rId2" display="http://vegan-friendly.co.il/%D7%91%D7%99%D7%AA-%D7%A2%D7%A1%D7%A7/258/%D7%91%D7%99%D7%95%D7%98%D7%99_%D7%A4%D7%A8%D7%A0%D7%93%D7%9C%D7%99"/>
    <hyperlink ref="D3" r:id="rId3" display="http://www.lila.org.il/"/>
    <hyperlink ref="E3" r:id="rId4" display="https://www.facebook.com/effishir.HairTherapy/timeline"/>
    <hyperlink ref="F3" r:id="rId5" display="http://vegan-friendly.co.il/%D7%91%D7%99%D7%AA-%D7%A2%D7%A1%D7%A7/241/Lila"/>
    <hyperlink ref="D4" r:id="rId6" display="http://www.ahava.co.il/"/>
    <hyperlink ref="E4" r:id="rId7" display="https://www.facebook.com/AHAVA.il/timeline"/>
    <hyperlink ref="F4" r:id="rId8" display="http://vegan-friendly.co.il/%D7%91%D7%99%D7%AA-%D7%A2%D7%A1%D7%A7/238/%D7%90%D7%94%D7%91%D7%94_%D7%9E%D7%A2%D7%91%D7%93%D7%95%D7%AA_%D7%99%D7%9D_%D7%94%D7%9E%D7%9C%D7%97"/>
    <hyperlink ref="D5" r:id="rId9" display="http://www.lavido.co.il/"/>
    <hyperlink ref="E5" r:id="rId10" display="https://www.facebook.com/Lavido.il?fref=ts"/>
    <hyperlink ref="F5" r:id="rId11" display="http://vegan-friendly.co.il/%D7%91%D7%99%D7%AA-%D7%A2%D7%A1%D7%A7/221/Lavido_Inspired_by_Nature"/>
    <hyperlink ref="D6" r:id="rId12" display="http://www.habosem.com/"/>
    <hyperlink ref="E6" r:id="rId13" display="https://www.facebook.com/habosem/timeline"/>
    <hyperlink ref="F6" r:id="rId14" display="http://vegan-friendly.co.il/%D7%91%D7%99%D7%AA-%D7%A2%D7%A1%D7%A7/201/%D7%A2%D7%A8%D7%95%D7%92%D7%95%D7%AA_%D7%94%D7%91%D7%95%D7%A9%D7%9D_%D7%98%D7%99%D7%A4%D7%95%D7%97_%D7%90%D7%95%D7%A8%D7%92%D7%A0%D7%99_%D7%98%D7%94%D7%95%D7%A8"/>
    <hyperlink ref="D7" r:id="rId15" display="http://www.galilee-products.com/"/>
    <hyperlink ref="E7" r:id="rId16" display="https://www.facebook.com/Galilee-Health-Products-%D7%92%D7%9C%D7%99%D7%9C-%D7%9E%D7%95%D7%A6%D7%A8%D7%99-%D7%91%D7%A8%D7%99%D7%90%D7%95%D7%AA-1477196475846093/"/>
    <hyperlink ref="F7" r:id="rId17" display="http://vegan-friendly.co.il/%D7%91%D7%99%D7%AA-%D7%A2%D7%A1%D7%A7/197/%D7%92%D7%9C%D7%99%D7%9C_%D7%9E%D7%95%D7%A6%D7%A8%D7%99_%D7%91%D7%A8%D7%99%D7%90%D7%95%D7%AA"/>
    <hyperlink ref="D8" r:id="rId18" display="http://www.weleda.co.il/"/>
    <hyperlink ref="E8" r:id="rId19" display="https://www.facebook.com/WeledaIsrael?ref=hl"/>
    <hyperlink ref="F8" r:id="rId20" display="http://vegan-friendly.co.il/%D7%91%D7%99%D7%AA-%D7%A2%D7%A1%D7%A7/196/WELEDA"/>
    <hyperlink ref="D9" r:id="rId21" display="http://www.greenbaby.net/"/>
    <hyperlink ref="E9" r:id="rId22" display="https://www.facebook.com/greenbaby.net/timeline"/>
    <hyperlink ref="F9" r:id="rId23" display="http://vegan-friendly.co.il/%D7%91%D7%99%D7%AA-%D7%A2%D7%A1%D7%A7/188/%D7%92%D7%A8%D7%99%D7%9F_%D7%91%D7%99%D7%99%D7%91%D7%99_%D7%97%D7%A0%D7%95%D7%AA_%D7%90%D7%99%D7%A0%D7%98%D7%A8%D7%A0%D7%98_%D7%99%D7%A8%D7%95%D7%A7%D7%94_%D7%9C%D7%9B%D7%9C_%D7%94%D7%9E%D7%A9%D7%A4%D7%97%D7%94"/>
    <hyperlink ref="D10" r:id="rId24" display="http://liatrivlin5.wix.com/costmetics"/>
    <hyperlink ref="E10" r:id="rId25" display="https://www.facebook.com/TOVA-%D7%91%D7%95%D7%98%D7%99%D7%A7-%D7%99%D7%95%D7%A4%D7%99-396049523751671/"/>
    <hyperlink ref="F10" r:id="rId26" display="http://vegan-friendly.co.il/%D7%91%D7%99%D7%AA-%D7%A2%D7%A1%D7%A7/180/%D7%98%D7%95%D7%91%D7%94_%D7%91%D7%95%D7%98%D7%99%D7%A7_%D7%99%D7%95%D7%A4%D7%99"/>
    <hyperlink ref="D11" r:id="rId27" display="http://www.jason-personalcare.com/select-country"/>
    <hyperlink ref="E11" r:id="rId28" display="https://www.facebook.com/%D7%92%D7%99%D7%99%D7%A1%D7%95%D7%9F-%D7%9E%D7%95%D7%A6%D7%A8%D7%99-%D7%98%D7%99%D7%A4%D7%95%D7%97-%D7%98%D7%91%D7%A2%D7%99%D7%99%D7%9D-227151534076514/"/>
    <hyperlink ref="F11" r:id="rId29" display="http://vegan-friendly.co.il/%D7%91%D7%99%D7%AA-%D7%A2%D7%A1%D7%A7/163/Jason_%D7%92_%D7%99%D7%99%D7%A1%D7%95%D7%9F_%D7%9E%D7%95%D7%A6%D7%A8%D7%99_%D7%98%D7%99%D7%A4%D7%95%D7%97_%D7%98%D7%91%D7%A2%D7%99%D7%99%D7%9D"/>
    <hyperlink ref="D12" r:id="rId30" display="http://www.avalonorganics.co.il/"/>
    <hyperlink ref="E12" r:id="rId31" display="https://www.facebook.com/ISRAEAvalonOrganics"/>
    <hyperlink ref="F12" r:id="rId32" display="http://vegan-friendly.co.il/%D7%91%D7%99%D7%AA-%D7%A2%D7%A1%D7%A7/162/Avalon_Organics"/>
    <hyperlink ref="D13" r:id="rId33" display="http://www.inbalnatan.co.il/"/>
    <hyperlink ref="E13" r:id="rId34" display="https://www.facebook.com/naturopathicmedicin/photos_stream"/>
    <hyperlink ref="F13" r:id="rId35" display="http://vegan-friendly.co.il/%D7%91%D7%99%D7%AA-%D7%A2%D7%A1%D7%A7/153/Bell_%D7%91%D7%9C_%D7%9E%D7%95%D7%A6%D7%A8%D7%99_%D7%98%D7%99%D7%A4%D7%95%D7%97_%D7%98%D7%91%D7%A2%D7%99%D7%99%D7%9D"/>
    <hyperlink ref="D14" r:id="rId36" display="http://jasmin-nc.com/"/>
    <hyperlink ref="F14" r:id="rId37" display="http://vegan-friendly.co.il/%D7%91%D7%99%D7%AA-%D7%A2%D7%A1%D7%A7/152/%D7%92_%D7%A1%D7%9E%D7%99%D7%9F"/>
    <hyperlink ref="D15" r:id="rId38" display="http://www.lavendona.co.il/"/>
    <hyperlink ref="E15" r:id="rId39" display="https://www.facebook.com/Lavendona-hand-made-natural-products-160908013996619/"/>
    <hyperlink ref="F15" r:id="rId40" display="http://vegan-friendly.co.il/%D7%91%D7%99%D7%AA-%D7%A2%D7%A1%D7%A7/151/Lavendona_%D7%9C%D7%91%D7%A0%D7%93%D7%95%D7%A0%D7%94_%D7%A7%D7%95%D7%A1%D7%9E%D7%98%D7%99%D7%A7%D7%94_%D7%98%D7%91%D7%A2%D7%99%D7%AA_%D7%95%D7%90%D7%A8%D7%95%D7%9E%D7%AA%D7%A8%D7%A4%D7%99%D7%94"/>
    <hyperlink ref="D16" r:id="rId41" display="http://www.antonymcosmetics.co.il/"/>
    <hyperlink ref="E16" r:id="rId42" location="!/AntonymCosmeticsIsrael" display="https://www.facebook.com/AntonymCosmeticsIsrael#!/AntonymCosmeticsIsrael"/>
    <hyperlink ref="F16" r:id="rId43" display="http://vegan-friendly.co.il/%D7%91%D7%99%D7%AA-%D7%A2%D7%A1%D7%A7/150/Antonym_%D7%90%D7%A0%D7%98%D7%95%D7%A0%D7%99%D7%9D_%D7%99%D7%A9%D7%A8%D7%90%D7%9C"/>
    <hyperlink ref="D17" r:id="rId44" display="http://www.greenpink.co.il/"/>
    <hyperlink ref="E17" r:id="rId45" display="https://www.facebook.com/Green.Pink.Pure.Natural"/>
    <hyperlink ref="F17" r:id="rId46" display="http://vegan-friendly.co.il/%D7%91%D7%99%D7%AA-%D7%A2%D7%A1%D7%A7/149/%D7%92%D7%A8%D7%99%D7%9F_%D7%A4%D7%99%D7%A0%D7%A7_%D7%98%D7%99%D7%A4%D7%95%D7%97_%D7%90%D7%95%D7%A8%D7%92%D7%A0%D7%99"/>
    <hyperlink ref="D18" r:id="rId47" display="http://www.hachitivi.com/"/>
    <hyperlink ref="E18" r:id="rId48" display="https://www.facebook.com/%D7%94%D7%9B%D7%99-%D7%98%D7%91%D7%A2%D7%99-256924917770638/"/>
    <hyperlink ref="F18" r:id="rId49" display="http://vegan-friendly.co.il/%D7%91%D7%99%D7%AA-%D7%A2%D7%A1%D7%A7/148/%D7%94%D7%9B%D7%99_%D7%98%D7%91%D7%A2%D7%99"/>
    <hyperlink ref="D19" r:id="rId50" display="http://www.anatdalal.co.il/"/>
    <hyperlink ref="E19" r:id="rId51" display="https://www.facebook.com/anat.nutrition"/>
    <hyperlink ref="F19" r:id="rId52" display="http://vegan-friendly.co.il/%D7%91%D7%99%D7%AA-%D7%A2%D7%A1%D7%A7/147/%D7%94%D7%99%D7%95%D7%A4%D7%99_%D7%9E%D7%AA%D7%97%D7%99%D7%9C_%D7%91%D7%91%D7%A8%D7%99%D7%90%D7%95%D7%AA"/>
    <hyperlink ref="D20" r:id="rId53" display="http://www.shavit2000.co.il/"/>
    <hyperlink ref="E20" r:id="rId54" display="https://www.facebook.com/%D7%A9%D7%91%D7%99%D7%98-%D7%A7%D7%95%D7%A1%D7%9E%D7%98%D7%99%D7%A7%D7%94-%D7%98%D7%91%D7%A2%D7%99%D7%AA-%D7%90%D7%95%D7%A8%D7%92%D7%A0%D7%99%D7%AA-198942560224974/"/>
    <hyperlink ref="F20" r:id="rId55" display="http://vegan-friendly.co.il/%D7%91%D7%99%D7%AA-%D7%A2%D7%A1%D7%A7/105/%D7%A9%D7%91%D7%99%D7%98_%D7%A7%D7%95%D7%A1%D7%9E%D7%98%D7%99%D7%A7%D7%94_%D7%98%D7%91%D7%A2%D7%99%D7%AA_%D7%90%D7%95%D7%A8%D7%92%D7%A0%D7%99%D7%AA"/>
    <hyperlink ref="D21" r:id="rId56" display="http://www.adi-vegan.co.il/"/>
    <hyperlink ref="E21" r:id="rId57" display="https://www.facebook.com/vegancarecosmetic/"/>
    <hyperlink ref="F21" r:id="rId58" display="http://vegan-friendly.co.il/%D7%91%D7%99%D7%AA-%D7%A2%D7%A1%D7%A7/95/%D7%A2%D7%93%D7%99_%D7%98%D7%91%D7%A2%D7%99"/>
    <hyperlink ref="D22" r:id="rId59" display="http://www.organiczone.co.il/"/>
    <hyperlink ref="E22" r:id="rId60" display="https://www.facebook.com/OrganicZoneIsrael/timeline"/>
    <hyperlink ref="F22" r:id="rId61" display="http://vegan-friendly.co.il/%D7%91%D7%99%D7%AA-%D7%A2%D7%A1%D7%A7/93/Organic_Zone_%D7%90%D7%95%D7%A8%D7%92%D7%A0%D7%99%D7%A7_%D7%96%D7%95%D7%9F"/>
    <hyperlink ref="D23" r:id="rId62" display="https://ayanatural.com/"/>
    <hyperlink ref="F23" r:id="rId63" display="http://vegan-friendly.co.il/%D7%91%D7%99%D7%AA-%D7%A2%D7%A1%D7%A7/63/%D7%90%D7%99%D7%94_%D7%A0%D7%98%D7%95%D7%A8%D7%9C_%D7%A7%D7%95%D7%A1%D7%9E%D7%98%D7%99%D7%A7%D7%94_%D7%98%D7%91%D7%A2%D7%99%D7%AA"/>
    <hyperlink ref="D24" r:id="rId64" display="http://www.omer-hagalil.co.il/%D7%93%D7%A3-%D7%94%D7%91%D7%99%D7%AA.aspx"/>
    <hyperlink ref="F24" r:id="rId65" display="http://vegan-friendly.co.il/%D7%91%D7%99%D7%AA-%D7%A2%D7%A1%D7%A7/62/%D7%A2%D7%95%D7%9E%D7%A8_%D7%94%D7%92%D7%9C%D7%99%D7%9C"/>
    <hyperlink ref="D25" r:id="rId66" display="http://www.laorcare.com/"/>
    <hyperlink ref="F25" r:id="rId67" display="http://vegan-friendly.co.il/%D7%91%D7%99%D7%AA-%D7%A2%D7%A1%D7%A7/61/LAOR"/>
    <hyperlink ref="D26" r:id="rId68" display="http://yolway.co.il/"/>
    <hyperlink ref="E26" r:id="rId69" display="https://www.facebook.com/YolwayHolisticHealingTherapy"/>
    <hyperlink ref="F26" r:id="rId70" display="http://vegan-friendly.co.il/%D7%91%D7%99%D7%AA-%D7%A2%D7%A1%D7%A7/60/%D7%99%D7%95%D7%9C_%D7%9E%D7%9C%D7%90%D7%9B%D7%AA_%D7%A8%D7%99%D7%A4%D7%95%D7%99"/>
    <hyperlink ref="D27" r:id="rId71" location="!gifts/c1zh7" display="http://bettyviyut.wix.com/bettyviyut#!gifts/c1zh7"/>
    <hyperlink ref="E27" r:id="rId72" display="https://www.facebook.com/bettyviyut"/>
    <hyperlink ref="F27" r:id="rId73" display="http://vegan-friendly.co.il/%D7%91%D7%99%D7%AA-%D7%A2%D7%A1%D7%A7/43/%D7%91%D7%98%D7%91%D7%A2%D7%99%D7%95%D7%AA"/>
    <hyperlink ref="D28" r:id="rId74" display="http://www.philipmartins.co.il/"/>
    <hyperlink ref="E28" r:id="rId75" display="https://www.facebook.com/PhilipMartinsTelAviv"/>
    <hyperlink ref="F28" r:id="rId76" display="http://vegan-friendly.co.il/%D7%91%D7%99%D7%AA-%D7%A2%D7%A1%D7%A7/37/Philip_Martin_s_%D7%A4%D7%99%D7%9C%D7%99%D7%A4_%D7%9E%D7%A8%D7%98%D7%99%D7%A0%D7%A1_%D7%9E%D7%A1%D7%A4%D7%A8%D7%AA_%D7%94%D7%A7%D7%95%D7%A0%D7%A1%D7%A4%D7%98_%D7%95%D7%94%D7%A1%D7%A4%D7%90"/>
    <hyperlink ref="D29" r:id="rId77" display="http://www.tanya-teva.co.il/"/>
    <hyperlink ref="E29" r:id="rId78" display="https://www.facebook.com/tanyateva"/>
    <hyperlink ref="D30" r:id="rId79" display="http://www.laboutique.co.il/"/>
    <hyperlink ref="E30" r:id="rId80" display="https://www.facebook.com/La-Boutique-%D7%9C%D7%94-%D7%91%D7%95%D7%98%D7%99%D7%A7-169501569769982/"/>
    <hyperlink ref="F30" r:id="rId81" display="http://vegan-friendly.co.il/%D7%91%D7%99%D7%AA-%D7%A2%D7%A1%D7%A7/29/%D7%9C%D7%94_%D7%91%D7%95%D7%98%D7%99%D7%A7"/>
    <hyperlink ref="D31" r:id="rId82" display="http://www.terrateva.co.il/"/>
    <hyperlink ref="E31" r:id="rId83" display="https://www.facebook.com/superfoodcosmetics.co.il/timeline"/>
    <hyperlink ref="F31" r:id="rId84" display="http://vegan-friendly.co.il/%D7%91%D7%99%D7%AA-%D7%A2%D7%A1%D7%A7/28/Terra_Teva_Superfood_Cosmetics"/>
    <hyperlink ref="E32" r:id="rId85" display="https://www.facebook.com/Natali.Kapuri"/>
    <hyperlink ref="F32" r:id="rId86" display="http://vegan-friendly.co.il/%D7%91%D7%99%D7%AA-%D7%A2%D7%A1%D7%A7/27/Youji_Clinic_%D7%A7%D7%95%D7%A1%D7%9E%D7%98%D7%99%D7%A7%D7%94_%D7%98%D7%91%D7%A2%D7%99%D7%AA_%D7%95%D7%98%D7%99%D7%A4%D7%95%D7%9C%D7%99%D7%9D_%D7%94%D7%95%D7%9C%D7%99%D7%A1%D7%98%D7%99%D7%99%D7%9D"/>
    <hyperlink ref="D33" r:id="rId87" display="http://www.spirulina.co.il/"/>
    <hyperlink ref="E33" r:id="rId88" display="https://www.facebook.com/spirulina.fullife"/>
    <hyperlink ref="F33" r:id="rId89" display="http://vegan-friendly.co.il/%D7%91%D7%99%D7%AA-%D7%A2%D7%A1%D7%A7/19/%D7%A1%D7%A4%D7%99%D7%A8%D7%95%D7%9C%D7%99%D7%A0%D7%94_%D7%9E%D7%96%D7%95%D7%9F_%D7%A2%D7%9C"/>
    <hyperlink ref="E34" r:id="rId90" display="https://www.facebook.com/%D7%9E%D7%A1%D7%A4%D7%A8%D7%94-%D7%90%D7%95%D7%A8%D7%92%D7%A0%D7%99%D7%AA-Biorganic-265119066843366/?ref=hl"/>
    <hyperlink ref="F34" r:id="rId91" display="http://vegan-friendly.co.il/%D7%91%D7%99%D7%AA-%D7%A2%D7%A1%D7%A7/17/Biorganic_%D7%91%D7%99%D7%95%D7%90%D7%95%D7%A8%D7%92%D7%A0%D7%99%D7%A7_%D7%9E%D7%A1%D7%A4%D7%A8%D7%94_%D7%90%D7%95%D7%A8%D7%92%D7%A0%D7%99%D7%AA"/>
    <hyperlink ref="E35" r:id="rId92" display="http://www.shaked-natural.com/"/>
    <hyperlink ref="F35" r:id="rId93" display="http://vegan-friendly.co.il/%D7%91%D7%99%D7%AA-%D7%A2%D7%A1%D7%A7/16/%D7%A9%D7%A7%D7%93_%D7%A7%D7%95%D7%A1%D7%9E%D7%98%D7%99%D7%A7%D7%94_%D7%98%D7%91%D7%A2%D7%99%D7%AA"/>
    <hyperlink ref="F36" r:id="rId94" display="http://vegan-friendly.co.il/%D7%91%D7%99%D7%AA-%D7%A2%D7%A1%D7%A7/15/MommyCare_%D7%9E%D7%90%D7%9E%D7%99%D7%A7%D7%A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Z28"/>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8" min="1" style="0" width="17.0102040816327"/>
    <col collapsed="false" hidden="false" max="19" min="19" style="0" width="35.0969387755102"/>
    <col collapsed="false" hidden="false" max="32" min="20" style="0" width="17.0102040816327"/>
    <col collapsed="false" hidden="false" max="33" min="33" style="0" width="7.1530612244898"/>
    <col collapsed="false" hidden="false" max="78" min="34" style="0" width="17.0102040816327"/>
    <col collapsed="false" hidden="false" max="1025" min="79" style="0" width="14.1734693877551"/>
  </cols>
  <sheetData>
    <row r="1" customFormat="false" ht="12.75" hidden="false" customHeight="false" outlineLevel="0" collapsed="false">
      <c r="A1" s="2" t="s">
        <v>1</v>
      </c>
      <c r="B1" s="2"/>
      <c r="C1" s="2" t="s">
        <v>2</v>
      </c>
      <c r="D1" s="2" t="s">
        <v>876</v>
      </c>
      <c r="E1" s="2" t="s">
        <v>877</v>
      </c>
      <c r="F1" s="2" t="s">
        <v>6447</v>
      </c>
      <c r="G1" s="2" t="s">
        <v>4418</v>
      </c>
      <c r="H1" s="2" t="s">
        <v>6</v>
      </c>
      <c r="I1" s="2" t="s">
        <v>880</v>
      </c>
      <c r="J1" s="2" t="s">
        <v>8</v>
      </c>
      <c r="K1" s="2" t="s">
        <v>885</v>
      </c>
      <c r="L1" s="2" t="s">
        <v>897</v>
      </c>
      <c r="M1" s="2" t="s">
        <v>6449</v>
      </c>
      <c r="N1" s="2" t="s">
        <v>899</v>
      </c>
      <c r="O1" s="2" t="s">
        <v>892</v>
      </c>
      <c r="P1" s="2" t="s">
        <v>7314</v>
      </c>
      <c r="Q1" s="2" t="s">
        <v>7717</v>
      </c>
      <c r="R1" s="2" t="s">
        <v>7718</v>
      </c>
      <c r="S1" s="2" t="s">
        <v>6453</v>
      </c>
      <c r="T1" s="2" t="s">
        <v>6454</v>
      </c>
      <c r="U1" s="2" t="s">
        <v>5310</v>
      </c>
      <c r="V1" s="2" t="s">
        <v>883</v>
      </c>
      <c r="W1" s="2" t="s">
        <v>7719</v>
      </c>
      <c r="X1" s="1996" t="s">
        <v>887</v>
      </c>
      <c r="Y1" s="1996" t="s">
        <v>888</v>
      </c>
      <c r="Z1" s="1996" t="s">
        <v>889</v>
      </c>
      <c r="AA1" s="1996" t="s">
        <v>890</v>
      </c>
      <c r="AB1" s="1996" t="s">
        <v>891</v>
      </c>
      <c r="AC1" s="2" t="s">
        <v>895</v>
      </c>
      <c r="AD1" s="2" t="s">
        <v>902</v>
      </c>
      <c r="AE1" s="2" t="s">
        <v>6457</v>
      </c>
      <c r="AF1" s="2" t="s">
        <v>7097</v>
      </c>
      <c r="AG1" s="1788"/>
      <c r="AH1" s="2" t="s">
        <v>7720</v>
      </c>
      <c r="AI1" s="2" t="s">
        <v>7721</v>
      </c>
      <c r="AJ1" s="1997"/>
      <c r="AK1" s="1997"/>
      <c r="AL1" s="1997"/>
      <c r="AM1" s="1997"/>
      <c r="AN1" s="1997"/>
      <c r="AO1" s="1997"/>
      <c r="AP1" s="1997"/>
      <c r="AQ1" s="1997"/>
      <c r="AR1" s="1997"/>
      <c r="AS1" s="1997"/>
      <c r="AT1" s="1997"/>
      <c r="AU1" s="1997"/>
      <c r="AV1" s="1997"/>
      <c r="AW1" s="1997"/>
      <c r="AX1" s="1997"/>
      <c r="AY1" s="1997"/>
      <c r="AZ1" s="1997"/>
      <c r="BA1" s="1997"/>
      <c r="BB1" s="1997"/>
      <c r="BC1" s="1997"/>
      <c r="BD1" s="1997"/>
      <c r="BE1" s="1997"/>
      <c r="BF1" s="1997"/>
      <c r="BG1" s="1997"/>
      <c r="BH1" s="1997"/>
      <c r="BI1" s="1997"/>
      <c r="BJ1" s="1997"/>
      <c r="BK1" s="1997"/>
      <c r="BL1" s="1997"/>
      <c r="BM1" s="1997"/>
      <c r="BN1" s="1997"/>
      <c r="BO1" s="1997"/>
      <c r="BP1" s="1997"/>
      <c r="BQ1" s="1997"/>
      <c r="BR1" s="1997"/>
      <c r="BS1" s="1997"/>
      <c r="BT1" s="1997"/>
      <c r="BU1" s="1997"/>
      <c r="BV1" s="1997"/>
      <c r="BW1" s="1997"/>
      <c r="BX1" s="1997"/>
      <c r="BY1" s="1997"/>
      <c r="BZ1" s="1997"/>
    </row>
    <row r="2" customFormat="false" ht="15" hidden="false" customHeight="true" outlineLevel="0" collapsed="false">
      <c r="A2" s="223" t="s">
        <v>1270</v>
      </c>
      <c r="B2" s="223" t="s">
        <v>4655</v>
      </c>
      <c r="C2" s="1998" t="s">
        <v>7722</v>
      </c>
      <c r="D2" s="262"/>
      <c r="E2" s="312" t="s">
        <v>7723</v>
      </c>
      <c r="F2" s="1999" t="s">
        <v>7724</v>
      </c>
      <c r="G2" s="503"/>
      <c r="H2" s="36"/>
      <c r="I2" s="1424"/>
      <c r="J2" s="1431" t="s">
        <v>7725</v>
      </c>
      <c r="K2" s="2000" t="s">
        <v>7726</v>
      </c>
      <c r="L2" s="2001" t="s">
        <v>913</v>
      </c>
      <c r="M2" s="2001" t="s">
        <v>7727</v>
      </c>
      <c r="N2" s="2001" t="s">
        <v>563</v>
      </c>
      <c r="O2" s="2002" t="s">
        <v>563</v>
      </c>
      <c r="P2" s="2002" t="s">
        <v>563</v>
      </c>
      <c r="Q2" s="2002" t="s">
        <v>563</v>
      </c>
      <c r="R2" s="2003" t="s">
        <v>563</v>
      </c>
      <c r="S2" s="967" t="s">
        <v>7728</v>
      </c>
      <c r="T2" s="2004" t="s">
        <v>563</v>
      </c>
      <c r="U2" s="87" t="s">
        <v>7729</v>
      </c>
      <c r="V2" s="1427"/>
      <c r="W2" s="967" t="s">
        <v>7728</v>
      </c>
      <c r="X2" s="269" t="s">
        <v>7730</v>
      </c>
      <c r="Y2" s="269" t="s">
        <v>913</v>
      </c>
      <c r="Z2" s="269"/>
      <c r="AA2" s="1429"/>
      <c r="AB2" s="1429"/>
      <c r="AC2" s="1429"/>
      <c r="AD2" s="1429"/>
      <c r="AE2" s="1429"/>
      <c r="AF2" s="1429"/>
      <c r="AG2" s="1429"/>
      <c r="AH2" s="1429"/>
      <c r="AI2" s="1148"/>
      <c r="AJ2" s="1148"/>
      <c r="AK2" s="1148"/>
      <c r="AL2" s="1148"/>
      <c r="AM2" s="1148"/>
      <c r="AN2" s="1148"/>
      <c r="AO2" s="1148"/>
      <c r="AP2" s="1148"/>
      <c r="AQ2" s="1148"/>
      <c r="AR2" s="1148"/>
      <c r="AS2" s="1148"/>
      <c r="AT2" s="1148"/>
      <c r="AU2" s="1148"/>
      <c r="AV2" s="1148"/>
      <c r="AW2" s="1148"/>
      <c r="AX2" s="1148"/>
      <c r="AY2" s="1148"/>
      <c r="AZ2" s="1148"/>
      <c r="BA2" s="1148"/>
      <c r="BB2" s="1148"/>
      <c r="BC2" s="1148"/>
      <c r="BD2" s="1148"/>
      <c r="BE2" s="1148"/>
      <c r="BF2" s="1148"/>
      <c r="BG2" s="1148"/>
      <c r="BH2" s="1148"/>
      <c r="BI2" s="1148"/>
      <c r="BJ2" s="1148"/>
      <c r="BK2" s="1148"/>
      <c r="BL2" s="1148"/>
      <c r="BM2" s="1148"/>
      <c r="BN2" s="1148"/>
      <c r="BO2" s="1148"/>
      <c r="BP2" s="1148"/>
      <c r="BQ2" s="1148"/>
      <c r="BR2" s="44"/>
      <c r="BS2" s="44"/>
      <c r="BT2" s="44"/>
      <c r="BU2" s="44"/>
      <c r="BV2" s="44"/>
    </row>
    <row r="3" customFormat="false" ht="15" hidden="false" customHeight="true" outlineLevel="0" collapsed="false">
      <c r="A3" s="1051" t="s">
        <v>1270</v>
      </c>
      <c r="B3" s="206"/>
      <c r="C3" s="1998" t="s">
        <v>7731</v>
      </c>
      <c r="D3" s="312" t="s">
        <v>7732</v>
      </c>
      <c r="E3" s="312" t="s">
        <v>7733</v>
      </c>
      <c r="F3" s="312" t="s">
        <v>7734</v>
      </c>
      <c r="G3" s="2005" t="s">
        <v>562</v>
      </c>
      <c r="H3" s="1865" t="s">
        <v>562</v>
      </c>
      <c r="I3" s="36" t="s">
        <v>7735</v>
      </c>
      <c r="J3" s="36" t="s">
        <v>7736</v>
      </c>
      <c r="K3" s="36" t="s">
        <v>7735</v>
      </c>
      <c r="L3" s="503" t="s">
        <v>1914</v>
      </c>
      <c r="M3" s="262" t="s">
        <v>7737</v>
      </c>
      <c r="N3" s="504"/>
      <c r="O3" s="2006" t="s">
        <v>563</v>
      </c>
      <c r="P3" s="1438" t="s">
        <v>563</v>
      </c>
      <c r="Q3" s="1438" t="s">
        <v>563</v>
      </c>
      <c r="R3" s="1431" t="s">
        <v>563</v>
      </c>
      <c r="S3" s="965" t="s">
        <v>7738</v>
      </c>
      <c r="T3" s="269" t="s">
        <v>913</v>
      </c>
      <c r="U3" s="1563" t="s">
        <v>1537</v>
      </c>
      <c r="V3" s="2007"/>
      <c r="W3" s="2008"/>
      <c r="X3" s="2007"/>
      <c r="Y3" s="2007"/>
      <c r="Z3" s="2007"/>
      <c r="AA3" s="2007"/>
      <c r="AB3" s="2007"/>
      <c r="AC3" s="269" t="s">
        <v>563</v>
      </c>
      <c r="AD3" s="2007"/>
      <c r="AE3" s="1431"/>
      <c r="AF3" s="1431"/>
      <c r="AG3" s="2009"/>
      <c r="AH3" s="269"/>
      <c r="AI3" s="269"/>
      <c r="AJ3" s="1429"/>
      <c r="AK3" s="1429"/>
      <c r="AL3" s="1429"/>
      <c r="AM3" s="1429"/>
      <c r="AN3" s="1148"/>
      <c r="AO3" s="1148"/>
      <c r="AP3" s="1148"/>
      <c r="AQ3" s="1148"/>
      <c r="AR3" s="1148"/>
      <c r="AS3" s="1148"/>
      <c r="AT3" s="1148"/>
      <c r="AU3" s="1148"/>
      <c r="AV3" s="1148"/>
      <c r="AW3" s="1148"/>
      <c r="AX3" s="1148"/>
      <c r="AY3" s="1148"/>
      <c r="AZ3" s="1148"/>
      <c r="BA3" s="1148"/>
      <c r="BB3" s="1148"/>
      <c r="BC3" s="1148"/>
      <c r="BD3" s="1148"/>
      <c r="BE3" s="1148"/>
      <c r="BF3" s="1148"/>
      <c r="BG3" s="1148"/>
      <c r="BH3" s="1148"/>
      <c r="BI3" s="1148"/>
      <c r="BJ3" s="1148"/>
      <c r="BK3" s="1148"/>
      <c r="BL3" s="1148"/>
      <c r="BM3" s="1148"/>
      <c r="BN3" s="1148"/>
      <c r="BO3" s="1148"/>
      <c r="BP3" s="1148"/>
      <c r="BQ3" s="1148"/>
      <c r="BR3" s="1148"/>
      <c r="BS3" s="1148"/>
      <c r="BT3" s="1148"/>
      <c r="BU3" s="1148"/>
      <c r="BV3" s="1148"/>
    </row>
    <row r="4" customFormat="false" ht="15" hidden="false" customHeight="true" outlineLevel="0" collapsed="false">
      <c r="A4" s="1051" t="s">
        <v>550</v>
      </c>
      <c r="B4" s="1051"/>
      <c r="C4" s="1051" t="s">
        <v>7739</v>
      </c>
      <c r="D4" s="2010"/>
      <c r="E4" s="2011"/>
      <c r="F4" s="2011"/>
      <c r="G4" s="507"/>
      <c r="H4" s="2011"/>
      <c r="I4" s="2012"/>
      <c r="J4" s="87" t="s">
        <v>7740</v>
      </c>
      <c r="K4" s="507" t="s">
        <v>7741</v>
      </c>
      <c r="L4" s="36" t="s">
        <v>1914</v>
      </c>
      <c r="M4" s="504" t="s">
        <v>7742</v>
      </c>
      <c r="N4" s="87" t="s">
        <v>563</v>
      </c>
      <c r="O4" s="2013" t="n">
        <v>42555</v>
      </c>
      <c r="P4" s="504" t="s">
        <v>569</v>
      </c>
      <c r="Q4" s="87" t="s">
        <v>913</v>
      </c>
      <c r="R4" s="1865"/>
      <c r="S4" s="87"/>
      <c r="T4" s="562" t="s">
        <v>569</v>
      </c>
      <c r="U4" s="507" t="s">
        <v>569</v>
      </c>
      <c r="V4" s="1865"/>
      <c r="W4" s="1761"/>
      <c r="X4" s="1865"/>
      <c r="Y4" s="2011" t="s">
        <v>569</v>
      </c>
      <c r="Z4" s="503" t="s">
        <v>563</v>
      </c>
      <c r="AA4" s="1865"/>
      <c r="AB4" s="1865"/>
      <c r="AC4" s="87" t="s">
        <v>563</v>
      </c>
      <c r="AD4" s="1865"/>
      <c r="AE4" s="1445"/>
      <c r="AF4" s="1445"/>
      <c r="AG4" s="1588"/>
      <c r="AH4" s="87"/>
      <c r="AI4" s="87"/>
      <c r="AJ4" s="971"/>
      <c r="AK4" s="971"/>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row>
    <row r="5" customFormat="false" ht="12.75" hidden="false" customHeight="false" outlineLevel="0" collapsed="false">
      <c r="A5" s="1051" t="s">
        <v>1270</v>
      </c>
      <c r="B5" s="1051"/>
      <c r="C5" s="1051" t="s">
        <v>7743</v>
      </c>
      <c r="D5" s="36" t="s">
        <v>7744</v>
      </c>
      <c r="E5" s="935" t="s">
        <v>7745</v>
      </c>
      <c r="F5" s="507"/>
      <c r="G5" s="36" t="s">
        <v>1537</v>
      </c>
      <c r="H5" s="36" t="s">
        <v>562</v>
      </c>
      <c r="I5" s="507"/>
      <c r="J5" s="36" t="s">
        <v>7746</v>
      </c>
      <c r="K5" s="507" t="s">
        <v>7747</v>
      </c>
      <c r="L5" s="36" t="s">
        <v>7748</v>
      </c>
      <c r="M5" s="2014" t="s">
        <v>7749</v>
      </c>
      <c r="N5" s="1761" t="s">
        <v>1537</v>
      </c>
      <c r="O5" s="234" t="s">
        <v>913</v>
      </c>
      <c r="P5" s="36"/>
      <c r="Q5" s="36" t="s">
        <v>913</v>
      </c>
      <c r="R5" s="1761"/>
      <c r="S5" s="36" t="s">
        <v>7750</v>
      </c>
      <c r="T5" s="36" t="s">
        <v>569</v>
      </c>
      <c r="U5" s="36" t="s">
        <v>562</v>
      </c>
      <c r="V5" s="1761"/>
      <c r="W5" s="1761"/>
      <c r="X5" s="1761"/>
      <c r="Y5" s="1761"/>
      <c r="Z5" s="1761"/>
      <c r="AA5" s="1761"/>
      <c r="AB5" s="1761"/>
      <c r="AC5" s="36" t="s">
        <v>563</v>
      </c>
      <c r="AD5" s="1761"/>
      <c r="AE5" s="36"/>
      <c r="AF5" s="36"/>
      <c r="AG5" s="2015"/>
      <c r="AH5" s="969"/>
      <c r="AI5" s="36"/>
      <c r="AJ5" s="36"/>
      <c r="AK5" s="969"/>
      <c r="AL5" s="969"/>
      <c r="AM5" s="969"/>
      <c r="AN5" s="969"/>
      <c r="AO5" s="969"/>
      <c r="AP5" s="969"/>
      <c r="AQ5" s="969"/>
      <c r="AR5" s="969"/>
      <c r="AS5" s="969"/>
      <c r="AT5" s="969"/>
      <c r="AU5" s="969"/>
      <c r="AV5" s="969"/>
      <c r="AW5" s="969"/>
      <c r="AX5" s="969"/>
      <c r="AY5" s="969"/>
      <c r="AZ5" s="969"/>
      <c r="BA5" s="969"/>
      <c r="BB5" s="969"/>
      <c r="BC5" s="969"/>
      <c r="BD5" s="969"/>
      <c r="BE5" s="969"/>
      <c r="BF5" s="969"/>
      <c r="BG5" s="969"/>
      <c r="BH5" s="969"/>
      <c r="BI5" s="969"/>
      <c r="BJ5" s="969"/>
      <c r="BK5" s="969"/>
      <c r="BL5" s="969"/>
      <c r="BM5" s="969"/>
      <c r="BN5" s="969"/>
      <c r="BO5" s="969"/>
      <c r="BP5" s="969"/>
      <c r="BQ5" s="969"/>
      <c r="BR5" s="969"/>
      <c r="BS5" s="969"/>
      <c r="BT5" s="969"/>
      <c r="BU5" s="969"/>
      <c r="BV5" s="969"/>
      <c r="BW5" s="969"/>
      <c r="BX5" s="969"/>
      <c r="BY5" s="969"/>
      <c r="BZ5" s="969"/>
    </row>
    <row r="6" customFormat="false" ht="12.75" hidden="false" customHeight="false" outlineLevel="0" collapsed="false">
      <c r="A6" s="1051" t="s">
        <v>1270</v>
      </c>
      <c r="B6" s="1051"/>
      <c r="C6" s="1051" t="s">
        <v>7751</v>
      </c>
      <c r="D6" s="1450" t="s">
        <v>5173</v>
      </c>
      <c r="E6" s="1450" t="s">
        <v>7752</v>
      </c>
      <c r="F6" s="507"/>
      <c r="G6" s="36" t="s">
        <v>5175</v>
      </c>
      <c r="H6" s="36" t="s">
        <v>5175</v>
      </c>
      <c r="I6" s="36" t="s">
        <v>7753</v>
      </c>
      <c r="J6" s="36" t="s">
        <v>7754</v>
      </c>
      <c r="K6" s="36" t="s">
        <v>7755</v>
      </c>
      <c r="L6" s="36" t="s">
        <v>1914</v>
      </c>
      <c r="M6" s="36" t="s">
        <v>7756</v>
      </c>
      <c r="N6" s="262" t="s">
        <v>7757</v>
      </c>
      <c r="O6" s="36"/>
      <c r="P6" s="262"/>
      <c r="Q6" s="87" t="s">
        <v>563</v>
      </c>
      <c r="R6" s="1761"/>
      <c r="S6" s="36" t="s">
        <v>7758</v>
      </c>
      <c r="T6" s="36" t="s">
        <v>913</v>
      </c>
      <c r="U6" s="1761" t="s">
        <v>562</v>
      </c>
      <c r="V6" s="1761"/>
      <c r="W6" s="1761"/>
      <c r="X6" s="1761"/>
      <c r="Y6" s="1761"/>
      <c r="Z6" s="1761"/>
      <c r="AA6" s="1761"/>
      <c r="AB6" s="1761"/>
      <c r="AC6" s="970" t="s">
        <v>563</v>
      </c>
      <c r="AD6" s="1761"/>
      <c r="AE6" s="36"/>
      <c r="AF6" s="36"/>
      <c r="AG6" s="2016"/>
      <c r="AH6" s="36"/>
      <c r="AI6" s="36"/>
      <c r="AJ6" s="96"/>
      <c r="AK6" s="1921"/>
      <c r="AL6" s="1921"/>
      <c r="AM6" s="1921"/>
      <c r="AN6" s="1921"/>
      <c r="AO6" s="1921"/>
      <c r="AP6" s="1921"/>
      <c r="AQ6" s="1921"/>
      <c r="AR6" s="1921"/>
      <c r="AS6" s="1921"/>
      <c r="AT6" s="1921"/>
      <c r="AU6" s="1921"/>
      <c r="AV6" s="1921"/>
      <c r="AW6" s="1921"/>
      <c r="AX6" s="1921"/>
      <c r="AY6" s="1921"/>
      <c r="AZ6" s="1921"/>
      <c r="BA6" s="1921"/>
      <c r="BB6" s="1921"/>
      <c r="BC6" s="1921"/>
      <c r="BD6" s="1921"/>
      <c r="BE6" s="1921"/>
      <c r="BF6" s="1921"/>
      <c r="BG6" s="1921"/>
      <c r="BH6" s="1921"/>
      <c r="BI6" s="1921"/>
      <c r="BJ6" s="1921"/>
      <c r="BK6" s="1921"/>
      <c r="BL6" s="1921"/>
      <c r="BM6" s="1921"/>
      <c r="BN6" s="1921"/>
      <c r="BO6" s="1921"/>
      <c r="BP6" s="1921"/>
      <c r="BQ6" s="1921"/>
      <c r="BR6" s="1921"/>
      <c r="BS6" s="772"/>
      <c r="BT6" s="772"/>
    </row>
    <row r="7" customFormat="false" ht="12.75" hidden="false" customHeight="false" outlineLevel="0" collapsed="false">
      <c r="A7" s="1051" t="s">
        <v>96</v>
      </c>
      <c r="B7" s="2017"/>
      <c r="C7" s="2017" t="s">
        <v>7759</v>
      </c>
      <c r="D7" s="1831" t="s">
        <v>940</v>
      </c>
      <c r="E7" s="1547" t="s">
        <v>7760</v>
      </c>
      <c r="F7" s="2018"/>
      <c r="G7" s="2018"/>
      <c r="H7" s="2018"/>
      <c r="I7" s="2018"/>
      <c r="J7" s="551" t="s">
        <v>7761</v>
      </c>
      <c r="K7" s="2018" t="s">
        <v>7762</v>
      </c>
      <c r="L7" s="507" t="s">
        <v>563</v>
      </c>
      <c r="M7" s="1761" t="s">
        <v>562</v>
      </c>
      <c r="N7" s="1761" t="s">
        <v>1537</v>
      </c>
      <c r="O7" s="1828"/>
      <c r="P7" s="234"/>
      <c r="Q7" s="36"/>
      <c r="R7" s="1831"/>
      <c r="S7" s="1828" t="s">
        <v>7763</v>
      </c>
      <c r="T7" s="507" t="s">
        <v>569</v>
      </c>
      <c r="U7" s="1831" t="s">
        <v>562</v>
      </c>
      <c r="V7" s="1831"/>
      <c r="W7" s="1831"/>
      <c r="X7" s="1831"/>
      <c r="Y7" s="2018" t="s">
        <v>569</v>
      </c>
      <c r="Z7" s="2018" t="s">
        <v>569</v>
      </c>
      <c r="AA7" s="1831"/>
      <c r="AB7" s="1831"/>
      <c r="AC7" s="87" t="s">
        <v>563</v>
      </c>
      <c r="AD7" s="1831"/>
      <c r="AE7" s="1828"/>
      <c r="AF7" s="1828"/>
      <c r="AG7" s="2016"/>
      <c r="AH7" s="234"/>
      <c r="AI7" s="234"/>
      <c r="AJ7" s="95"/>
      <c r="AK7" s="772"/>
      <c r="AL7" s="772"/>
      <c r="AM7" s="772"/>
      <c r="AN7" s="772"/>
      <c r="AO7" s="772"/>
      <c r="AP7" s="772"/>
      <c r="AQ7" s="772"/>
      <c r="AR7" s="772"/>
      <c r="AS7" s="772"/>
      <c r="AT7" s="772"/>
      <c r="AU7" s="772"/>
      <c r="AV7" s="772"/>
      <c r="AW7" s="772"/>
      <c r="AX7" s="772"/>
      <c r="AY7" s="772"/>
      <c r="AZ7" s="772"/>
      <c r="BA7" s="772"/>
      <c r="BB7" s="772"/>
      <c r="BC7" s="772"/>
      <c r="BD7" s="772"/>
      <c r="BE7" s="772"/>
      <c r="BF7" s="772"/>
      <c r="BG7" s="772"/>
      <c r="BH7" s="772"/>
      <c r="BI7" s="772"/>
      <c r="BJ7" s="772"/>
      <c r="BK7" s="772"/>
      <c r="BL7" s="772"/>
      <c r="BM7" s="772"/>
      <c r="BN7" s="772"/>
      <c r="BO7" s="772"/>
      <c r="BP7" s="772"/>
      <c r="BQ7" s="772"/>
      <c r="BR7" s="772"/>
    </row>
    <row r="8" customFormat="false" ht="12.75" hidden="false" customHeight="false" outlineLevel="0" collapsed="false">
      <c r="A8" s="206" t="s">
        <v>1270</v>
      </c>
      <c r="B8" s="206"/>
      <c r="C8" s="206" t="s">
        <v>7764</v>
      </c>
      <c r="D8" s="1517" t="s">
        <v>940</v>
      </c>
      <c r="E8" s="312" t="s">
        <v>7692</v>
      </c>
      <c r="F8" s="312" t="s">
        <v>7765</v>
      </c>
      <c r="G8" s="1517" t="s">
        <v>562</v>
      </c>
      <c r="H8" s="1517" t="s">
        <v>562</v>
      </c>
      <c r="I8" s="562"/>
      <c r="J8" s="262" t="s">
        <v>7766</v>
      </c>
      <c r="K8" s="36" t="s">
        <v>7767</v>
      </c>
      <c r="L8" s="36" t="s">
        <v>1914</v>
      </c>
      <c r="M8" s="87" t="s">
        <v>7768</v>
      </c>
      <c r="N8" s="1517" t="s">
        <v>1537</v>
      </c>
      <c r="O8" s="87"/>
      <c r="P8" s="262"/>
      <c r="Q8" s="87"/>
      <c r="R8" s="1517"/>
      <c r="S8" s="234" t="s">
        <v>7769</v>
      </c>
      <c r="T8" s="36" t="s">
        <v>913</v>
      </c>
      <c r="U8" s="1517" t="s">
        <v>562</v>
      </c>
      <c r="V8" s="1517"/>
      <c r="W8" s="1517"/>
      <c r="X8" s="1517"/>
      <c r="Y8" s="1517"/>
      <c r="Z8" s="1517"/>
      <c r="AA8" s="1517"/>
      <c r="AB8" s="1517"/>
      <c r="AC8" s="36" t="s">
        <v>563</v>
      </c>
      <c r="AD8" s="1517"/>
      <c r="AE8" s="87"/>
      <c r="AF8" s="87"/>
      <c r="AG8" s="2016"/>
      <c r="AH8" s="234"/>
      <c r="AI8" s="234"/>
      <c r="AJ8" s="95"/>
      <c r="AK8" s="23"/>
      <c r="AL8" s="24"/>
      <c r="BT8" s="716"/>
    </row>
    <row r="9" customFormat="false" ht="12.75" hidden="false" customHeight="false" outlineLevel="0" collapsed="false">
      <c r="A9" s="206" t="s">
        <v>1270</v>
      </c>
      <c r="B9" s="206"/>
      <c r="C9" s="206" t="s">
        <v>7770</v>
      </c>
      <c r="D9" s="302" t="s">
        <v>7771</v>
      </c>
      <c r="E9" s="302" t="s">
        <v>7687</v>
      </c>
      <c r="F9" s="312" t="s">
        <v>7772</v>
      </c>
      <c r="G9" s="1517" t="s">
        <v>562</v>
      </c>
      <c r="H9" s="1517" t="s">
        <v>562</v>
      </c>
      <c r="I9" s="562"/>
      <c r="J9" s="87" t="s">
        <v>7773</v>
      </c>
      <c r="K9" s="87" t="s">
        <v>7774</v>
      </c>
      <c r="L9" s="87" t="s">
        <v>1914</v>
      </c>
      <c r="M9" s="87" t="s">
        <v>7768</v>
      </c>
      <c r="N9" s="1517" t="s">
        <v>1537</v>
      </c>
      <c r="O9" s="87"/>
      <c r="P9" s="262"/>
      <c r="Q9" s="87"/>
      <c r="R9" s="1517"/>
      <c r="S9" s="234" t="s">
        <v>7769</v>
      </c>
      <c r="T9" s="87" t="s">
        <v>913</v>
      </c>
      <c r="U9" s="1517" t="s">
        <v>562</v>
      </c>
      <c r="V9" s="1517"/>
      <c r="W9" s="1517"/>
      <c r="X9" s="1517"/>
      <c r="Y9" s="1517"/>
      <c r="Z9" s="1517"/>
      <c r="AA9" s="1517"/>
      <c r="AB9" s="1517"/>
      <c r="AC9" s="87" t="s">
        <v>563</v>
      </c>
      <c r="AD9" s="1517"/>
      <c r="AE9" s="87"/>
      <c r="AF9" s="87"/>
      <c r="AG9" s="1588"/>
      <c r="AH9" s="262"/>
      <c r="AI9" s="262"/>
      <c r="AJ9" s="18"/>
      <c r="BT9" s="724"/>
    </row>
    <row r="10" customFormat="false" ht="12.75" hidden="false" customHeight="false" outlineLevel="0" collapsed="false">
      <c r="A10" s="206" t="s">
        <v>1270</v>
      </c>
      <c r="B10" s="1520"/>
      <c r="C10" s="1520" t="s">
        <v>7775</v>
      </c>
      <c r="D10" s="312" t="s">
        <v>7663</v>
      </c>
      <c r="E10" s="312" t="s">
        <v>7664</v>
      </c>
      <c r="F10" s="312" t="s">
        <v>7776</v>
      </c>
      <c r="G10" s="1517" t="s">
        <v>562</v>
      </c>
      <c r="H10" s="1517" t="s">
        <v>562</v>
      </c>
      <c r="I10" s="262" t="s">
        <v>7777</v>
      </c>
      <c r="J10" s="262" t="s">
        <v>7778</v>
      </c>
      <c r="K10" s="87" t="s">
        <v>7777</v>
      </c>
      <c r="L10" s="87" t="s">
        <v>913</v>
      </c>
      <c r="M10" s="1566" t="s">
        <v>563</v>
      </c>
      <c r="N10" s="1517" t="s">
        <v>1537</v>
      </c>
      <c r="O10" s="87"/>
      <c r="P10" s="262"/>
      <c r="Q10" s="87"/>
      <c r="R10" s="1517"/>
      <c r="S10" s="262" t="s">
        <v>7779</v>
      </c>
      <c r="T10" s="562" t="s">
        <v>569</v>
      </c>
      <c r="U10" s="1517" t="s">
        <v>562</v>
      </c>
      <c r="V10" s="1517"/>
      <c r="W10" s="1517"/>
      <c r="X10" s="1517"/>
      <c r="Y10" s="1517"/>
      <c r="Z10" s="1517"/>
      <c r="AA10" s="1517"/>
      <c r="AB10" s="1517"/>
      <c r="AC10" s="87" t="s">
        <v>563</v>
      </c>
      <c r="AD10" s="1517"/>
      <c r="AE10" s="87"/>
      <c r="AF10" s="87"/>
      <c r="AG10" s="1588"/>
      <c r="AH10" s="262"/>
      <c r="AI10" s="262"/>
      <c r="AJ10" s="18"/>
    </row>
    <row r="11" customFormat="false" ht="12.75" hidden="false" customHeight="false" outlineLevel="0" collapsed="false">
      <c r="A11" s="206" t="s">
        <v>1270</v>
      </c>
      <c r="B11" s="1520"/>
      <c r="C11" s="1520" t="s">
        <v>7780</v>
      </c>
      <c r="D11" s="1517" t="s">
        <v>940</v>
      </c>
      <c r="E11" s="312" t="s">
        <v>7781</v>
      </c>
      <c r="F11" s="312" t="s">
        <v>7782</v>
      </c>
      <c r="G11" s="1517" t="s">
        <v>562</v>
      </c>
      <c r="H11" s="1517" t="s">
        <v>562</v>
      </c>
      <c r="I11" s="262" t="s">
        <v>7783</v>
      </c>
      <c r="J11" s="262" t="s">
        <v>7784</v>
      </c>
      <c r="K11" s="87" t="s">
        <v>7785</v>
      </c>
      <c r="L11" s="87" t="s">
        <v>913</v>
      </c>
      <c r="M11" s="1566" t="s">
        <v>563</v>
      </c>
      <c r="N11" s="1517" t="s">
        <v>1537</v>
      </c>
      <c r="O11" s="87"/>
      <c r="P11" s="87"/>
      <c r="Q11" s="87"/>
      <c r="R11" s="1517"/>
      <c r="S11" s="262" t="s">
        <v>7779</v>
      </c>
      <c r="T11" s="87" t="s">
        <v>913</v>
      </c>
      <c r="U11" s="1517" t="s">
        <v>7786</v>
      </c>
      <c r="V11" s="1517"/>
      <c r="W11" s="1517"/>
      <c r="X11" s="1517"/>
      <c r="Y11" s="1517"/>
      <c r="Z11" s="1517"/>
      <c r="AA11" s="1517"/>
      <c r="AB11" s="1517"/>
      <c r="AC11" s="87" t="s">
        <v>563</v>
      </c>
      <c r="AD11" s="1517"/>
      <c r="AE11" s="87"/>
      <c r="AF11" s="87"/>
      <c r="AG11" s="1588"/>
      <c r="AH11" s="262"/>
      <c r="AI11" s="262"/>
      <c r="AJ11" s="18"/>
      <c r="AK11" s="53" t="s">
        <v>7787</v>
      </c>
      <c r="AL11" s="53" t="s">
        <v>933</v>
      </c>
    </row>
    <row r="12" customFormat="false" ht="12.75" hidden="false" customHeight="false" outlineLevel="0" collapsed="false">
      <c r="A12" s="206" t="s">
        <v>1270</v>
      </c>
      <c r="B12" s="206"/>
      <c r="C12" s="206" t="s">
        <v>7788</v>
      </c>
      <c r="D12" s="312" t="s">
        <v>7789</v>
      </c>
      <c r="E12" s="312" t="s">
        <v>7620</v>
      </c>
      <c r="F12" s="312" t="s">
        <v>7790</v>
      </c>
      <c r="G12" s="2019" t="s">
        <v>7791</v>
      </c>
      <c r="H12" s="1517" t="s">
        <v>562</v>
      </c>
      <c r="I12" s="262" t="s">
        <v>7792</v>
      </c>
      <c r="J12" s="262" t="s">
        <v>7793</v>
      </c>
      <c r="K12" s="87" t="s">
        <v>7792</v>
      </c>
      <c r="L12" s="87" t="s">
        <v>7794</v>
      </c>
      <c r="M12" s="1566" t="s">
        <v>563</v>
      </c>
      <c r="N12" s="1517" t="s">
        <v>1537</v>
      </c>
      <c r="O12" s="87"/>
      <c r="P12" s="262"/>
      <c r="Q12" s="87"/>
      <c r="R12" s="1517"/>
      <c r="S12" s="262" t="s">
        <v>7779</v>
      </c>
      <c r="T12" s="87" t="s">
        <v>913</v>
      </c>
      <c r="U12" s="1517" t="s">
        <v>562</v>
      </c>
      <c r="V12" s="1517"/>
      <c r="W12" s="1517"/>
      <c r="X12" s="1517"/>
      <c r="Y12" s="1517"/>
      <c r="Z12" s="1517"/>
      <c r="AA12" s="1517"/>
      <c r="AB12" s="1517"/>
      <c r="AC12" s="87" t="s">
        <v>563</v>
      </c>
      <c r="AD12" s="1517"/>
      <c r="AE12" s="87"/>
      <c r="AF12" s="87"/>
      <c r="AG12" s="1588"/>
      <c r="AH12" s="262"/>
      <c r="AI12" s="262"/>
      <c r="AJ12" s="18"/>
    </row>
    <row r="13" customFormat="false" ht="12.75" hidden="false" customHeight="false" outlineLevel="0" collapsed="false">
      <c r="A13" s="206" t="s">
        <v>1270</v>
      </c>
      <c r="B13" s="206"/>
      <c r="C13" s="206" t="s">
        <v>7612</v>
      </c>
      <c r="D13" s="312" t="s">
        <v>7795</v>
      </c>
      <c r="E13" s="312" t="s">
        <v>7796</v>
      </c>
      <c r="F13" s="312" t="s">
        <v>7797</v>
      </c>
      <c r="G13" s="1517" t="s">
        <v>562</v>
      </c>
      <c r="H13" s="1517" t="s">
        <v>562</v>
      </c>
      <c r="I13" s="262" t="s">
        <v>7798</v>
      </c>
      <c r="J13" s="262" t="s">
        <v>7799</v>
      </c>
      <c r="K13" s="87" t="s">
        <v>7800</v>
      </c>
      <c r="L13" s="1517" t="s">
        <v>563</v>
      </c>
      <c r="M13" s="1566" t="s">
        <v>563</v>
      </c>
      <c r="N13" s="1517" t="s">
        <v>1537</v>
      </c>
      <c r="O13" s="87"/>
      <c r="P13" s="262"/>
      <c r="Q13" s="87"/>
      <c r="R13" s="1517"/>
      <c r="S13" s="262" t="s">
        <v>7779</v>
      </c>
      <c r="T13" s="562" t="s">
        <v>569</v>
      </c>
      <c r="U13" s="1517" t="s">
        <v>562</v>
      </c>
      <c r="V13" s="1517"/>
      <c r="W13" s="1517"/>
      <c r="X13" s="1517"/>
      <c r="Y13" s="1517"/>
      <c r="Z13" s="1517"/>
      <c r="AA13" s="1517"/>
      <c r="AB13" s="1517"/>
      <c r="AC13" s="87" t="s">
        <v>563</v>
      </c>
      <c r="AD13" s="1517"/>
      <c r="AE13" s="87"/>
      <c r="AF13" s="87"/>
      <c r="AG13" s="1588"/>
      <c r="AH13" s="262"/>
      <c r="AI13" s="262"/>
      <c r="AJ13" s="18"/>
    </row>
    <row r="14" customFormat="false" ht="12.75" hidden="false" customHeight="false" outlineLevel="0" collapsed="false">
      <c r="A14" s="206" t="s">
        <v>1270</v>
      </c>
      <c r="B14" s="1520"/>
      <c r="C14" s="1520" t="s">
        <v>7680</v>
      </c>
      <c r="D14" s="312" t="s">
        <v>7681</v>
      </c>
      <c r="E14" s="312" t="s">
        <v>7801</v>
      </c>
      <c r="F14" s="312" t="s">
        <v>7802</v>
      </c>
      <c r="G14" s="1517" t="s">
        <v>562</v>
      </c>
      <c r="H14" s="1517" t="s">
        <v>562</v>
      </c>
      <c r="I14" s="262" t="s">
        <v>7803</v>
      </c>
      <c r="J14" s="262" t="s">
        <v>7804</v>
      </c>
      <c r="K14" s="87" t="s">
        <v>7805</v>
      </c>
      <c r="L14" s="87" t="s">
        <v>7806</v>
      </c>
      <c r="M14" s="562" t="s">
        <v>563</v>
      </c>
      <c r="N14" s="1517" t="s">
        <v>1537</v>
      </c>
      <c r="O14" s="87"/>
      <c r="P14" s="87"/>
      <c r="Q14" s="87" t="s">
        <v>913</v>
      </c>
      <c r="R14" s="1517"/>
      <c r="S14" s="262"/>
      <c r="T14" s="87" t="s">
        <v>913</v>
      </c>
      <c r="U14" s="1517" t="s">
        <v>562</v>
      </c>
      <c r="V14" s="1517"/>
      <c r="W14" s="1517"/>
      <c r="X14" s="1517"/>
      <c r="Y14" s="1517"/>
      <c r="Z14" s="1517"/>
      <c r="AA14" s="1517"/>
      <c r="AB14" s="1517"/>
      <c r="AC14" s="87" t="s">
        <v>563</v>
      </c>
      <c r="AD14" s="1517"/>
      <c r="AE14" s="87"/>
      <c r="AF14" s="87"/>
      <c r="AG14" s="1588"/>
      <c r="AH14" s="262"/>
      <c r="AI14" s="262"/>
      <c r="AJ14" s="18"/>
    </row>
    <row r="15" customFormat="false" ht="12.75" hidden="false" customHeight="false" outlineLevel="0" collapsed="false">
      <c r="A15" s="206" t="s">
        <v>1270</v>
      </c>
      <c r="B15" s="1520"/>
      <c r="C15" s="1520" t="s">
        <v>7807</v>
      </c>
      <c r="D15" s="312" t="s">
        <v>7595</v>
      </c>
      <c r="E15" s="312" t="s">
        <v>7808</v>
      </c>
      <c r="F15" s="312" t="s">
        <v>7809</v>
      </c>
      <c r="G15" s="1517" t="s">
        <v>562</v>
      </c>
      <c r="H15" s="1517" t="s">
        <v>562</v>
      </c>
      <c r="I15" s="262" t="s">
        <v>7810</v>
      </c>
      <c r="J15" s="262" t="s">
        <v>7811</v>
      </c>
      <c r="K15" s="87" t="s">
        <v>7812</v>
      </c>
      <c r="L15" s="1517" t="s">
        <v>7794</v>
      </c>
      <c r="M15" s="562" t="s">
        <v>563</v>
      </c>
      <c r="N15" s="2020" t="s">
        <v>1537</v>
      </c>
      <c r="O15" s="87"/>
      <c r="P15" s="262"/>
      <c r="Q15" s="87"/>
      <c r="R15" s="1517"/>
      <c r="S15" s="262"/>
      <c r="T15" s="87" t="s">
        <v>913</v>
      </c>
      <c r="U15" s="1517" t="s">
        <v>562</v>
      </c>
      <c r="V15" s="1517"/>
      <c r="W15" s="1517"/>
      <c r="X15" s="1517"/>
      <c r="Y15" s="1517"/>
      <c r="Z15" s="1517"/>
      <c r="AA15" s="1517"/>
      <c r="AB15" s="1517"/>
      <c r="AC15" s="87" t="s">
        <v>563</v>
      </c>
      <c r="AD15" s="1517"/>
      <c r="AE15" s="87"/>
      <c r="AF15" s="87"/>
      <c r="AG15" s="1588"/>
      <c r="AH15" s="262"/>
      <c r="AI15" s="262"/>
      <c r="AJ15" s="18"/>
    </row>
    <row r="16" customFormat="false" ht="12.75" hidden="false" customHeight="false" outlineLevel="0" collapsed="false">
      <c r="A16" s="206" t="s">
        <v>1270</v>
      </c>
      <c r="B16" s="1520"/>
      <c r="C16" s="1520" t="s">
        <v>7813</v>
      </c>
      <c r="D16" s="312" t="s">
        <v>7814</v>
      </c>
      <c r="E16" s="1517" t="s">
        <v>940</v>
      </c>
      <c r="F16" s="312" t="s">
        <v>7815</v>
      </c>
      <c r="G16" s="262" t="s">
        <v>7816</v>
      </c>
      <c r="H16" s="1517" t="s">
        <v>562</v>
      </c>
      <c r="I16" s="262" t="s">
        <v>7817</v>
      </c>
      <c r="J16" s="262" t="s">
        <v>7818</v>
      </c>
      <c r="K16" s="87" t="s">
        <v>7819</v>
      </c>
      <c r="L16" s="1517" t="s">
        <v>7794</v>
      </c>
      <c r="M16" s="562" t="s">
        <v>563</v>
      </c>
      <c r="N16" s="2020" t="s">
        <v>1537</v>
      </c>
      <c r="O16" s="87"/>
      <c r="P16" s="262"/>
      <c r="Q16" s="87"/>
      <c r="R16" s="1517"/>
      <c r="S16" s="262"/>
      <c r="T16" s="87" t="s">
        <v>913</v>
      </c>
      <c r="U16" s="1517" t="s">
        <v>562</v>
      </c>
      <c r="V16" s="1517"/>
      <c r="W16" s="1517"/>
      <c r="X16" s="1517"/>
      <c r="Y16" s="1517"/>
      <c r="Z16" s="1517"/>
      <c r="AA16" s="1517"/>
      <c r="AB16" s="1517"/>
      <c r="AC16" s="87" t="s">
        <v>563</v>
      </c>
      <c r="AD16" s="1517"/>
      <c r="AE16" s="87"/>
      <c r="AF16" s="87"/>
      <c r="AG16" s="1588"/>
      <c r="AH16" s="262"/>
      <c r="AI16" s="262"/>
      <c r="AJ16" s="18"/>
    </row>
    <row r="17" customFormat="false" ht="12.75" hidden="false" customHeight="false" outlineLevel="0" collapsed="false">
      <c r="A17" s="206" t="s">
        <v>1270</v>
      </c>
      <c r="B17" s="1520"/>
      <c r="C17" s="1520" t="s">
        <v>7820</v>
      </c>
      <c r="D17" s="312" t="s">
        <v>7821</v>
      </c>
      <c r="E17" s="312" t="s">
        <v>7821</v>
      </c>
      <c r="F17" s="312" t="s">
        <v>7822</v>
      </c>
      <c r="G17" s="262"/>
      <c r="H17" s="1517" t="s">
        <v>562</v>
      </c>
      <c r="I17" s="262" t="s">
        <v>7823</v>
      </c>
      <c r="J17" s="312" t="s">
        <v>7824</v>
      </c>
      <c r="K17" s="87" t="s">
        <v>7825</v>
      </c>
      <c r="L17" s="87" t="s">
        <v>913</v>
      </c>
      <c r="M17" s="1517" t="s">
        <v>563</v>
      </c>
      <c r="N17" s="2021" t="s">
        <v>1537</v>
      </c>
      <c r="O17" s="87"/>
      <c r="P17" s="87"/>
      <c r="Q17" s="87" t="s">
        <v>913</v>
      </c>
      <c r="R17" s="1517"/>
      <c r="S17" s="262"/>
      <c r="T17" s="87" t="s">
        <v>913</v>
      </c>
      <c r="U17" s="1517" t="s">
        <v>562</v>
      </c>
      <c r="V17" s="1517"/>
      <c r="W17" s="1517"/>
      <c r="X17" s="1517"/>
      <c r="Y17" s="1517"/>
      <c r="Z17" s="1517"/>
      <c r="AA17" s="1517"/>
      <c r="AB17" s="1517"/>
      <c r="AC17" s="87" t="s">
        <v>563</v>
      </c>
      <c r="AD17" s="1517"/>
      <c r="AE17" s="87"/>
      <c r="AF17" s="87"/>
      <c r="AG17" s="1588"/>
      <c r="AH17" s="262"/>
      <c r="AI17" s="262" t="s">
        <v>7025</v>
      </c>
      <c r="AJ17" s="18"/>
    </row>
    <row r="18" customFormat="false" ht="12.75" hidden="false" customHeight="false" outlineLevel="0" collapsed="false">
      <c r="A18" s="206" t="s">
        <v>1270</v>
      </c>
      <c r="B18" s="1520"/>
      <c r="C18" s="1520" t="s">
        <v>7826</v>
      </c>
      <c r="D18" s="312" t="s">
        <v>7675</v>
      </c>
      <c r="E18" s="312" t="s">
        <v>7827</v>
      </c>
      <c r="F18" s="312" t="s">
        <v>7828</v>
      </c>
      <c r="G18" s="262" t="s">
        <v>7829</v>
      </c>
      <c r="H18" s="1517" t="s">
        <v>562</v>
      </c>
      <c r="I18" s="262" t="s">
        <v>7830</v>
      </c>
      <c r="J18" s="262" t="s">
        <v>7831</v>
      </c>
      <c r="K18" s="87" t="s">
        <v>7832</v>
      </c>
      <c r="L18" s="1517" t="s">
        <v>7794</v>
      </c>
      <c r="M18" s="562" t="s">
        <v>563</v>
      </c>
      <c r="N18" s="2021" t="s">
        <v>1537</v>
      </c>
      <c r="O18" s="87"/>
      <c r="P18" s="262"/>
      <c r="Q18" s="87"/>
      <c r="R18" s="1517"/>
      <c r="S18" s="262"/>
      <c r="T18" s="87" t="s">
        <v>913</v>
      </c>
      <c r="U18" s="1517" t="s">
        <v>562</v>
      </c>
      <c r="V18" s="1517"/>
      <c r="W18" s="1517"/>
      <c r="X18" s="1517"/>
      <c r="Y18" s="1517"/>
      <c r="Z18" s="1517"/>
      <c r="AA18" s="1517"/>
      <c r="AB18" s="1517"/>
      <c r="AC18" s="87" t="s">
        <v>563</v>
      </c>
      <c r="AD18" s="1517"/>
      <c r="AE18" s="87"/>
      <c r="AF18" s="87"/>
      <c r="AG18" s="1588"/>
      <c r="AH18" s="262"/>
      <c r="AI18" s="262"/>
      <c r="AJ18" s="18"/>
    </row>
    <row r="19" customFormat="false" ht="12.75" hidden="false" customHeight="false" outlineLevel="0" collapsed="false">
      <c r="A19" s="206" t="s">
        <v>1270</v>
      </c>
      <c r="B19" s="1520"/>
      <c r="C19" s="1520" t="s">
        <v>7833</v>
      </c>
      <c r="D19" s="312" t="s">
        <v>7601</v>
      </c>
      <c r="E19" s="312" t="s">
        <v>7834</v>
      </c>
      <c r="F19" s="312" t="s">
        <v>7835</v>
      </c>
      <c r="G19" s="262" t="s">
        <v>7836</v>
      </c>
      <c r="H19" s="1517" t="s">
        <v>562</v>
      </c>
      <c r="I19" s="262" t="s">
        <v>7837</v>
      </c>
      <c r="J19" s="262" t="s">
        <v>7838</v>
      </c>
      <c r="K19" s="87" t="s">
        <v>7839</v>
      </c>
      <c r="L19" s="1517" t="s">
        <v>7794</v>
      </c>
      <c r="M19" s="562" t="s">
        <v>563</v>
      </c>
      <c r="N19" s="2021" t="s">
        <v>1537</v>
      </c>
      <c r="O19" s="87"/>
      <c r="P19" s="262"/>
      <c r="Q19" s="87"/>
      <c r="R19" s="1517"/>
      <c r="S19" s="262"/>
      <c r="T19" s="87" t="s">
        <v>913</v>
      </c>
      <c r="U19" s="1517" t="s">
        <v>562</v>
      </c>
      <c r="V19" s="1517"/>
      <c r="W19" s="1517"/>
      <c r="X19" s="1517"/>
      <c r="Y19" s="1517"/>
      <c r="Z19" s="1517"/>
      <c r="AA19" s="1517"/>
      <c r="AB19" s="1517"/>
      <c r="AC19" s="87" t="s">
        <v>563</v>
      </c>
      <c r="AD19" s="1517"/>
      <c r="AE19" s="87"/>
      <c r="AF19" s="87"/>
      <c r="AG19" s="1588"/>
      <c r="AH19" s="262"/>
      <c r="AI19" s="262"/>
      <c r="AJ19" s="18"/>
    </row>
    <row r="20" customFormat="false" ht="12.75" hidden="false" customHeight="false" outlineLevel="0" collapsed="false">
      <c r="A20" s="206" t="s">
        <v>801</v>
      </c>
      <c r="B20" s="1051"/>
      <c r="C20" s="1051" t="s">
        <v>7840</v>
      </c>
      <c r="D20" s="1922"/>
      <c r="E20" s="562"/>
      <c r="F20" s="562"/>
      <c r="G20" s="507"/>
      <c r="H20" s="1922"/>
      <c r="I20" s="507"/>
      <c r="J20" s="234" t="s">
        <v>7841</v>
      </c>
      <c r="K20" s="234" t="s">
        <v>7842</v>
      </c>
      <c r="L20" s="87" t="s">
        <v>7843</v>
      </c>
      <c r="M20" s="87" t="s">
        <v>7844</v>
      </c>
      <c r="N20" s="965" t="s">
        <v>7845</v>
      </c>
      <c r="O20" s="87"/>
      <c r="P20" s="262"/>
      <c r="Q20" s="262"/>
      <c r="R20" s="1517"/>
      <c r="S20" s="262" t="s">
        <v>7846</v>
      </c>
      <c r="T20" s="562" t="s">
        <v>569</v>
      </c>
      <c r="U20" s="262" t="s">
        <v>7847</v>
      </c>
      <c r="V20" s="1517"/>
      <c r="W20" s="1761"/>
      <c r="X20" s="1517"/>
      <c r="Y20" s="562" t="s">
        <v>569</v>
      </c>
      <c r="Z20" s="87" t="s">
        <v>563</v>
      </c>
      <c r="AA20" s="1517"/>
      <c r="AB20" s="1517"/>
      <c r="AC20" s="87" t="s">
        <v>563</v>
      </c>
      <c r="AD20" s="1517"/>
      <c r="AE20" s="87"/>
      <c r="AF20" s="87"/>
      <c r="AG20" s="1588"/>
      <c r="AH20" s="262"/>
      <c r="AI20" s="262"/>
      <c r="AJ20" s="18"/>
    </row>
    <row r="21" customFormat="false" ht="12.75" hidden="false" customHeight="false" outlineLevel="0" collapsed="false">
      <c r="A21" s="206" t="s">
        <v>1270</v>
      </c>
      <c r="B21" s="1051"/>
      <c r="C21" s="1051" t="s">
        <v>7848</v>
      </c>
      <c r="D21" s="260"/>
      <c r="E21" s="262"/>
      <c r="F21" s="562"/>
      <c r="G21" s="234"/>
      <c r="H21" s="260"/>
      <c r="I21" s="234"/>
      <c r="J21" s="234" t="s">
        <v>7849</v>
      </c>
      <c r="K21" s="234" t="s">
        <v>7850</v>
      </c>
      <c r="L21" s="87" t="s">
        <v>5120</v>
      </c>
      <c r="M21" s="87" t="s">
        <v>7851</v>
      </c>
      <c r="N21" s="504" t="s">
        <v>7852</v>
      </c>
      <c r="O21" s="87"/>
      <c r="P21" s="262"/>
      <c r="Q21" s="262" t="s">
        <v>7853</v>
      </c>
      <c r="R21" s="1517"/>
      <c r="S21" s="36" t="s">
        <v>7854</v>
      </c>
      <c r="T21" s="87" t="s">
        <v>913</v>
      </c>
      <c r="U21" s="1517" t="s">
        <v>562</v>
      </c>
      <c r="V21" s="1517"/>
      <c r="W21" s="1761"/>
      <c r="X21" s="1517"/>
      <c r="Y21" s="1517"/>
      <c r="Z21" s="1517"/>
      <c r="AA21" s="1517"/>
      <c r="AB21" s="1517"/>
      <c r="AC21" s="87" t="s">
        <v>563</v>
      </c>
      <c r="AD21" s="1517"/>
      <c r="AE21" s="87"/>
      <c r="AF21" s="87"/>
      <c r="AG21" s="1588"/>
      <c r="AH21" s="262"/>
      <c r="AI21" s="262"/>
      <c r="AJ21" s="18"/>
    </row>
    <row r="22" customFormat="false" ht="12.75" hidden="false" customHeight="false" outlineLevel="0" collapsed="false">
      <c r="A22" s="2022"/>
      <c r="B22" s="2022"/>
      <c r="C22" s="2022"/>
      <c r="D22" s="1901"/>
      <c r="E22" s="1901"/>
      <c r="F22" s="1901"/>
      <c r="G22" s="1901"/>
      <c r="H22" s="1901"/>
      <c r="I22" s="1901"/>
      <c r="J22" s="1901"/>
      <c r="K22" s="1901"/>
      <c r="L22" s="1906"/>
      <c r="M22" s="1901"/>
      <c r="N22" s="106"/>
      <c r="O22" s="1901"/>
      <c r="P22" s="106"/>
      <c r="Q22" s="106"/>
      <c r="R22" s="1901"/>
      <c r="S22" s="106"/>
      <c r="T22" s="106"/>
      <c r="U22" s="1901"/>
      <c r="V22" s="1902"/>
      <c r="W22" s="1902"/>
      <c r="X22" s="1902"/>
      <c r="Y22" s="1901"/>
      <c r="Z22" s="1901"/>
      <c r="AA22" s="1901"/>
      <c r="AB22" s="1901"/>
      <c r="AC22" s="106"/>
      <c r="AD22" s="1901"/>
      <c r="AE22" s="1901"/>
      <c r="AF22" s="1901"/>
      <c r="AG22" s="1907"/>
      <c r="AH22" s="1906"/>
      <c r="AI22" s="106"/>
      <c r="AJ22" s="106"/>
      <c r="AK22" s="1906"/>
      <c r="AL22" s="1906"/>
      <c r="AM22" s="1906"/>
      <c r="AN22" s="1906"/>
      <c r="AO22" s="1906"/>
      <c r="AP22" s="1906"/>
      <c r="AQ22" s="1906"/>
      <c r="AR22" s="1906"/>
      <c r="AS22" s="1906"/>
      <c r="AT22" s="1906"/>
      <c r="AU22" s="1906"/>
      <c r="AV22" s="1906"/>
      <c r="AW22" s="1906"/>
      <c r="AX22" s="1906"/>
      <c r="AY22" s="1906"/>
      <c r="AZ22" s="1906"/>
      <c r="BA22" s="1906"/>
      <c r="BB22" s="1906"/>
      <c r="BC22" s="1906"/>
      <c r="BD22" s="1906"/>
      <c r="BE22" s="1906"/>
      <c r="BF22" s="1906"/>
      <c r="BG22" s="1906"/>
      <c r="BH22" s="1906"/>
      <c r="BI22" s="1906"/>
      <c r="BJ22" s="1906"/>
      <c r="BK22" s="1906"/>
      <c r="BL22" s="1906"/>
      <c r="BM22" s="1906"/>
      <c r="BN22" s="1906"/>
      <c r="BO22" s="1906"/>
      <c r="BP22" s="1906"/>
      <c r="BQ22" s="1906"/>
      <c r="BR22" s="1906"/>
      <c r="BS22" s="1906"/>
      <c r="BT22" s="1906"/>
      <c r="BU22" s="1906"/>
      <c r="BV22" s="1906"/>
      <c r="BW22" s="1906"/>
      <c r="BX22" s="1906"/>
      <c r="BY22" s="1906"/>
      <c r="BZ22" s="1906"/>
    </row>
    <row r="23" customFormat="false" ht="12.75" hidden="false" customHeight="false" outlineLevel="0" collapsed="false">
      <c r="A23" s="2023"/>
      <c r="B23" s="2023"/>
      <c r="C23" s="2023"/>
    </row>
    <row r="24" customFormat="false" ht="12.75" hidden="false" customHeight="false" outlineLevel="0" collapsed="false">
      <c r="A24" s="2023"/>
      <c r="B24" s="2023"/>
      <c r="C24" s="2023"/>
      <c r="N24" s="18"/>
      <c r="P24" s="18"/>
      <c r="Q24" s="18"/>
      <c r="S24" s="18"/>
      <c r="T24" s="18"/>
      <c r="V24" s="709"/>
      <c r="W24" s="709"/>
      <c r="X24" s="709"/>
      <c r="AC24" s="18"/>
      <c r="AG24" s="1907"/>
      <c r="AI24" s="18"/>
      <c r="AJ24" s="18"/>
    </row>
    <row r="25" customFormat="false" ht="12.75" hidden="false" customHeight="false" outlineLevel="0" collapsed="false">
      <c r="A25" s="2023"/>
      <c r="B25" s="2023"/>
      <c r="C25" s="2023"/>
      <c r="V25" s="709"/>
      <c r="W25" s="709"/>
      <c r="X25" s="709"/>
      <c r="AG25" s="1907"/>
      <c r="AI25" s="18"/>
      <c r="AJ25" s="18"/>
    </row>
    <row r="26" customFormat="false" ht="12.75" hidden="false" customHeight="false" outlineLevel="0" collapsed="false">
      <c r="A26" s="2023"/>
      <c r="B26" s="2023"/>
      <c r="C26" s="2023"/>
      <c r="V26" s="709"/>
      <c r="W26" s="709"/>
      <c r="X26" s="709"/>
      <c r="AG26" s="1907"/>
      <c r="AI26" s="18"/>
      <c r="AJ26" s="18"/>
    </row>
    <row r="27" customFormat="false" ht="12.75" hidden="false" customHeight="false" outlineLevel="0" collapsed="false">
      <c r="A27" s="2023"/>
      <c r="B27" s="2023"/>
      <c r="C27" s="2023"/>
      <c r="V27" s="709"/>
      <c r="W27" s="709"/>
      <c r="X27" s="709"/>
      <c r="AG27" s="1907"/>
      <c r="AI27" s="18"/>
      <c r="AJ27" s="18"/>
    </row>
    <row r="28" customFormat="false" ht="12.75" hidden="false" customHeight="false" outlineLevel="0" collapsed="false">
      <c r="A28" s="2023"/>
      <c r="B28" s="2023"/>
      <c r="C28" s="2023"/>
      <c r="V28" s="709"/>
      <c r="W28" s="709"/>
      <c r="X28" s="709"/>
      <c r="AG28" s="1907"/>
      <c r="AI28" s="18"/>
      <c r="AJ28" s="18"/>
    </row>
  </sheetData>
  <hyperlinks>
    <hyperlink ref="E2" r:id="rId1" display="https://www.facebook.com/we.braveagain/"/>
    <hyperlink ref="F2" r:id="rId2" display="https://vegan-friendly.co.il/%D7%91%D7%99%D7%AA-%D7%A2%D7%A1%D7%A7/274/%D7%91%D7%A9%D7%91%D7%99%D7%9C_%D7%94%D7%A9%D7%9E%D7%97%D7%94"/>
    <hyperlink ref="D3" r:id="rId3" display="www.nashiuti.co.il"/>
    <hyperlink ref="E3" r:id="rId4" display="www.facebook.com/ifeminine"/>
    <hyperlink ref="F3" r:id="rId5" display="https://www.vegan-friendly.co.il/%D7%91%D7%99%D7%AA-%D7%A2%D7%A1%D7%A7/272/%D7%A0%D7%A9%D7%99%D7%95%D7%AA%D7%99"/>
    <hyperlink ref="E5" r:id="rId6" display="https://www.facebook.com/hila.halo"/>
    <hyperlink ref="D6" r:id="rId7" display="http://www.tinuki.co.il/store/he/"/>
    <hyperlink ref="E6" r:id="rId8" display="https://www.facebook.com/tinuki.co.il"/>
    <hyperlink ref="E7" r:id="rId9" display="https://www.facebook.com/pages/TOVA-%D7%91%D7%95%D7%98%D7%99%D7%A7-%D7%99%D7%95%D7%A4%D7%99/396049523751671?hc_location=timeline"/>
    <hyperlink ref="E8" r:id="rId10" display="https://www.facebook.com/Natali.Kapuri"/>
    <hyperlink ref="F8" r:id="rId11" display="http://www.vegan-friendly.co.il/business/youji-clinic-%D7%A7%D7%95%D7%A1%D7%9E%D7%98%D7%99%D7%A7%D7%94-%D7%98%D7%91%D7%A2%D7%99%D7%AA-%D7%95%D7%98%D7%99%D7%A4%D7%95%D7%9C%D7%99%D7%9D-%D7%94%D7%95%D7%9C%D7%99%D7%A1%D7%98%D7%99%D7%99%D7%9D/"/>
    <hyperlink ref="D9" r:id="rId12" display="http://www.superfoodcosmetics.com/"/>
    <hyperlink ref="E9" r:id="rId13" display="https://www.facebook.com/superfoodcosmetics.co.il/timeline"/>
    <hyperlink ref="F9" r:id="rId14" display="http://www.vegan-friendly.co.il/business/terra-organic-%D7%98%D7%A8%D7%94-%D7%90%D7%95%D7%A8%D7%92%D7%A0%D7%99%D7%A7/"/>
    <hyperlink ref="D10" r:id="rId15" location="!gifts/c1zh7" display="http://bettyviyut.wix.com/bettyviyut#!gifts/c1zh7"/>
    <hyperlink ref="E10" r:id="rId16" display="https://www.facebook.com/bettyviyut"/>
    <hyperlink ref="F10" r:id="rId17" display="http://www.vegan-friendly.co.il/business/%D7%91%D7%98%D7%91%D7%A2%D7%99%D7%95%D7%AA/"/>
    <hyperlink ref="E11" r:id="rId18" display="https://www.facebook.com/TipataTali"/>
    <hyperlink ref="F11" r:id="rId19" display="http://www.vegan-friendly.co.il/business/%D7%98%D7%99%D7%A4%D7%AA%D7%90-%D7%98%D7%99%D7%A4%D7%95%D7%97-%D7%90%D7%95%D7%A8%D7%92%D7%A0%D7%99-%D7%91%D7%99%D7%AA-%D7%9C%D7%A8%D7%95%D7%A7%D7%97%D7%95%D7%AA-%D7%98%D7%91%D7%A2%D7%99%D7%AA/"/>
    <hyperlink ref="D12" r:id="rId20" display="http://anatdalal.co.il/"/>
    <hyperlink ref="E12" r:id="rId21" display="https://www.facebook.com/anat.nutrition"/>
    <hyperlink ref="F12" r:id="rId22" display="https://vegan-friendly.co.il/%D7%91%D7%99%D7%AA-%D7%A2%D7%A1%D7%A7/147/%D7%94%D7%99%D7%95%D7%A4%D7%99_%D7%9E%D7%AA%D7%97%D7%99%D7%9C_%D7%91%D7%91%D7%A8%D7%99%D7%90%D7%95%D7%AA"/>
    <hyperlink ref="D13" r:id="rId23" location="" display="http://www.hachitivi.com/#"/>
    <hyperlink ref="E13" r:id="rId24" display="https://www.facebook.com/pages/%D7%94%D7%9B%D7%99-%D7%98%D7%91%D7%A2%D7%99/256924917770638"/>
    <hyperlink ref="F13" r:id="rId25" display="http://www.vegan-friendly.co.il/business/%D7%94%D7%9B%D7%99-%D7%98%D7%91%D7%A2%D7%99/"/>
    <hyperlink ref="D14" r:id="rId26" display="http://www.laboutique.co.il/"/>
    <hyperlink ref="E14" r:id="rId27" display="https://www.facebook.com/pages/La-boutique-%D7%91%D7%95%D7%A9%D7%9D-%D7%A9%D7%9E%D7%9F/169501569769982"/>
    <hyperlink ref="F14" r:id="rId28" display="http://www.vegan-friendly.co.il/business/%D7%9C%D7%94-%D7%91%D7%95%D7%98%D7%99%D7%A7/"/>
    <hyperlink ref="D15" r:id="rId29" display="http://www.lavendona.co.il/"/>
    <hyperlink ref="E15" r:id="rId30" display="http://www.facebook.com/pages/Lavendona/160908013996619"/>
    <hyperlink ref="F15" r:id="rId31" display="http://www.vegan-friendly.co.il/business/lavendona-%D7%A7%D7%95%D7%A1%D7%9E%D7%98%D7%99%D7%A7%D7%94-%D7%98%D7%91%D7%A2%D7%99%D7%AA-%D7%95%D7%90%D7%A8%D7%95%D7%9E%D7%AA%D7%A8%D7%A4%D7%99%D7%94-%D7%9C%D7%91%D7%A0%D7%93%D7%95%D7%A0%D7%94/"/>
    <hyperlink ref="D16" r:id="rId32" display="http://www.shaked-natural.com/index.php?tPath=3_62"/>
    <hyperlink ref="F16" r:id="rId33" display="http://www.vegan-friendly.co.il/business/%D7%A9%D7%A7%D7%93-%D7%A7%D7%95%D7%A1%D7%9E%D7%98%D7%99%D7%A7%D7%94-%D7%98%D7%91%D7%A2%D7%99%D7%AA/"/>
    <hyperlink ref="D17" r:id="rId34" display="http://www.metaplim.co.il/a.asp?p=26142"/>
    <hyperlink ref="E17" r:id="rId35" display="http://www.metaplim.co.il/a.asp?p=26142"/>
    <hyperlink ref="F17" r:id="rId36" display="http://80.244.168.157/businesses/view/60/%D7%99%D7%95%D7%9C-%D7%9E%D7%9C%D7%90%D7%9B%D7%AA%20%D7%A8%D7%99%D7%A4%D7%95%D7%99"/>
    <hyperlink ref="J17" r:id="rId37" display="http://www.facebook.com/YolwayHolisticHealingTherapy?fref=ts"/>
    <hyperlink ref="D18" r:id="rId38" display="http://www.tanya-teva.co.il/"/>
    <hyperlink ref="E18" r:id="rId39" location="!/tanyateva" display="http://www.facebook.com/arava.paz#!/tanyateva"/>
    <hyperlink ref="F18" r:id="rId40" display="http://www.vegan-friendly.co.il/business/%D7%98%D7%A0%D7%99%D7%94-%D7%98%D7%91%D7%A2-%D7%95%D7%99%D7%95%D7%A4%D7%99-2/"/>
    <hyperlink ref="D19" r:id="rId41" display="http://www.antonymcosmetics.co.il/"/>
    <hyperlink ref="E19" r:id="rId42" location="!/AntonymCosmeticsIsrael" display="http://www.facebook.com/AntonymCosmeticsIsrael#!/AntonymCosmeticsIsrael"/>
    <hyperlink ref="F19" r:id="rId43" display="http://www.vegan-friendly.co.il/business/antonym-%D7%90%D7%A0%D7%98%D7%95%D7%A0%D7%99%D7%9D-%D7%99%D7%A9%D7%A8%D7%90%D7%9C/"/>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U21"/>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8" min="1" style="0" width="17.0102040816327"/>
    <col collapsed="false" hidden="false" max="19" min="19" style="0" width="44.1428571428571"/>
    <col collapsed="false" hidden="false" max="32" min="20" style="0" width="17.0102040816327"/>
    <col collapsed="false" hidden="false" max="33" min="33" style="0" width="5.12755102040816"/>
    <col collapsed="false" hidden="false" max="73" min="34" style="0" width="17.0102040816327"/>
    <col collapsed="false" hidden="false" max="1025" min="74" style="0" width="14.1734693877551"/>
  </cols>
  <sheetData>
    <row r="1" customFormat="false" ht="12.75" hidden="false" customHeight="false" outlineLevel="0" collapsed="false">
      <c r="A1" s="1403" t="s">
        <v>1</v>
      </c>
      <c r="B1" s="1403"/>
      <c r="C1" s="1403" t="s">
        <v>2</v>
      </c>
      <c r="D1" s="1403" t="s">
        <v>876</v>
      </c>
      <c r="E1" s="1403" t="s">
        <v>877</v>
      </c>
      <c r="F1" s="1403" t="s">
        <v>6447</v>
      </c>
      <c r="G1" s="1403" t="s">
        <v>4418</v>
      </c>
      <c r="H1" s="1403" t="s">
        <v>6</v>
      </c>
      <c r="I1" s="1403" t="s">
        <v>880</v>
      </c>
      <c r="J1" s="1403" t="s">
        <v>8</v>
      </c>
      <c r="K1" s="2024" t="s">
        <v>885</v>
      </c>
      <c r="L1" s="2024" t="s">
        <v>7855</v>
      </c>
      <c r="M1" s="2024" t="s">
        <v>7856</v>
      </c>
      <c r="N1" s="2024" t="s">
        <v>899</v>
      </c>
      <c r="O1" s="2025" t="s">
        <v>892</v>
      </c>
      <c r="P1" s="2026" t="s">
        <v>7314</v>
      </c>
      <c r="Q1" s="1403" t="s">
        <v>7717</v>
      </c>
      <c r="R1" s="2024" t="s">
        <v>7857</v>
      </c>
      <c r="S1" s="2027" t="s">
        <v>6453</v>
      </c>
      <c r="T1" s="2025" t="s">
        <v>7858</v>
      </c>
      <c r="U1" s="1403" t="s">
        <v>11</v>
      </c>
      <c r="V1" s="1403" t="s">
        <v>883</v>
      </c>
      <c r="W1" s="2028" t="s">
        <v>5311</v>
      </c>
      <c r="X1" s="2028" t="s">
        <v>887</v>
      </c>
      <c r="Y1" s="2028" t="s">
        <v>888</v>
      </c>
      <c r="Z1" s="2028" t="s">
        <v>889</v>
      </c>
      <c r="AA1" s="2028" t="s">
        <v>890</v>
      </c>
      <c r="AB1" s="2028" t="s">
        <v>891</v>
      </c>
      <c r="AC1" s="2025" t="s">
        <v>895</v>
      </c>
      <c r="AD1" s="2025" t="s">
        <v>902</v>
      </c>
      <c r="AE1" s="2025" t="s">
        <v>6457</v>
      </c>
      <c r="AF1" s="1403" t="s">
        <v>7859</v>
      </c>
      <c r="AG1" s="2029"/>
      <c r="AH1" s="1403" t="s">
        <v>7860</v>
      </c>
      <c r="AI1" s="2025"/>
      <c r="AJ1" s="2030"/>
      <c r="AK1" s="2031"/>
      <c r="AL1" s="2031"/>
      <c r="AM1" s="2031"/>
      <c r="AN1" s="2031"/>
      <c r="AO1" s="2031"/>
      <c r="AP1" s="2031"/>
      <c r="AQ1" s="2031"/>
      <c r="AR1" s="2031"/>
      <c r="AS1" s="2031"/>
      <c r="AT1" s="2031"/>
      <c r="AU1" s="2031"/>
      <c r="AV1" s="2031"/>
      <c r="AW1" s="2031"/>
      <c r="AX1" s="2031"/>
      <c r="AY1" s="2031"/>
      <c r="AZ1" s="2031"/>
      <c r="BA1" s="2031"/>
      <c r="BB1" s="2031"/>
      <c r="BC1" s="2031"/>
      <c r="BD1" s="2031"/>
      <c r="BE1" s="2031"/>
      <c r="BF1" s="2031"/>
      <c r="BG1" s="2031"/>
      <c r="BH1" s="2031"/>
      <c r="BI1" s="2031"/>
      <c r="BJ1" s="2031"/>
      <c r="BK1" s="2031"/>
      <c r="BL1" s="2031"/>
      <c r="BM1" s="2031"/>
      <c r="BN1" s="2031"/>
      <c r="BO1" s="2031"/>
      <c r="BP1" s="2031"/>
      <c r="BQ1" s="2031"/>
      <c r="BR1" s="2031"/>
      <c r="BS1" s="2031"/>
      <c r="BT1" s="2031"/>
      <c r="BU1" s="2031"/>
    </row>
    <row r="2" customFormat="false" ht="15.75" hidden="false" customHeight="true" outlineLevel="0" collapsed="false">
      <c r="A2" s="296" t="s">
        <v>7861</v>
      </c>
      <c r="B2" s="301"/>
      <c r="C2" s="2032" t="s">
        <v>7862</v>
      </c>
      <c r="D2" s="312" t="s">
        <v>7863</v>
      </c>
      <c r="E2" s="312" t="s">
        <v>7864</v>
      </c>
      <c r="F2" s="312" t="s">
        <v>7865</v>
      </c>
      <c r="G2" s="262"/>
      <c r="H2" s="262" t="s">
        <v>7866</v>
      </c>
      <c r="I2" s="2033" t="n">
        <v>524397738</v>
      </c>
      <c r="J2" s="504" t="s">
        <v>7867</v>
      </c>
      <c r="K2" s="262" t="s">
        <v>7868</v>
      </c>
      <c r="L2" s="2034" t="n">
        <v>524397738</v>
      </c>
      <c r="M2" s="262" t="s">
        <v>7869</v>
      </c>
      <c r="N2" s="262" t="s">
        <v>563</v>
      </c>
      <c r="O2" s="562" t="s">
        <v>563</v>
      </c>
      <c r="P2" s="562" t="s">
        <v>563</v>
      </c>
      <c r="Q2" s="562" t="s">
        <v>563</v>
      </c>
      <c r="R2" s="262" t="s">
        <v>5325</v>
      </c>
      <c r="S2" s="1332" t="s">
        <v>7870</v>
      </c>
      <c r="T2" s="262" t="s">
        <v>913</v>
      </c>
      <c r="U2" s="1761" t="s">
        <v>1537</v>
      </c>
      <c r="V2" s="262" t="s">
        <v>563</v>
      </c>
      <c r="W2" s="1332" t="s">
        <v>7870</v>
      </c>
      <c r="X2" s="262" t="s">
        <v>7871</v>
      </c>
      <c r="Y2" s="262"/>
      <c r="Z2" s="262"/>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035"/>
      <c r="BQ2" s="2035"/>
      <c r="BR2" s="310"/>
      <c r="BS2" s="310"/>
      <c r="BT2" s="310"/>
      <c r="BU2" s="310"/>
    </row>
    <row r="3" customFormat="false" ht="15" hidden="false" customHeight="true" outlineLevel="0" collapsed="false">
      <c r="A3" s="223" t="s">
        <v>7861</v>
      </c>
      <c r="B3" s="1430"/>
      <c r="C3" s="2036" t="s">
        <v>7872</v>
      </c>
      <c r="D3" s="1658" t="s">
        <v>7873</v>
      </c>
      <c r="E3" s="1658" t="s">
        <v>7874</v>
      </c>
      <c r="F3" s="935" t="s">
        <v>7875</v>
      </c>
      <c r="G3" s="1435" t="s">
        <v>7876</v>
      </c>
      <c r="H3" s="504" t="s">
        <v>1537</v>
      </c>
      <c r="I3" s="504" t="s">
        <v>7877</v>
      </c>
      <c r="J3" s="1431" t="s">
        <v>7878</v>
      </c>
      <c r="K3" s="1435" t="s">
        <v>7879</v>
      </c>
      <c r="L3" s="36" t="s">
        <v>7880</v>
      </c>
      <c r="M3" s="504" t="s">
        <v>7881</v>
      </c>
      <c r="N3" s="2037" t="s">
        <v>563</v>
      </c>
      <c r="O3" s="2038" t="s">
        <v>563</v>
      </c>
      <c r="P3" s="268" t="s">
        <v>7882</v>
      </c>
      <c r="Q3" s="1571" t="s">
        <v>7883</v>
      </c>
      <c r="R3" s="2039" t="s">
        <v>563</v>
      </c>
      <c r="S3" s="967" t="s">
        <v>7884</v>
      </c>
      <c r="T3" s="268" t="s">
        <v>913</v>
      </c>
      <c r="U3" s="1761" t="s">
        <v>1537</v>
      </c>
      <c r="V3" s="1761"/>
      <c r="W3" s="1761"/>
      <c r="X3" s="1761"/>
      <c r="Y3" s="1761"/>
      <c r="Z3" s="1761"/>
      <c r="AA3" s="1761"/>
      <c r="AB3" s="1761"/>
      <c r="AC3" s="269" t="s">
        <v>563</v>
      </c>
      <c r="AD3" s="1761"/>
      <c r="AE3" s="1761"/>
      <c r="AF3" s="36"/>
      <c r="AG3" s="2040"/>
      <c r="AH3" s="2041"/>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310"/>
      <c r="BS3" s="310"/>
      <c r="BT3" s="310"/>
      <c r="BU3" s="310"/>
    </row>
    <row r="4" customFormat="false" ht="15" hidden="false" customHeight="true" outlineLevel="0" collapsed="false">
      <c r="A4" s="223"/>
      <c r="B4" s="1430"/>
      <c r="C4" s="1430" t="s">
        <v>7885</v>
      </c>
      <c r="D4" s="1762" t="s">
        <v>7886</v>
      </c>
      <c r="E4" s="2042" t="s">
        <v>7887</v>
      </c>
      <c r="F4" s="935" t="s">
        <v>7888</v>
      </c>
      <c r="G4" s="1435" t="s">
        <v>1537</v>
      </c>
      <c r="H4" s="504" t="s">
        <v>562</v>
      </c>
      <c r="I4" s="2019" t="n">
        <v>547626226</v>
      </c>
      <c r="J4" s="268" t="s">
        <v>7889</v>
      </c>
      <c r="K4" s="1442" t="s">
        <v>7890</v>
      </c>
      <c r="L4" s="504" t="s">
        <v>7891</v>
      </c>
      <c r="M4" s="504" t="s">
        <v>7892</v>
      </c>
      <c r="N4" s="1769" t="s">
        <v>563</v>
      </c>
      <c r="O4" s="268" t="s">
        <v>913</v>
      </c>
      <c r="P4" s="269" t="s">
        <v>7893</v>
      </c>
      <c r="Q4" s="269" t="s">
        <v>7894</v>
      </c>
      <c r="R4" s="969" t="s">
        <v>7895</v>
      </c>
      <c r="S4" s="967" t="s">
        <v>7896</v>
      </c>
      <c r="T4" s="1438" t="s">
        <v>563</v>
      </c>
      <c r="U4" s="1464" t="s">
        <v>1537</v>
      </c>
      <c r="V4" s="1761"/>
      <c r="W4" s="1761"/>
      <c r="X4" s="1761"/>
      <c r="Y4" s="1761"/>
      <c r="Z4" s="1761"/>
      <c r="AA4" s="1761"/>
      <c r="AB4" s="1761"/>
      <c r="AC4" s="269" t="s">
        <v>563</v>
      </c>
      <c r="AD4" s="1761"/>
      <c r="AE4" s="1761"/>
      <c r="AF4" s="36"/>
      <c r="AG4" s="2043"/>
      <c r="AH4" s="2044"/>
      <c r="AI4" s="2044"/>
      <c r="AJ4" s="2044"/>
      <c r="AK4" s="2044"/>
      <c r="AL4" s="2044"/>
      <c r="AM4" s="2044"/>
      <c r="AN4" s="2044"/>
      <c r="AO4" s="2044"/>
      <c r="AP4" s="2044"/>
      <c r="AQ4" s="2044"/>
      <c r="AR4" s="2044"/>
      <c r="AS4" s="2044"/>
      <c r="AT4" s="2044"/>
      <c r="AU4" s="2044"/>
      <c r="AV4" s="2044"/>
      <c r="AW4" s="2044"/>
      <c r="AX4" s="2044"/>
      <c r="AY4" s="2044"/>
      <c r="AZ4" s="2044"/>
      <c r="BA4" s="2044"/>
      <c r="BB4" s="2044"/>
      <c r="BC4" s="2044"/>
      <c r="BD4" s="2044"/>
      <c r="BE4" s="2044"/>
      <c r="BF4" s="2044"/>
      <c r="BG4" s="2044"/>
      <c r="BH4" s="2044"/>
      <c r="BI4" s="2044"/>
      <c r="BJ4" s="2044"/>
      <c r="BK4" s="2044"/>
      <c r="BL4" s="2044"/>
      <c r="BM4" s="2044"/>
      <c r="BN4" s="2044"/>
      <c r="BO4" s="2044"/>
      <c r="BP4" s="310"/>
      <c r="BQ4" s="310"/>
      <c r="BR4" s="310"/>
      <c r="BS4" s="310"/>
      <c r="BT4" s="310"/>
      <c r="BU4" s="310"/>
    </row>
    <row r="5" customFormat="false" ht="15.75" hidden="false" customHeight="true" outlineLevel="0" collapsed="false">
      <c r="A5" s="224" t="s">
        <v>7861</v>
      </c>
      <c r="B5" s="223"/>
      <c r="C5" s="223" t="s">
        <v>7897</v>
      </c>
      <c r="D5" s="36" t="s">
        <v>949</v>
      </c>
      <c r="E5" s="1658" t="s">
        <v>7898</v>
      </c>
      <c r="F5" s="1658" t="s">
        <v>7899</v>
      </c>
      <c r="G5" s="1874" t="s">
        <v>7900</v>
      </c>
      <c r="H5" s="269"/>
      <c r="I5" s="1874" t="s">
        <v>7901</v>
      </c>
      <c r="J5" s="36" t="s">
        <v>7902</v>
      </c>
      <c r="K5" s="268" t="s">
        <v>7903</v>
      </c>
      <c r="L5" s="269" t="s">
        <v>7904</v>
      </c>
      <c r="M5" s="504" t="s">
        <v>7905</v>
      </c>
      <c r="N5" s="269" t="s">
        <v>563</v>
      </c>
      <c r="O5" s="504" t="s">
        <v>1549</v>
      </c>
      <c r="P5" s="268" t="s">
        <v>7906</v>
      </c>
      <c r="Q5" s="268" t="s">
        <v>7907</v>
      </c>
      <c r="R5" s="2045"/>
      <c r="S5" s="1764" t="s">
        <v>7908</v>
      </c>
      <c r="T5" s="1438" t="s">
        <v>563</v>
      </c>
      <c r="U5" s="268" t="s">
        <v>562</v>
      </c>
      <c r="V5" s="1659"/>
      <c r="W5" s="1659"/>
      <c r="X5" s="1659"/>
      <c r="Y5" s="1659"/>
      <c r="Z5" s="1659"/>
      <c r="AA5" s="1659"/>
      <c r="AB5" s="1659"/>
      <c r="AC5" s="268" t="s">
        <v>563</v>
      </c>
      <c r="AD5" s="1659"/>
      <c r="AE5" s="1659"/>
      <c r="AF5" s="269"/>
      <c r="AG5" s="1914"/>
      <c r="AH5" s="2046" t="s">
        <v>1548</v>
      </c>
      <c r="AI5" s="807"/>
      <c r="AJ5" s="807"/>
      <c r="AK5" s="807"/>
      <c r="AL5" s="807"/>
      <c r="AM5" s="807"/>
      <c r="AN5" s="807"/>
      <c r="AO5" s="807"/>
      <c r="AP5" s="807"/>
      <c r="AQ5" s="807"/>
      <c r="AR5" s="807"/>
      <c r="AS5" s="807"/>
      <c r="AT5" s="807"/>
      <c r="AU5" s="807"/>
      <c r="AV5" s="807"/>
      <c r="AW5" s="807"/>
      <c r="AX5" s="807"/>
      <c r="AY5" s="807"/>
      <c r="AZ5" s="807"/>
      <c r="BA5" s="807"/>
      <c r="BB5" s="807"/>
      <c r="BC5" s="807"/>
      <c r="BD5" s="807"/>
      <c r="BE5" s="807"/>
      <c r="BF5" s="807"/>
      <c r="BG5" s="807"/>
      <c r="BH5" s="807"/>
      <c r="BI5" s="807"/>
      <c r="BJ5" s="807"/>
      <c r="BK5" s="807"/>
      <c r="BL5" s="807"/>
      <c r="BM5" s="807"/>
      <c r="BN5" s="807"/>
      <c r="BO5" s="807"/>
    </row>
    <row r="6" customFormat="false" ht="12.75" hidden="false" customHeight="false" outlineLevel="0" collapsed="false">
      <c r="A6" s="200" t="s">
        <v>5091</v>
      </c>
      <c r="B6" s="1051"/>
      <c r="C6" s="1051" t="s">
        <v>7909</v>
      </c>
      <c r="D6" s="1450" t="s">
        <v>7910</v>
      </c>
      <c r="E6" s="2047" t="s">
        <v>7911</v>
      </c>
      <c r="F6" s="562"/>
      <c r="G6" s="1421" t="s">
        <v>7912</v>
      </c>
      <c r="H6" s="262" t="s">
        <v>7913</v>
      </c>
      <c r="I6" s="2048"/>
      <c r="J6" s="1421" t="s">
        <v>7914</v>
      </c>
      <c r="K6" s="234" t="s">
        <v>7915</v>
      </c>
      <c r="L6" s="2049" t="s">
        <v>563</v>
      </c>
      <c r="M6" s="2049" t="s">
        <v>563</v>
      </c>
      <c r="N6" s="1421" t="s">
        <v>563</v>
      </c>
      <c r="O6" s="1421" t="s">
        <v>563</v>
      </c>
      <c r="P6" s="1421" t="s">
        <v>563</v>
      </c>
      <c r="Q6" s="1421" t="s">
        <v>563</v>
      </c>
      <c r="R6" s="2050"/>
      <c r="S6" s="1869" t="s">
        <v>7916</v>
      </c>
      <c r="T6" s="562" t="s">
        <v>913</v>
      </c>
      <c r="U6" s="281" t="s">
        <v>563</v>
      </c>
      <c r="V6" s="2050"/>
      <c r="W6" s="2050"/>
      <c r="X6" s="2050"/>
      <c r="Y6" s="2050"/>
      <c r="Z6" s="2050"/>
      <c r="AA6" s="2050"/>
      <c r="AB6" s="2050"/>
      <c r="AC6" s="262" t="s">
        <v>563</v>
      </c>
      <c r="AD6" s="2050"/>
      <c r="AE6" s="2050"/>
      <c r="AF6" s="281"/>
      <c r="AG6" s="1567"/>
      <c r="AH6" s="2051"/>
      <c r="AI6" s="18"/>
      <c r="BJ6" s="716"/>
    </row>
    <row r="7" customFormat="false" ht="12.75" hidden="false" customHeight="false" outlineLevel="0" collapsed="false">
      <c r="A7" s="200" t="s">
        <v>5091</v>
      </c>
      <c r="B7" s="1657"/>
      <c r="C7" s="1657" t="s">
        <v>7917</v>
      </c>
      <c r="D7" s="242" t="s">
        <v>7918</v>
      </c>
      <c r="E7" s="242" t="s">
        <v>7919</v>
      </c>
      <c r="F7" s="234" t="s">
        <v>7920</v>
      </c>
      <c r="G7" s="1967" t="s">
        <v>7921</v>
      </c>
      <c r="H7" s="1967" t="s">
        <v>203</v>
      </c>
      <c r="I7" s="262" t="s">
        <v>203</v>
      </c>
      <c r="J7" s="1967" t="s">
        <v>7922</v>
      </c>
      <c r="K7" s="562"/>
      <c r="L7" s="2052" t="s">
        <v>563</v>
      </c>
      <c r="M7" s="2053" t="s">
        <v>563</v>
      </c>
      <c r="N7" s="262" t="s">
        <v>563</v>
      </c>
      <c r="O7" s="1967" t="s">
        <v>563</v>
      </c>
      <c r="P7" s="1421" t="s">
        <v>563</v>
      </c>
      <c r="Q7" s="1967" t="s">
        <v>563</v>
      </c>
      <c r="R7" s="2054"/>
      <c r="S7" s="901" t="s">
        <v>7923</v>
      </c>
      <c r="T7" s="562" t="s">
        <v>569</v>
      </c>
      <c r="U7" s="1765" t="s">
        <v>7924</v>
      </c>
      <c r="V7" s="2054"/>
      <c r="W7" s="2054"/>
      <c r="X7" s="2054"/>
      <c r="Y7" s="2054"/>
      <c r="Z7" s="2054"/>
      <c r="AA7" s="2054"/>
      <c r="AB7" s="2054"/>
      <c r="AC7" s="262" t="s">
        <v>563</v>
      </c>
      <c r="AD7" s="2054"/>
      <c r="AE7" s="2054"/>
      <c r="AF7" s="1421"/>
      <c r="AG7" s="1962"/>
      <c r="AH7" s="1657" t="s">
        <v>1548</v>
      </c>
      <c r="AI7" s="241"/>
      <c r="AJ7" s="850"/>
      <c r="AK7" s="850"/>
      <c r="AL7" s="850"/>
      <c r="AM7" s="850"/>
      <c r="AN7" s="850"/>
      <c r="BJ7" s="763"/>
      <c r="BK7" s="24"/>
    </row>
    <row r="8" customFormat="false" ht="12.75" hidden="false" customHeight="false" outlineLevel="0" collapsed="false">
      <c r="A8" s="301" t="s">
        <v>5091</v>
      </c>
      <c r="B8" s="223"/>
      <c r="C8" s="223" t="s">
        <v>7925</v>
      </c>
      <c r="D8" s="1538" t="s">
        <v>7926</v>
      </c>
      <c r="E8" s="312" t="s">
        <v>7927</v>
      </c>
      <c r="F8" s="507"/>
      <c r="G8" s="1761" t="s">
        <v>5195</v>
      </c>
      <c r="H8" s="1761" t="s">
        <v>7928</v>
      </c>
      <c r="I8" s="1517" t="s">
        <v>5195</v>
      </c>
      <c r="J8" s="234" t="s">
        <v>7929</v>
      </c>
      <c r="K8" s="234" t="s">
        <v>7930</v>
      </c>
      <c r="L8" s="87" t="s">
        <v>7931</v>
      </c>
      <c r="M8" s="562" t="s">
        <v>7932</v>
      </c>
      <c r="N8" s="262" t="s">
        <v>563</v>
      </c>
      <c r="O8" s="262" t="s">
        <v>1390</v>
      </c>
      <c r="P8" s="262" t="s">
        <v>563</v>
      </c>
      <c r="Q8" s="87" t="s">
        <v>563</v>
      </c>
      <c r="R8" s="1761"/>
      <c r="S8" s="1332" t="s">
        <v>7933</v>
      </c>
      <c r="T8" s="562" t="s">
        <v>569</v>
      </c>
      <c r="U8" s="1517" t="s">
        <v>562</v>
      </c>
      <c r="V8" s="1517"/>
      <c r="W8" s="1761"/>
      <c r="X8" s="1761"/>
      <c r="Y8" s="1761"/>
      <c r="Z8" s="1761"/>
      <c r="AA8" s="1761"/>
      <c r="AB8" s="1761"/>
      <c r="AC8" s="262" t="s">
        <v>563</v>
      </c>
      <c r="AD8" s="1761"/>
      <c r="AE8" s="1761"/>
      <c r="AF8" s="36"/>
      <c r="AG8" s="1567"/>
      <c r="AH8" s="2055" t="s">
        <v>1548</v>
      </c>
      <c r="AI8" s="18"/>
    </row>
    <row r="9" customFormat="false" ht="12.75" hidden="false" customHeight="false" outlineLevel="0" collapsed="false">
      <c r="A9" s="87"/>
      <c r="B9" s="301"/>
      <c r="C9" s="301" t="s">
        <v>7934</v>
      </c>
      <c r="D9" s="312" t="s">
        <v>7935</v>
      </c>
      <c r="E9" s="262" t="s">
        <v>940</v>
      </c>
      <c r="F9" s="312" t="s">
        <v>7936</v>
      </c>
      <c r="G9" s="262" t="s">
        <v>7937</v>
      </c>
      <c r="H9" s="1517" t="s">
        <v>562</v>
      </c>
      <c r="I9" s="262" t="s">
        <v>7938</v>
      </c>
      <c r="J9" s="262" t="s">
        <v>7939</v>
      </c>
      <c r="K9" s="1769" t="s">
        <v>7940</v>
      </c>
      <c r="L9" s="87" t="s">
        <v>7941</v>
      </c>
      <c r="M9" s="87" t="s">
        <v>7942</v>
      </c>
      <c r="N9" s="87" t="s">
        <v>7943</v>
      </c>
      <c r="O9" s="87" t="s">
        <v>563</v>
      </c>
      <c r="P9" s="87" t="s">
        <v>563</v>
      </c>
      <c r="Q9" s="87" t="s">
        <v>563</v>
      </c>
      <c r="R9" s="1517"/>
      <c r="S9" s="1332" t="s">
        <v>7944</v>
      </c>
      <c r="T9" s="87" t="s">
        <v>913</v>
      </c>
      <c r="U9" s="1517" t="s">
        <v>562</v>
      </c>
      <c r="V9" s="1517"/>
      <c r="W9" s="1517"/>
      <c r="X9" s="1517"/>
      <c r="Y9" s="1517"/>
      <c r="Z9" s="1517"/>
      <c r="AA9" s="1517"/>
      <c r="AB9" s="1517"/>
      <c r="AC9" s="87" t="s">
        <v>563</v>
      </c>
      <c r="AD9" s="1517"/>
      <c r="AE9" s="1517"/>
      <c r="AF9" s="87"/>
      <c r="AG9" s="1567"/>
      <c r="AH9" s="1916" t="s">
        <v>1593</v>
      </c>
      <c r="AI9" s="18"/>
      <c r="AJ9" s="24"/>
    </row>
    <row r="10" customFormat="false" ht="12.75" hidden="false" customHeight="false" outlineLevel="0" collapsed="false">
      <c r="A10" s="87"/>
      <c r="B10" s="301"/>
      <c r="C10" s="301" t="s">
        <v>7945</v>
      </c>
      <c r="D10" s="312" t="s">
        <v>7946</v>
      </c>
      <c r="E10" s="312" t="s">
        <v>7947</v>
      </c>
      <c r="F10" s="312" t="s">
        <v>7948</v>
      </c>
      <c r="G10" s="1517" t="s">
        <v>562</v>
      </c>
      <c r="H10" s="1517" t="s">
        <v>562</v>
      </c>
      <c r="I10" s="87" t="s">
        <v>7949</v>
      </c>
      <c r="J10" s="262" t="s">
        <v>7950</v>
      </c>
      <c r="K10" s="262" t="s">
        <v>7951</v>
      </c>
      <c r="L10" s="562" t="s">
        <v>563</v>
      </c>
      <c r="M10" s="562" t="s">
        <v>563</v>
      </c>
      <c r="N10" s="1517" t="s">
        <v>562</v>
      </c>
      <c r="O10" s="87" t="s">
        <v>563</v>
      </c>
      <c r="P10" s="87" t="s">
        <v>563</v>
      </c>
      <c r="Q10" s="87" t="s">
        <v>913</v>
      </c>
      <c r="R10" s="1517"/>
      <c r="S10" s="1332"/>
      <c r="T10" s="87" t="s">
        <v>913</v>
      </c>
      <c r="U10" s="1517" t="s">
        <v>1185</v>
      </c>
      <c r="V10" s="1517"/>
      <c r="W10" s="1517"/>
      <c r="X10" s="1517"/>
      <c r="Y10" s="1517"/>
      <c r="Z10" s="1517"/>
      <c r="AA10" s="1517"/>
      <c r="AB10" s="1517"/>
      <c r="AC10" s="87" t="s">
        <v>563</v>
      </c>
      <c r="AD10" s="1517"/>
      <c r="AE10" s="1517"/>
      <c r="AF10" s="87"/>
      <c r="AG10" s="1567"/>
      <c r="AH10" s="2056" t="s">
        <v>1548</v>
      </c>
      <c r="AI10" s="18"/>
      <c r="AJ10" s="24"/>
    </row>
    <row r="11" customFormat="false" ht="12.75" hidden="false" customHeight="false" outlineLevel="0" collapsed="false">
      <c r="A11" s="87"/>
      <c r="B11" s="301"/>
      <c r="C11" s="301" t="s">
        <v>7952</v>
      </c>
      <c r="D11" s="312" t="s">
        <v>7953</v>
      </c>
      <c r="E11" s="312" t="s">
        <v>7954</v>
      </c>
      <c r="F11" s="312" t="s">
        <v>7955</v>
      </c>
      <c r="G11" s="262" t="s">
        <v>7956</v>
      </c>
      <c r="H11" s="262" t="s">
        <v>7957</v>
      </c>
      <c r="I11" s="262" t="s">
        <v>7958</v>
      </c>
      <c r="J11" s="262" t="s">
        <v>7959</v>
      </c>
      <c r="K11" s="2057" t="s">
        <v>7960</v>
      </c>
      <c r="L11" s="562" t="s">
        <v>563</v>
      </c>
      <c r="M11" s="1517" t="s">
        <v>562</v>
      </c>
      <c r="N11" s="1517" t="s">
        <v>562</v>
      </c>
      <c r="O11" s="87" t="s">
        <v>563</v>
      </c>
      <c r="P11" s="87" t="s">
        <v>563</v>
      </c>
      <c r="Q11" s="87" t="s">
        <v>563</v>
      </c>
      <c r="R11" s="1517"/>
      <c r="S11" s="1332"/>
      <c r="T11" s="87" t="s">
        <v>913</v>
      </c>
      <c r="U11" s="1517" t="s">
        <v>1185</v>
      </c>
      <c r="V11" s="1517"/>
      <c r="W11" s="1517"/>
      <c r="X11" s="1517"/>
      <c r="Y11" s="1517"/>
      <c r="Z11" s="1517"/>
      <c r="AA11" s="1517"/>
      <c r="AB11" s="1517"/>
      <c r="AC11" s="87" t="s">
        <v>563</v>
      </c>
      <c r="AD11" s="1517"/>
      <c r="AE11" s="1517"/>
      <c r="AF11" s="87"/>
      <c r="AG11" s="1567"/>
      <c r="AH11" s="1916"/>
      <c r="AI11" s="18"/>
      <c r="AJ11" s="24"/>
    </row>
    <row r="12" customFormat="false" ht="12.75" hidden="false" customHeight="false" outlineLevel="0" collapsed="false">
      <c r="A12" s="87"/>
      <c r="B12" s="296"/>
      <c r="C12" s="296" t="s">
        <v>7961</v>
      </c>
      <c r="D12" s="312" t="s">
        <v>7962</v>
      </c>
      <c r="E12" s="312" t="s">
        <v>7963</v>
      </c>
      <c r="F12" s="312" t="s">
        <v>7964</v>
      </c>
      <c r="G12" s="87" t="s">
        <v>7965</v>
      </c>
      <c r="H12" s="262" t="s">
        <v>7966</v>
      </c>
      <c r="I12" s="262" t="s">
        <v>7967</v>
      </c>
      <c r="J12" s="87" t="s">
        <v>7968</v>
      </c>
      <c r="K12" s="2057" t="s">
        <v>7969</v>
      </c>
      <c r="L12" s="262" t="s">
        <v>563</v>
      </c>
      <c r="M12" s="262" t="s">
        <v>563</v>
      </c>
      <c r="N12" s="1517" t="s">
        <v>562</v>
      </c>
      <c r="O12" s="87" t="s">
        <v>563</v>
      </c>
      <c r="P12" s="87" t="s">
        <v>563</v>
      </c>
      <c r="Q12" s="87" t="s">
        <v>7970</v>
      </c>
      <c r="R12" s="1517"/>
      <c r="S12" s="1332"/>
      <c r="T12" s="87" t="s">
        <v>913</v>
      </c>
      <c r="U12" s="87" t="s">
        <v>7971</v>
      </c>
      <c r="V12" s="1517"/>
      <c r="W12" s="1517"/>
      <c r="X12" s="1517"/>
      <c r="Y12" s="1517"/>
      <c r="Z12" s="1517"/>
      <c r="AA12" s="1517"/>
      <c r="AB12" s="1517"/>
      <c r="AC12" s="87" t="s">
        <v>563</v>
      </c>
      <c r="AD12" s="1517"/>
      <c r="AE12" s="1517"/>
      <c r="AF12" s="87"/>
      <c r="AG12" s="1567"/>
      <c r="AH12" s="1409" t="s">
        <v>1548</v>
      </c>
      <c r="AI12" s="18"/>
      <c r="AJ12" s="24"/>
    </row>
    <row r="13" customFormat="false" ht="12.75" hidden="false" customHeight="false" outlineLevel="0" collapsed="false">
      <c r="A13" s="87"/>
      <c r="B13" s="301"/>
      <c r="C13" s="301" t="s">
        <v>7972</v>
      </c>
      <c r="D13" s="312" t="s">
        <v>7973</v>
      </c>
      <c r="E13" s="312" t="s">
        <v>7974</v>
      </c>
      <c r="F13" s="312" t="s">
        <v>7975</v>
      </c>
      <c r="G13" s="1517" t="s">
        <v>562</v>
      </c>
      <c r="H13" s="1517" t="s">
        <v>562</v>
      </c>
      <c r="I13" s="87" t="n">
        <v>528105498</v>
      </c>
      <c r="J13" s="87" t="s">
        <v>7976</v>
      </c>
      <c r="K13" s="2057" t="s">
        <v>7977</v>
      </c>
      <c r="L13" s="87" t="s">
        <v>563</v>
      </c>
      <c r="M13" s="87" t="s">
        <v>563</v>
      </c>
      <c r="N13" s="87" t="s">
        <v>563</v>
      </c>
      <c r="O13" s="87" t="s">
        <v>563</v>
      </c>
      <c r="P13" s="87" t="s">
        <v>563</v>
      </c>
      <c r="Q13" s="87" t="s">
        <v>563</v>
      </c>
      <c r="R13" s="1517"/>
      <c r="S13" s="1332"/>
      <c r="T13" s="87" t="s">
        <v>913</v>
      </c>
      <c r="U13" s="1517" t="s">
        <v>562</v>
      </c>
      <c r="V13" s="1517"/>
      <c r="W13" s="1517"/>
      <c r="X13" s="1517"/>
      <c r="Y13" s="1517"/>
      <c r="Z13" s="1517"/>
      <c r="AA13" s="1517"/>
      <c r="AB13" s="1517"/>
      <c r="AC13" s="87" t="s">
        <v>563</v>
      </c>
      <c r="AD13" s="1517"/>
      <c r="AE13" s="1517"/>
      <c r="AF13" s="87"/>
      <c r="AG13" s="1567"/>
      <c r="AH13" s="1916"/>
      <c r="AI13" s="18"/>
      <c r="AJ13" s="24"/>
    </row>
    <row r="14" customFormat="false" ht="12.75" hidden="false" customHeight="false" outlineLevel="0" collapsed="false">
      <c r="A14" s="87"/>
      <c r="B14" s="301"/>
      <c r="C14" s="301" t="s">
        <v>7978</v>
      </c>
      <c r="D14" s="312" t="s">
        <v>7979</v>
      </c>
      <c r="E14" s="312" t="s">
        <v>7980</v>
      </c>
      <c r="F14" s="312" t="s">
        <v>7981</v>
      </c>
      <c r="G14" s="1517" t="s">
        <v>562</v>
      </c>
      <c r="H14" s="1517" t="s">
        <v>562</v>
      </c>
      <c r="I14" s="1517" t="s">
        <v>562</v>
      </c>
      <c r="J14" s="87" t="s">
        <v>7982</v>
      </c>
      <c r="K14" s="262" t="s">
        <v>7983</v>
      </c>
      <c r="L14" s="87" t="s">
        <v>563</v>
      </c>
      <c r="M14" s="87" t="s">
        <v>563</v>
      </c>
      <c r="N14" s="1517" t="s">
        <v>562</v>
      </c>
      <c r="O14" s="87" t="s">
        <v>563</v>
      </c>
      <c r="P14" s="87" t="s">
        <v>563</v>
      </c>
      <c r="Q14" s="87" t="s">
        <v>563</v>
      </c>
      <c r="R14" s="1517"/>
      <c r="S14" s="1332"/>
      <c r="T14" s="87" t="s">
        <v>913</v>
      </c>
      <c r="U14" s="1517" t="s">
        <v>562</v>
      </c>
      <c r="V14" s="1517"/>
      <c r="W14" s="1517"/>
      <c r="X14" s="1517"/>
      <c r="Y14" s="1517"/>
      <c r="Z14" s="1517"/>
      <c r="AA14" s="1517"/>
      <c r="AB14" s="1517"/>
      <c r="AC14" s="87" t="s">
        <v>563</v>
      </c>
      <c r="AD14" s="1517"/>
      <c r="AE14" s="1517"/>
      <c r="AF14" s="87"/>
      <c r="AG14" s="1567"/>
      <c r="AH14" s="1916" t="s">
        <v>1593</v>
      </c>
      <c r="AI14" s="18"/>
      <c r="AJ14" s="24"/>
    </row>
    <row r="15" customFormat="false" ht="12.75" hidden="false" customHeight="false" outlineLevel="0" collapsed="false">
      <c r="A15" s="87"/>
      <c r="B15" s="301"/>
      <c r="C15" s="301" t="s">
        <v>7984</v>
      </c>
      <c r="D15" s="312" t="s">
        <v>7985</v>
      </c>
      <c r="E15" s="312" t="s">
        <v>7986</v>
      </c>
      <c r="F15" s="312" t="s">
        <v>7987</v>
      </c>
      <c r="G15" s="262" t="s">
        <v>7988</v>
      </c>
      <c r="H15" s="262" t="s">
        <v>7989</v>
      </c>
      <c r="I15" s="262" t="s">
        <v>7990</v>
      </c>
      <c r="J15" s="262" t="s">
        <v>7991</v>
      </c>
      <c r="K15" s="262" t="s">
        <v>7992</v>
      </c>
      <c r="L15" s="87" t="s">
        <v>563</v>
      </c>
      <c r="M15" s="87" t="s">
        <v>563</v>
      </c>
      <c r="N15" s="1517" t="s">
        <v>562</v>
      </c>
      <c r="O15" s="87" t="s">
        <v>563</v>
      </c>
      <c r="P15" s="87" t="s">
        <v>563</v>
      </c>
      <c r="Q15" s="87" t="s">
        <v>563</v>
      </c>
      <c r="R15" s="1517"/>
      <c r="S15" s="1332"/>
      <c r="T15" s="87" t="s">
        <v>913</v>
      </c>
      <c r="U15" s="87" t="s">
        <v>913</v>
      </c>
      <c r="V15" s="1517"/>
      <c r="W15" s="1517"/>
      <c r="X15" s="1517"/>
      <c r="Y15" s="1517"/>
      <c r="Z15" s="1517"/>
      <c r="AA15" s="1517"/>
      <c r="AB15" s="1517"/>
      <c r="AC15" s="87" t="s">
        <v>563</v>
      </c>
      <c r="AD15" s="1517"/>
      <c r="AE15" s="1517"/>
      <c r="AF15" s="87"/>
      <c r="AG15" s="1567"/>
      <c r="AH15" s="2058" t="s">
        <v>1548</v>
      </c>
      <c r="AI15" s="18"/>
      <c r="AJ15" s="24"/>
    </row>
    <row r="16" customFormat="false" ht="12.75" hidden="false" customHeight="false" outlineLevel="0" collapsed="false">
      <c r="A16" s="87"/>
      <c r="B16" s="301"/>
      <c r="C16" s="301" t="s">
        <v>7993</v>
      </c>
      <c r="D16" s="312" t="s">
        <v>7994</v>
      </c>
      <c r="E16" s="312" t="s">
        <v>7995</v>
      </c>
      <c r="F16" s="312" t="s">
        <v>7996</v>
      </c>
      <c r="G16" s="87" t="s">
        <v>7997</v>
      </c>
      <c r="H16" s="87" t="s">
        <v>7998</v>
      </c>
      <c r="I16" s="262" t="s">
        <v>7999</v>
      </c>
      <c r="J16" s="262" t="s">
        <v>8000</v>
      </c>
      <c r="K16" s="262" t="s">
        <v>8001</v>
      </c>
      <c r="L16" s="87" t="s">
        <v>563</v>
      </c>
      <c r="M16" s="87" t="s">
        <v>563</v>
      </c>
      <c r="N16" s="1517" t="s">
        <v>562</v>
      </c>
      <c r="O16" s="87" t="s">
        <v>563</v>
      </c>
      <c r="P16" s="87" t="s">
        <v>563</v>
      </c>
      <c r="Q16" s="87" t="s">
        <v>563</v>
      </c>
      <c r="R16" s="1517"/>
      <c r="S16" s="1332"/>
      <c r="T16" s="87" t="s">
        <v>913</v>
      </c>
      <c r="U16" s="562" t="s">
        <v>563</v>
      </c>
      <c r="V16" s="1517"/>
      <c r="W16" s="1517"/>
      <c r="X16" s="1517"/>
      <c r="Y16" s="1517"/>
      <c r="Z16" s="1517"/>
      <c r="AA16" s="1517"/>
      <c r="AB16" s="1517"/>
      <c r="AC16" s="87" t="s">
        <v>563</v>
      </c>
      <c r="AD16" s="1517"/>
      <c r="AE16" s="1517"/>
      <c r="AF16" s="87"/>
      <c r="AG16" s="2059"/>
      <c r="AH16" s="2058" t="s">
        <v>1548</v>
      </c>
      <c r="AI16" s="18"/>
      <c r="AJ16" s="24"/>
    </row>
    <row r="17" customFormat="false" ht="12.75" hidden="false" customHeight="false" outlineLevel="0" collapsed="false">
      <c r="A17" s="262"/>
      <c r="B17" s="262"/>
      <c r="C17" s="312" t="s">
        <v>8002</v>
      </c>
      <c r="D17" s="262" t="s">
        <v>940</v>
      </c>
      <c r="E17" s="312" t="s">
        <v>8003</v>
      </c>
      <c r="F17" s="262" t="s">
        <v>8004</v>
      </c>
      <c r="G17" s="1517"/>
      <c r="H17" s="262" t="s">
        <v>8005</v>
      </c>
      <c r="I17" s="262" t="s">
        <v>8004</v>
      </c>
      <c r="J17" s="1517" t="s">
        <v>8006</v>
      </c>
      <c r="K17" s="262" t="s">
        <v>8007</v>
      </c>
      <c r="L17" s="262" t="s">
        <v>563</v>
      </c>
      <c r="M17" s="262" t="s">
        <v>563</v>
      </c>
      <c r="N17" s="262"/>
      <c r="O17" s="262" t="s">
        <v>563</v>
      </c>
      <c r="P17" s="262" t="s">
        <v>563</v>
      </c>
      <c r="Q17" s="262" t="s">
        <v>563</v>
      </c>
      <c r="R17" s="1517"/>
      <c r="S17" s="1332"/>
      <c r="T17" s="562" t="s">
        <v>569</v>
      </c>
      <c r="U17" s="1517" t="s">
        <v>1537</v>
      </c>
      <c r="V17" s="1517"/>
      <c r="W17" s="1517"/>
      <c r="X17" s="1517"/>
      <c r="Y17" s="1517"/>
      <c r="Z17" s="1517"/>
      <c r="AA17" s="1517"/>
      <c r="AB17" s="1517"/>
      <c r="AC17" s="262" t="s">
        <v>563</v>
      </c>
      <c r="AD17" s="1517"/>
      <c r="AE17" s="1517"/>
      <c r="AF17" s="87"/>
      <c r="AG17" s="1907"/>
      <c r="AH17" s="21" t="s">
        <v>1548</v>
      </c>
      <c r="AI17" s="18"/>
    </row>
    <row r="18" customFormat="false" ht="12.75" hidden="false" customHeight="false" outlineLevel="0" collapsed="false">
      <c r="A18" s="1902"/>
      <c r="B18" s="1902"/>
      <c r="C18" s="1902"/>
      <c r="D18" s="1902"/>
      <c r="E18" s="1902"/>
      <c r="F18" s="1902"/>
      <c r="G18" s="1902"/>
      <c r="H18" s="1902"/>
      <c r="I18" s="1902"/>
      <c r="J18" s="1902"/>
      <c r="K18" s="1902"/>
      <c r="L18" s="1902"/>
      <c r="M18" s="1902"/>
      <c r="N18" s="1902"/>
      <c r="O18" s="1902"/>
      <c r="P18" s="1902"/>
      <c r="Q18" s="1902"/>
      <c r="R18" s="1902"/>
      <c r="S18" s="2060"/>
      <c r="T18" s="1902"/>
      <c r="U18" s="1902"/>
      <c r="V18" s="1902"/>
      <c r="W18" s="1902"/>
      <c r="X18" s="1902"/>
      <c r="Y18" s="1902"/>
      <c r="Z18" s="1902"/>
      <c r="AA18" s="1902"/>
      <c r="AB18" s="1902"/>
      <c r="AC18" s="1902"/>
      <c r="AD18" s="1902"/>
      <c r="AE18" s="1902"/>
      <c r="AF18" s="1902"/>
      <c r="AG18" s="1907"/>
      <c r="AH18" s="2061"/>
      <c r="AI18" s="1833"/>
      <c r="AJ18" s="709"/>
      <c r="AK18" s="709"/>
      <c r="AL18" s="709"/>
      <c r="AM18" s="709"/>
      <c r="AN18" s="709"/>
      <c r="AO18" s="709"/>
      <c r="AP18" s="709"/>
      <c r="AQ18" s="709"/>
      <c r="AR18" s="709"/>
      <c r="AS18" s="709"/>
      <c r="AT18" s="709"/>
      <c r="AU18" s="709"/>
      <c r="AV18" s="709"/>
      <c r="AW18" s="709"/>
      <c r="AX18" s="709"/>
      <c r="AY18" s="709"/>
      <c r="AZ18" s="709"/>
      <c r="BA18" s="709"/>
      <c r="BB18" s="709"/>
      <c r="BC18" s="709"/>
      <c r="BD18" s="709"/>
      <c r="BE18" s="709"/>
      <c r="BF18" s="709"/>
      <c r="BG18" s="709"/>
      <c r="BH18" s="709"/>
      <c r="BI18" s="709"/>
      <c r="BJ18" s="709"/>
      <c r="BK18" s="709"/>
      <c r="BL18" s="709"/>
      <c r="BM18" s="709"/>
      <c r="BN18" s="709"/>
      <c r="BO18" s="709"/>
      <c r="BP18" s="709"/>
      <c r="BQ18" s="709"/>
      <c r="BR18" s="709"/>
      <c r="BS18" s="709"/>
      <c r="BT18" s="709"/>
      <c r="BU18" s="709"/>
    </row>
    <row r="19" customFormat="false" ht="12.75" hidden="false" customHeight="false" outlineLevel="0" collapsed="false">
      <c r="A19" s="166"/>
      <c r="B19" s="170"/>
      <c r="C19" s="170" t="s">
        <v>8008</v>
      </c>
      <c r="D19" s="1505" t="s">
        <v>8009</v>
      </c>
      <c r="E19" s="1505" t="s">
        <v>8010</v>
      </c>
      <c r="F19" s="166"/>
      <c r="G19" s="166" t="s">
        <v>562</v>
      </c>
      <c r="H19" s="166" t="s">
        <v>562</v>
      </c>
      <c r="I19" s="166" t="s">
        <v>562</v>
      </c>
      <c r="J19" s="166" t="s">
        <v>569</v>
      </c>
      <c r="K19" s="1500"/>
      <c r="L19" s="166" t="s">
        <v>933</v>
      </c>
      <c r="M19" s="166" t="s">
        <v>933</v>
      </c>
      <c r="N19" s="166" t="s">
        <v>562</v>
      </c>
      <c r="O19" s="166"/>
      <c r="P19" s="166"/>
      <c r="Q19" s="166" t="s">
        <v>1186</v>
      </c>
      <c r="R19" s="166"/>
      <c r="S19" s="1490"/>
      <c r="T19" s="166" t="s">
        <v>913</v>
      </c>
      <c r="U19" s="166" t="s">
        <v>1185</v>
      </c>
      <c r="V19" s="166"/>
      <c r="W19" s="166"/>
      <c r="X19" s="166"/>
      <c r="Y19" s="166"/>
      <c r="Z19" s="166"/>
      <c r="AA19" s="166"/>
      <c r="AB19" s="166"/>
      <c r="AC19" s="166" t="s">
        <v>562</v>
      </c>
      <c r="AD19" s="166"/>
      <c r="AE19" s="166"/>
      <c r="AF19" s="166"/>
      <c r="AG19" s="127"/>
      <c r="AH19" s="1826" t="s">
        <v>569</v>
      </c>
      <c r="AI19" s="127"/>
      <c r="AJ19" s="132"/>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row>
    <row r="20" customFormat="false" ht="12.75" hidden="false" customHeight="false" outlineLevel="0" collapsed="false">
      <c r="A20" s="116"/>
      <c r="B20" s="112"/>
      <c r="C20" s="112" t="s">
        <v>8011</v>
      </c>
      <c r="D20" s="114" t="s">
        <v>8012</v>
      </c>
      <c r="E20" s="114" t="s">
        <v>8013</v>
      </c>
      <c r="F20" s="116"/>
      <c r="G20" s="1861" t="s">
        <v>562</v>
      </c>
      <c r="H20" s="1861" t="s">
        <v>562</v>
      </c>
      <c r="I20" s="1861" t="s">
        <v>562</v>
      </c>
      <c r="J20" s="1842" t="s">
        <v>569</v>
      </c>
      <c r="K20" s="1836" t="s">
        <v>8014</v>
      </c>
      <c r="L20" s="1861" t="s">
        <v>933</v>
      </c>
      <c r="M20" s="1861" t="s">
        <v>933</v>
      </c>
      <c r="N20" s="1861" t="s">
        <v>562</v>
      </c>
      <c r="O20" s="127"/>
      <c r="P20" s="127"/>
      <c r="Q20" s="127" t="s">
        <v>8015</v>
      </c>
      <c r="R20" s="1842"/>
      <c r="S20" s="1480"/>
      <c r="T20" s="127" t="s">
        <v>1030</v>
      </c>
      <c r="U20" s="1861" t="s">
        <v>562</v>
      </c>
      <c r="V20" s="1861"/>
      <c r="W20" s="1861"/>
      <c r="X20" s="1861"/>
      <c r="Y20" s="1861"/>
      <c r="Z20" s="1861"/>
      <c r="AA20" s="1861"/>
      <c r="AB20" s="1861"/>
      <c r="AC20" s="1861" t="s">
        <v>562</v>
      </c>
      <c r="AD20" s="1861"/>
      <c r="AE20" s="1861"/>
      <c r="AF20" s="127" t="s">
        <v>569</v>
      </c>
      <c r="AG20" s="1821"/>
      <c r="AH20" s="1822"/>
      <c r="AI20" s="116"/>
      <c r="AJ20" s="122"/>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row>
    <row r="21" customFormat="false" ht="12.75" hidden="false" customHeight="false" outlineLevel="0" collapsed="false">
      <c r="A21" s="127"/>
      <c r="B21" s="126"/>
      <c r="C21" s="126" t="s">
        <v>8016</v>
      </c>
      <c r="D21" s="228" t="s">
        <v>949</v>
      </c>
      <c r="E21" s="2062" t="s">
        <v>8017</v>
      </c>
      <c r="F21" s="2062" t="s">
        <v>8018</v>
      </c>
      <c r="G21" s="228" t="s">
        <v>8019</v>
      </c>
      <c r="H21" s="127" t="s">
        <v>8020</v>
      </c>
      <c r="I21" s="228" t="s">
        <v>8021</v>
      </c>
      <c r="J21" s="228" t="s">
        <v>8022</v>
      </c>
      <c r="K21" s="127" t="s">
        <v>8023</v>
      </c>
      <c r="L21" s="127" t="s">
        <v>8024</v>
      </c>
      <c r="M21" s="127" t="s">
        <v>8025</v>
      </c>
      <c r="N21" s="127" t="s">
        <v>8026</v>
      </c>
      <c r="O21" s="127"/>
      <c r="P21" s="127"/>
      <c r="Q21" s="127" t="s">
        <v>1002</v>
      </c>
      <c r="R21" s="127"/>
      <c r="S21" s="1490"/>
      <c r="T21" s="127" t="s">
        <v>1030</v>
      </c>
      <c r="U21" s="127" t="s">
        <v>940</v>
      </c>
      <c r="V21" s="1861"/>
      <c r="W21" s="1861"/>
      <c r="X21" s="1861"/>
      <c r="Y21" s="1861"/>
      <c r="Z21" s="1861"/>
      <c r="AA21" s="1861"/>
      <c r="AB21" s="1861"/>
      <c r="AC21" s="228" t="s">
        <v>940</v>
      </c>
      <c r="AD21" s="1861"/>
      <c r="AE21" s="1861"/>
      <c r="AF21" s="127" t="s">
        <v>569</v>
      </c>
      <c r="AG21" s="1821"/>
      <c r="AH21" s="1826"/>
      <c r="AI21" s="127"/>
      <c r="AJ21" s="132"/>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row>
  </sheetData>
  <conditionalFormatting sqref="AH1,AH5:AH11,AH12:AH106">
    <cfRule type="cellIs" priority="2" operator="equal" aboveAverage="0" equalAverage="0" bottom="0" percent="0" rank="0" text="" dxfId="0">
      <formula>"V"</formula>
    </cfRule>
  </conditionalFormatting>
  <hyperlinks>
    <hyperlink ref="D2" r:id="rId1" display="http://www.kc-keepchanging.com/?utm_campaign=vf&amp;utm_content=vf&amp;utm_medium=vf&amp;utm_source=vf&amp;utm_term=vf"/>
    <hyperlink ref="E2" r:id="rId2" display="https://www.facebook.com/1407797386196833/photos/a.1445634005746504.1073741837.1407797386196833/1538509653125605/?type=3&amp;theater"/>
    <hyperlink ref="F2" r:id="rId3" display="https://vegan-friendly.co.il/vegan-business/277"/>
    <hyperlink ref="D3" r:id="rId4" display="http://www.elenacarew.com/"/>
    <hyperlink ref="E3" r:id="rId5" display="https://www.facebook.com/Elenacarew/"/>
    <hyperlink ref="F3" r:id="rId6" display="https://vegan-friendly.co.il/vegan-business/270"/>
    <hyperlink ref="D4" r:id="rId7" display="https://market.marmelada.co.il/anatshahar"/>
    <hyperlink ref="E4" r:id="rId8" display="https://www.facebook.com/AnatShaharBags/?ref=bookmarks"/>
    <hyperlink ref="F4" r:id="rId9" display="https://www.vegan-friendly.co.il/vegan-business/265"/>
    <hyperlink ref="E5" r:id="rId10" display="https://www.facebook.com/MOYA.BAGS"/>
    <hyperlink ref="F5" r:id="rId11" display="http://vegan-friendly.co.il/%D7%91%D7%99%D7%AA-%D7%A2%D7%A1%D7%A7/254/Moya_%D7%9E%D7%95%D7%99%D7%94"/>
    <hyperlink ref="D6" r:id="rId12" display="http://www.me-dusa.com/"/>
    <hyperlink ref="E6" r:id="rId13" display="http://www.facebook.com/medusa.is.us"/>
    <hyperlink ref="D7" r:id="rId14" display="http://www.emmafashion.com/"/>
    <hyperlink ref="E7" r:id="rId15" display="https://www.facebook.com/EmmaFashion"/>
    <hyperlink ref="D8" r:id="rId16" display="https://www.etsy.com/shop/BagaBagaBags?ref=hdr_shop_menu"/>
    <hyperlink ref="E8" r:id="rId17" display="https://www.facebook.com/pages/Bagabaga/129429697149354?ref=hl"/>
    <hyperlink ref="D9" r:id="rId18" display="http://www.badimyon.com/"/>
    <hyperlink ref="F9" r:id="rId19" display="http://www.vegan-friendly.co.il/business/%D7%91%D7%93%D7%9E%D7%99%D7%95%D7%9F-%D7%AA%D7%99%D7%A7%D7%99%D7%9D-%D7%91%D7%A2%D7%91%D7%95%D7%93%D7%AA-%D7%99%D7%93/"/>
    <hyperlink ref="D10" r:id="rId20" display="http://market.marmelada.co.il/fugu/"/>
    <hyperlink ref="E10" r:id="rId21" display="https://www.facebook.com/fugushoes"/>
    <hyperlink ref="F10" r:id="rId22" display="http://80.244.168.157/businesses/view/5/%D7%A0%D7%A2%D7%9C%D7%99%20Fugu"/>
    <hyperlink ref="D11" r:id="rId23" display="http://www.budulina.co.il/"/>
    <hyperlink ref="E11" r:id="rId24" display="http://www.facebook.com/budulina"/>
    <hyperlink ref="F11" r:id="rId25" display="http://www.vegan-friendly.co.il/business/%D7%91%D7%93%D7%95%D7%9C%D7%99%D7%A0%D7%94-%D7%91%D7%95%D7%98%D7%99%D7%A7-%D7%9C%D7%97%D7%99%D7%93%D7%95%D7%A9-%D7%9B%D7%95%D7%A8%D7%A1%D7%90%D7%95%D7%AA-%D7%95%D7%9E%D7%9B%D7%99%D7%A8%D7%AA-%D7%9B/"/>
    <hyperlink ref="D12" r:id="rId26" display="http://ronikantor.co.il/"/>
    <hyperlink ref="E12" r:id="rId27" location="!/Roni.Kantor.Vintage?fref=ts" display="http://www.facebook.com/#!/Roni.Kantor.Vintage?fref=ts"/>
    <hyperlink ref="F12" r:id="rId28" display="http://www.vegan-friendly.co.il/business/%D7%A8%D7%95%D7%A0%D7%99-%D7%A7%D7%A0%D7%98%D7%95%D7%A8/"/>
    <hyperlink ref="D13" r:id="rId29" display="http://market.marmelada.co.il/ayahai"/>
    <hyperlink ref="E13" r:id="rId30" location="!/ayatlaym?fref=ts" display="http://www.facebook.com/#!/ayatlaym?fref=ts"/>
    <hyperlink ref="F13" r:id="rId31" display="http://www.vegan-friendly.co.il/business/%D7%90%D7%99%D7%94-%D7%94%D7%90%D7%99-%D7%A9%D7%9E%D7%99%D7%9B%D7%95%D7%AA-%D7%AA%D7%9C%D7%90%D7%99%D7%9D/"/>
    <hyperlink ref="D14" r:id="rId32" display="http://www.sandaldulim.com/"/>
    <hyperlink ref="E14" r:id="rId33" display="https://www.facebook.com/ropesandals?fref=ts"/>
    <hyperlink ref="F14" r:id="rId34" display="http://www.vegan-friendly.co.il/business/%D7%A1%D7%A0%D7%93%D7%9C-%D7%93%D7%95%D7%9C%D7%99%D7%9D/"/>
    <hyperlink ref="D15" r:id="rId35" display="http://www.katalina.co.il/"/>
    <hyperlink ref="E15" r:id="rId36" location="!/moti.nazari" display="https://www.facebook.com/moti.nazari#!/moti.nazari"/>
    <hyperlink ref="F15" r:id="rId37" display="http://www.vegan-friendly.co.il/business/%D7%A0%D7%A2%D7%9C%D7%99-%D7%A7%D7%98%D7%9C%D7%99%D7%A0%D7%94/"/>
    <hyperlink ref="D16" r:id="rId38" display="http://www.zendegi.co.il/"/>
    <hyperlink ref="E16" r:id="rId39" display="https://www.facebook.com/pages/Zendegi-vegan-footwear-%D7%A0%D7%A2%D7%9C%D7%99%D7%99%D7%9D-%D7%A6%D7%9E%D7%97%D7%95%D7%A0%D7%99%D7%95%D7%AA/234920863244886"/>
    <hyperlink ref="F16" r:id="rId40" display="http://www.vegan-friendly.co.il/business/%D7%96%D7%A0%D7%93%D7%92%D7%99-zendegi/"/>
    <hyperlink ref="C17" r:id="rId41" display="http://www.plan-d.co.il/"/>
    <hyperlink ref="E17" r:id="rId42" display="http://www.vegan-friendly.co.il/business/plan-d/"/>
    <hyperlink ref="D19" r:id="rId43" display="https://www.etsy.com/il-en/shop/MayaEplerFashion"/>
    <hyperlink ref="E19" r:id="rId44" location="!/pages/Maya-Epler-Handmade-fashion-designs/225239554154903" display="http://www.facebook.com/pages/Maya-Epler-Handmade-fashion-designs/225239554154903?sk=info#!/pages/Maya-Epler-Handmade-fashion-designs/225239554154903"/>
    <hyperlink ref="D20" r:id="rId45" display="http://www.oshra-designs.com/"/>
    <hyperlink ref="E20" r:id="rId46" display="http://www.facebook.com/OshraVintageInspiredDesigns"/>
    <hyperlink ref="E21" r:id="rId47" display="https://www.facebook.com/walkslacks?hc_location=stream"/>
    <hyperlink ref="F21" r:id="rId48" display="http://www.vegan-friendly.co.il/business/walk-slac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Q239"/>
  <sheetViews>
    <sheetView windowProtection="false"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1" sqref="H:H A1"/>
    </sheetView>
  </sheetViews>
  <sheetFormatPr defaultRowHeight="12.75"/>
  <cols>
    <col collapsed="false" hidden="false" max="1" min="1" style="0" width="17.0102040816327"/>
    <col collapsed="false" hidden="false" max="3" min="2" style="0" width="35.7704081632653"/>
    <col collapsed="false" hidden="false" max="4" min="4" style="0" width="19.5714285714286"/>
    <col collapsed="false" hidden="false" max="5" min="5" style="0" width="17.0102040816327"/>
    <col collapsed="false" hidden="false" max="6" min="6" style="0" width="21.4642857142857"/>
    <col collapsed="false" hidden="false" max="7" min="7" style="0" width="17.0102040816327"/>
    <col collapsed="false" hidden="false" max="8" min="8" style="0" width="23.219387755102"/>
    <col collapsed="false" hidden="false" max="9" min="9" style="0" width="17.6836734693878"/>
    <col collapsed="false" hidden="false" max="10" min="10" style="0" width="28.6173469387755"/>
    <col collapsed="false" hidden="false" max="16" min="11" style="0" width="17.0102040816327"/>
    <col collapsed="false" hidden="false" max="17" min="17" style="0" width="23.8928571428571"/>
    <col collapsed="false" hidden="false" max="21" min="18" style="0" width="17.0102040816327"/>
    <col collapsed="false" hidden="false" max="22" min="22" style="0" width="11.8775510204082"/>
    <col collapsed="false" hidden="false" max="23" min="23" style="0" width="17.0102040816327"/>
    <col collapsed="false" hidden="false" max="24" min="24" style="0" width="48.4642857142857"/>
    <col collapsed="false" hidden="false" max="25" min="25" style="0" width="43.0612244897959"/>
    <col collapsed="false" hidden="false" max="26" min="26" style="0" width="30.1020408163265"/>
    <col collapsed="false" hidden="false" max="27" min="27" style="0" width="55.8877551020408"/>
    <col collapsed="false" hidden="false" max="28" min="28" style="0" width="33.2091836734694"/>
    <col collapsed="false" hidden="false" max="31" min="29" style="0" width="17.0102040816327"/>
    <col collapsed="false" hidden="false" max="32" min="32" style="0" width="37.6632653061224"/>
    <col collapsed="false" hidden="false" max="33" min="33" style="0" width="31.9948979591837"/>
    <col collapsed="false" hidden="false" max="34" min="34" style="0" width="19.5714285714286"/>
    <col collapsed="false" hidden="false" max="35" min="35" style="0" width="3.64285714285714"/>
    <col collapsed="false" hidden="false" max="36" min="36" style="0" width="37.2602040816326"/>
    <col collapsed="false" hidden="false" max="69" min="37" style="0" width="17.0102040816327"/>
    <col collapsed="false" hidden="false" max="1025" min="70" style="0" width="14.1734693877551"/>
  </cols>
  <sheetData>
    <row r="1" customFormat="false" ht="11.25" hidden="false" customHeight="true" outlineLevel="0" collapsed="false">
      <c r="A1" s="1909"/>
      <c r="B1" s="1911"/>
      <c r="C1" s="1949" t="s">
        <v>875</v>
      </c>
      <c r="D1" s="2063" t="s">
        <v>876</v>
      </c>
      <c r="E1" s="2064" t="s">
        <v>877</v>
      </c>
      <c r="F1" s="1911" t="s">
        <v>878</v>
      </c>
      <c r="G1" s="92" t="s">
        <v>879</v>
      </c>
      <c r="H1" s="2064" t="s">
        <v>6</v>
      </c>
      <c r="I1" s="2064" t="s">
        <v>880</v>
      </c>
      <c r="J1" s="1911" t="s">
        <v>8</v>
      </c>
      <c r="K1" s="1911" t="s">
        <v>881</v>
      </c>
      <c r="L1" s="2064" t="s">
        <v>10</v>
      </c>
      <c r="M1" s="2064" t="s">
        <v>882</v>
      </c>
      <c r="N1" s="2064" t="s">
        <v>883</v>
      </c>
      <c r="O1" s="1911" t="s">
        <v>884</v>
      </c>
      <c r="P1" s="1911" t="s">
        <v>885</v>
      </c>
      <c r="Q1" s="2065" t="s">
        <v>886</v>
      </c>
      <c r="R1" s="2066" t="s">
        <v>887</v>
      </c>
      <c r="S1" s="2066" t="s">
        <v>888</v>
      </c>
      <c r="T1" s="2066" t="s">
        <v>889</v>
      </c>
      <c r="U1" s="2067" t="s">
        <v>890</v>
      </c>
      <c r="V1" s="2067" t="s">
        <v>891</v>
      </c>
      <c r="W1" s="2066" t="s">
        <v>892</v>
      </c>
      <c r="X1" s="2068" t="s">
        <v>893</v>
      </c>
      <c r="Y1" s="1911" t="s">
        <v>894</v>
      </c>
      <c r="Z1" s="1911" t="s">
        <v>895</v>
      </c>
      <c r="AA1" s="1911" t="s">
        <v>896</v>
      </c>
      <c r="AB1" s="1911" t="s">
        <v>897</v>
      </c>
      <c r="AC1" s="1911" t="s">
        <v>898</v>
      </c>
      <c r="AD1" s="1911" t="s">
        <v>899</v>
      </c>
      <c r="AE1" s="1911" t="s">
        <v>900</v>
      </c>
      <c r="AF1" s="1911" t="s">
        <v>901</v>
      </c>
      <c r="AG1" s="1911" t="s">
        <v>902</v>
      </c>
      <c r="AH1" s="1911" t="s">
        <v>903</v>
      </c>
      <c r="AI1" s="2069"/>
      <c r="AJ1" s="2070" t="s">
        <v>904</v>
      </c>
      <c r="AK1" s="2071" t="s">
        <v>905</v>
      </c>
      <c r="AL1" s="2072"/>
      <c r="AM1" s="2072"/>
      <c r="AN1" s="2072"/>
      <c r="AO1" s="2072"/>
      <c r="AP1" s="2072"/>
      <c r="AQ1" s="2072"/>
      <c r="AR1" s="2072"/>
      <c r="AS1" s="2072"/>
      <c r="AT1" s="2072"/>
      <c r="AU1" s="2072"/>
      <c r="AV1" s="2072"/>
      <c r="AW1" s="2072"/>
      <c r="AX1" s="2072"/>
      <c r="AY1" s="2072"/>
      <c r="AZ1" s="2072"/>
      <c r="BA1" s="2072"/>
      <c r="BB1" s="2072"/>
      <c r="BC1" s="2072"/>
      <c r="BD1" s="2072"/>
      <c r="BE1" s="2072"/>
      <c r="BF1" s="2072"/>
      <c r="BG1" s="2072"/>
      <c r="BH1" s="2072"/>
      <c r="BI1" s="2072"/>
      <c r="BJ1" s="2073"/>
      <c r="BK1" s="2073"/>
      <c r="BL1" s="2073"/>
      <c r="BM1" s="2073"/>
      <c r="BN1" s="2073"/>
      <c r="BO1" s="1943"/>
      <c r="BP1" s="1943"/>
      <c r="BQ1" s="1943"/>
    </row>
    <row r="2" customFormat="false" ht="15" hidden="false" customHeight="true" outlineLevel="0" collapsed="false">
      <c r="A2" s="2074" t="s">
        <v>1585</v>
      </c>
      <c r="B2" s="2074" t="s">
        <v>1586</v>
      </c>
      <c r="C2" s="1409"/>
      <c r="D2" s="951"/>
      <c r="E2" s="39"/>
      <c r="F2" s="39"/>
      <c r="G2" s="36"/>
      <c r="H2" s="39"/>
      <c r="I2" s="73"/>
      <c r="J2" s="2075" t="s">
        <v>1587</v>
      </c>
      <c r="K2" s="39"/>
      <c r="L2" s="36"/>
      <c r="M2" s="36" t="s">
        <v>1588</v>
      </c>
      <c r="N2" s="36"/>
      <c r="O2" s="36"/>
      <c r="P2" s="31" t="s">
        <v>1589</v>
      </c>
      <c r="Q2" s="40"/>
      <c r="R2" s="36"/>
      <c r="S2" s="76"/>
      <c r="T2" s="40"/>
      <c r="U2" s="40"/>
      <c r="V2" s="87"/>
      <c r="W2" s="78"/>
      <c r="X2" s="40"/>
      <c r="Y2" s="78"/>
      <c r="Z2" s="78"/>
      <c r="AA2" s="31" t="s">
        <v>1590</v>
      </c>
      <c r="AB2" s="78" t="s">
        <v>913</v>
      </c>
      <c r="AC2" s="31" t="s">
        <v>1591</v>
      </c>
      <c r="AD2" s="78"/>
      <c r="AE2" s="78"/>
      <c r="AF2" s="78"/>
      <c r="AG2" s="78"/>
      <c r="AH2" s="10"/>
      <c r="AI2" s="2059"/>
      <c r="AJ2" s="10"/>
      <c r="AK2" s="10"/>
      <c r="AL2" s="10"/>
      <c r="AM2" s="10"/>
      <c r="AN2" s="10"/>
      <c r="AO2" s="10"/>
      <c r="AP2" s="10"/>
      <c r="AQ2" s="10"/>
      <c r="AR2" s="10"/>
      <c r="AS2" s="10"/>
      <c r="AT2" s="10"/>
      <c r="AU2" s="10"/>
      <c r="AV2" s="10"/>
      <c r="AW2" s="10"/>
      <c r="AX2" s="10"/>
      <c r="AY2" s="10"/>
      <c r="AZ2" s="10"/>
      <c r="BA2" s="10"/>
      <c r="BB2" s="11"/>
      <c r="BC2" s="12"/>
      <c r="BD2" s="12"/>
      <c r="BE2" s="13"/>
      <c r="BF2" s="12"/>
      <c r="BG2" s="13"/>
      <c r="BH2" s="12"/>
      <c r="BI2" s="12"/>
      <c r="BJ2" s="12"/>
      <c r="BK2" s="12"/>
      <c r="BL2" s="14"/>
      <c r="BM2" s="15"/>
      <c r="BN2" s="15"/>
      <c r="BO2" s="15"/>
      <c r="BP2" s="44"/>
      <c r="BQ2" s="44"/>
    </row>
    <row r="3" customFormat="false" ht="15" hidden="false" customHeight="true" outlineLevel="0" collapsed="false">
      <c r="A3" s="33" t="s">
        <v>150</v>
      </c>
      <c r="B3" s="934" t="s">
        <v>1592</v>
      </c>
      <c r="C3" s="1409" t="s">
        <v>1593</v>
      </c>
      <c r="D3" s="36"/>
      <c r="E3" s="35" t="s">
        <v>1594</v>
      </c>
      <c r="F3" s="36"/>
      <c r="G3" s="946" t="s">
        <v>1595</v>
      </c>
      <c r="H3" s="73"/>
      <c r="I3" s="311" t="s">
        <v>1596</v>
      </c>
      <c r="J3" s="939" t="s">
        <v>1597</v>
      </c>
      <c r="K3" s="36"/>
      <c r="L3" s="36"/>
      <c r="M3" s="36" t="s">
        <v>1598</v>
      </c>
      <c r="N3" s="36"/>
      <c r="O3" s="36"/>
      <c r="P3" s="939" t="s">
        <v>1599</v>
      </c>
      <c r="Q3" s="97"/>
      <c r="R3" s="36"/>
      <c r="S3" s="18" t="s">
        <v>1600</v>
      </c>
      <c r="T3" s="939" t="s">
        <v>1601</v>
      </c>
      <c r="U3" s="40" t="s">
        <v>1602</v>
      </c>
      <c r="V3" s="87"/>
      <c r="W3" s="266"/>
      <c r="X3" s="939" t="s">
        <v>1603</v>
      </c>
      <c r="Y3" s="266" t="s">
        <v>1604</v>
      </c>
      <c r="Z3" s="85"/>
      <c r="AA3" s="939" t="s">
        <v>1605</v>
      </c>
      <c r="AB3" s="266" t="s">
        <v>913</v>
      </c>
      <c r="AC3" s="266" t="s">
        <v>1606</v>
      </c>
      <c r="AD3" s="266"/>
      <c r="AE3" s="266"/>
      <c r="AF3" s="266"/>
      <c r="AG3" s="266"/>
      <c r="AH3" s="97"/>
      <c r="AI3" s="2059"/>
      <c r="AJ3" s="97"/>
      <c r="AK3" s="97"/>
      <c r="AL3" s="97"/>
      <c r="AM3" s="97"/>
      <c r="AN3" s="10"/>
      <c r="AO3" s="10"/>
      <c r="AP3" s="10"/>
      <c r="AQ3" s="10"/>
      <c r="AR3" s="10"/>
      <c r="AS3" s="10"/>
      <c r="AT3" s="10"/>
      <c r="AU3" s="10"/>
      <c r="AV3" s="10"/>
      <c r="AW3" s="10"/>
      <c r="AX3" s="10"/>
      <c r="AY3" s="11"/>
      <c r="AZ3" s="12"/>
      <c r="BA3" s="12"/>
      <c r="BB3" s="13"/>
      <c r="BC3" s="12"/>
      <c r="BD3" s="13"/>
      <c r="BE3" s="12"/>
      <c r="BF3" s="12"/>
      <c r="BG3" s="12"/>
      <c r="BH3" s="12"/>
      <c r="BI3" s="14"/>
      <c r="BJ3" s="15"/>
      <c r="BK3" s="15"/>
      <c r="BL3" s="15"/>
      <c r="BM3" s="44"/>
      <c r="BN3" s="44"/>
      <c r="BO3" s="44"/>
      <c r="BP3" s="44"/>
      <c r="BQ3" s="44"/>
    </row>
    <row r="4" customFormat="false" ht="15" hidden="false" customHeight="true" outlineLevel="0" collapsed="false">
      <c r="A4" s="33" t="s">
        <v>150</v>
      </c>
      <c r="B4" s="2076" t="s">
        <v>1607</v>
      </c>
      <c r="C4" s="1409" t="s">
        <v>1548</v>
      </c>
      <c r="D4" s="234"/>
      <c r="E4" s="35" t="s">
        <v>1608</v>
      </c>
      <c r="F4" s="1775" t="s">
        <v>1609</v>
      </c>
      <c r="G4" s="1609" t="s">
        <v>1610</v>
      </c>
      <c r="H4" s="31" t="s">
        <v>1611</v>
      </c>
      <c r="I4" s="31" t="s">
        <v>1612</v>
      </c>
      <c r="J4" s="2077"/>
      <c r="K4" s="234"/>
      <c r="L4" s="234"/>
      <c r="M4" s="234"/>
      <c r="N4" s="234"/>
      <c r="O4" s="234"/>
      <c r="P4" s="2077"/>
      <c r="Q4" s="18"/>
      <c r="R4" s="234"/>
      <c r="S4" s="18"/>
      <c r="T4" s="2077"/>
      <c r="U4" s="2078"/>
      <c r="V4" s="262"/>
      <c r="W4" s="241" t="s">
        <v>563</v>
      </c>
      <c r="X4" s="939" t="s">
        <v>1613</v>
      </c>
      <c r="Y4" s="241" t="s">
        <v>1614</v>
      </c>
      <c r="Z4" s="2079"/>
      <c r="AA4" s="2077"/>
      <c r="AB4" s="241"/>
      <c r="AC4" s="241"/>
      <c r="AD4" s="241"/>
      <c r="AE4" s="241"/>
      <c r="AF4" s="241"/>
      <c r="AG4" s="241"/>
      <c r="AH4" s="18"/>
      <c r="AI4" s="1907"/>
      <c r="AJ4" s="18"/>
      <c r="AK4" s="18"/>
      <c r="AL4" s="18"/>
      <c r="AM4" s="18"/>
      <c r="BM4" s="807"/>
      <c r="BN4" s="807"/>
      <c r="BO4" s="807"/>
      <c r="BP4" s="807"/>
      <c r="BQ4" s="807"/>
    </row>
    <row r="5" customFormat="false" ht="15" hidden="true" customHeight="true" outlineLevel="0" collapsed="false">
      <c r="A5" s="93" t="s">
        <v>150</v>
      </c>
      <c r="B5" s="223" t="s">
        <v>6411</v>
      </c>
      <c r="C5" s="223"/>
      <c r="D5" s="36"/>
      <c r="E5" s="545"/>
      <c r="F5" s="36"/>
      <c r="G5" s="36"/>
      <c r="H5" s="73"/>
      <c r="I5" s="2080"/>
      <c r="J5" s="1415" t="s">
        <v>6417</v>
      </c>
      <c r="K5" s="36"/>
      <c r="L5" s="36"/>
      <c r="M5" s="36" t="s">
        <v>8027</v>
      </c>
      <c r="N5" s="36"/>
      <c r="O5" s="36"/>
      <c r="P5" s="2081" t="s">
        <v>6418</v>
      </c>
      <c r="Q5" s="97"/>
      <c r="R5" s="36"/>
      <c r="S5" s="18"/>
      <c r="T5" s="40" t="s">
        <v>8028</v>
      </c>
      <c r="U5" s="87" t="s">
        <v>8029</v>
      </c>
      <c r="V5" s="87" t="s">
        <v>8030</v>
      </c>
      <c r="W5" s="266" t="s">
        <v>1623</v>
      </c>
      <c r="X5" s="306"/>
      <c r="Y5" s="266"/>
      <c r="Z5" s="266"/>
      <c r="AA5" s="40" t="s">
        <v>8031</v>
      </c>
      <c r="AB5" s="266"/>
      <c r="AC5" s="266"/>
      <c r="AD5" s="266"/>
      <c r="AE5" s="266"/>
      <c r="AF5" s="266"/>
      <c r="AG5" s="266"/>
      <c r="AH5" s="97"/>
      <c r="AI5" s="1907"/>
      <c r="AJ5" s="97"/>
      <c r="AK5" s="97"/>
      <c r="AL5" s="97"/>
      <c r="AM5" s="97"/>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44"/>
      <c r="BN5" s="44"/>
      <c r="BO5" s="44"/>
      <c r="BP5" s="44"/>
      <c r="BQ5" s="44"/>
    </row>
    <row r="6" customFormat="false" ht="12.75" hidden="true" customHeight="false" outlineLevel="0" collapsed="false">
      <c r="A6" s="93" t="s">
        <v>22</v>
      </c>
      <c r="B6" s="93" t="s">
        <v>8032</v>
      </c>
      <c r="C6" s="93"/>
      <c r="D6" s="27" t="s">
        <v>1579</v>
      </c>
      <c r="E6" s="27" t="s">
        <v>1580</v>
      </c>
      <c r="F6" s="27" t="s">
        <v>5445</v>
      </c>
      <c r="G6" s="2082" t="s">
        <v>5446</v>
      </c>
      <c r="H6" s="2083" t="s">
        <v>8033</v>
      </c>
      <c r="I6" s="2083" t="s">
        <v>5448</v>
      </c>
      <c r="J6" s="1415" t="s">
        <v>5449</v>
      </c>
      <c r="K6" s="18" t="s">
        <v>8034</v>
      </c>
      <c r="L6" s="18"/>
      <c r="M6" s="18" t="s">
        <v>1752</v>
      </c>
      <c r="N6" s="18" t="s">
        <v>562</v>
      </c>
      <c r="O6" s="18"/>
      <c r="P6" s="2084" t="s">
        <v>8035</v>
      </c>
      <c r="Q6" s="18"/>
      <c r="R6" s="18"/>
      <c r="S6" s="18"/>
      <c r="T6" s="18"/>
      <c r="U6" s="97"/>
      <c r="V6" s="18"/>
      <c r="W6" s="18"/>
      <c r="X6" s="262"/>
      <c r="Y6" s="18"/>
      <c r="Z6" s="21"/>
      <c r="AA6" s="18" t="s">
        <v>8036</v>
      </c>
      <c r="AB6" s="1038" t="n">
        <v>42690</v>
      </c>
      <c r="AC6" s="18" t="s">
        <v>5452</v>
      </c>
      <c r="AD6" s="18" t="s">
        <v>5453</v>
      </c>
      <c r="AE6" s="18"/>
      <c r="AF6" s="18"/>
      <c r="AG6" s="18"/>
      <c r="AH6" s="18"/>
      <c r="AI6" s="2059"/>
      <c r="AJ6" s="18"/>
      <c r="AK6" s="18"/>
      <c r="AL6" s="18"/>
      <c r="AM6" s="18"/>
      <c r="AN6" s="785"/>
      <c r="AO6" s="785"/>
      <c r="AP6" s="785"/>
      <c r="AQ6" s="785"/>
      <c r="AR6" s="785"/>
      <c r="AS6" s="785"/>
      <c r="AT6" s="785"/>
      <c r="AU6" s="785"/>
      <c r="AV6" s="785"/>
      <c r="AW6" s="785"/>
      <c r="AX6" s="785"/>
      <c r="AY6" s="823"/>
      <c r="AZ6" s="724"/>
      <c r="BA6" s="724"/>
      <c r="BB6" s="25"/>
      <c r="BC6" s="724"/>
      <c r="BD6" s="25"/>
      <c r="BE6" s="724"/>
      <c r="BF6" s="724"/>
      <c r="BG6" s="724"/>
      <c r="BH6" s="724"/>
      <c r="BI6" s="763"/>
      <c r="BJ6" s="15"/>
      <c r="BK6" s="15"/>
      <c r="BL6" s="15"/>
      <c r="BM6" s="44"/>
      <c r="BN6" s="44"/>
      <c r="BO6" s="44"/>
      <c r="BP6" s="44"/>
      <c r="BQ6" s="44"/>
    </row>
    <row r="7" customFormat="false" ht="15" hidden="true" customHeight="true" outlineLevel="0" collapsed="false">
      <c r="A7" s="93" t="s">
        <v>551</v>
      </c>
      <c r="B7" s="223" t="s">
        <v>8037</v>
      </c>
      <c r="C7" s="223"/>
      <c r="D7" s="36"/>
      <c r="E7" s="545"/>
      <c r="F7" s="36"/>
      <c r="G7" s="36"/>
      <c r="H7" s="73"/>
      <c r="I7" s="2080"/>
      <c r="J7" s="1415" t="s">
        <v>8038</v>
      </c>
      <c r="K7" s="36"/>
      <c r="L7" s="36"/>
      <c r="M7" s="36"/>
      <c r="N7" s="36"/>
      <c r="O7" s="36"/>
      <c r="P7" s="2085" t="s">
        <v>5464</v>
      </c>
      <c r="Q7" s="97"/>
      <c r="R7" s="79"/>
      <c r="S7" s="2086"/>
      <c r="T7" s="40"/>
      <c r="U7" s="87"/>
      <c r="V7" s="87"/>
      <c r="W7" s="266" t="s">
        <v>1537</v>
      </c>
      <c r="X7" s="87" t="s">
        <v>1537</v>
      </c>
      <c r="Y7" s="266" t="s">
        <v>1537</v>
      </c>
      <c r="Z7" s="87"/>
      <c r="AA7" s="266" t="s">
        <v>5465</v>
      </c>
      <c r="AB7" s="266" t="s">
        <v>562</v>
      </c>
      <c r="AC7" s="266" t="s">
        <v>1537</v>
      </c>
      <c r="AD7" s="266" t="s">
        <v>562</v>
      </c>
      <c r="AE7" s="266" t="s">
        <v>562</v>
      </c>
      <c r="AF7" s="266"/>
      <c r="AG7" s="266"/>
      <c r="AH7" s="97"/>
      <c r="AI7" s="1907"/>
      <c r="AJ7" s="97"/>
      <c r="AK7" s="97"/>
      <c r="AL7" s="97"/>
      <c r="AM7" s="97"/>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44"/>
      <c r="BN7" s="44"/>
      <c r="BO7" s="44"/>
      <c r="BP7" s="44"/>
      <c r="BQ7" s="44"/>
    </row>
    <row r="8" customFormat="false" ht="15" hidden="true" customHeight="true" outlineLevel="0" collapsed="false">
      <c r="A8" s="33" t="s">
        <v>22</v>
      </c>
      <c r="B8" s="88" t="s">
        <v>8039</v>
      </c>
      <c r="C8" s="88"/>
      <c r="D8" s="83" t="s">
        <v>5469</v>
      </c>
      <c r="E8" s="39"/>
      <c r="F8" s="36"/>
      <c r="G8" s="85"/>
      <c r="H8" s="73"/>
      <c r="I8" s="936"/>
      <c r="J8" s="18" t="s">
        <v>5473</v>
      </c>
      <c r="K8" s="36"/>
      <c r="L8" s="36"/>
      <c r="M8" s="39"/>
      <c r="N8" s="36"/>
      <c r="O8" s="36"/>
      <c r="P8" s="39" t="s">
        <v>5474</v>
      </c>
      <c r="Q8" s="97"/>
      <c r="R8" s="36"/>
      <c r="S8" s="18"/>
      <c r="T8" s="952"/>
      <c r="U8" s="87" t="s">
        <v>8040</v>
      </c>
      <c r="V8" s="87" t="s">
        <v>8041</v>
      </c>
      <c r="W8" s="266" t="s">
        <v>1623</v>
      </c>
      <c r="X8" s="504"/>
      <c r="Y8" s="289"/>
      <c r="Z8" s="87"/>
      <c r="AA8" s="40" t="s">
        <v>8042</v>
      </c>
      <c r="AB8" s="2087" t="s">
        <v>5475</v>
      </c>
      <c r="AC8" s="952" t="s">
        <v>8043</v>
      </c>
      <c r="AD8" s="266"/>
      <c r="AE8" s="266"/>
      <c r="AF8" s="266"/>
      <c r="AG8" s="266"/>
      <c r="AH8" s="97"/>
      <c r="AI8" s="2059"/>
      <c r="AJ8" s="97"/>
      <c r="AK8" s="97"/>
      <c r="AL8" s="97"/>
      <c r="AM8" s="97"/>
      <c r="AN8" s="10"/>
      <c r="AO8" s="10"/>
      <c r="AP8" s="10"/>
      <c r="AQ8" s="10"/>
      <c r="AR8" s="10"/>
      <c r="AS8" s="10"/>
      <c r="AT8" s="10"/>
      <c r="AU8" s="10"/>
      <c r="AV8" s="10"/>
      <c r="AW8" s="10"/>
      <c r="AX8" s="10"/>
      <c r="AY8" s="11"/>
      <c r="AZ8" s="12"/>
      <c r="BA8" s="12"/>
      <c r="BB8" s="13"/>
      <c r="BC8" s="12"/>
      <c r="BD8" s="13"/>
      <c r="BE8" s="12"/>
      <c r="BF8" s="12"/>
      <c r="BG8" s="12"/>
      <c r="BH8" s="12"/>
      <c r="BI8" s="14"/>
      <c r="BJ8" s="15"/>
      <c r="BK8" s="15"/>
      <c r="BL8" s="15"/>
      <c r="BM8" s="44"/>
      <c r="BN8" s="44"/>
      <c r="BO8" s="44"/>
      <c r="BP8" s="44"/>
      <c r="BQ8" s="44"/>
    </row>
    <row r="9" customFormat="false" ht="65.25" hidden="true" customHeight="true" outlineLevel="0" collapsed="false">
      <c r="A9" s="93" t="s">
        <v>1920</v>
      </c>
      <c r="B9" s="1051" t="s">
        <v>8044</v>
      </c>
      <c r="C9" s="1051"/>
      <c r="D9" s="18"/>
      <c r="E9" s="242" t="s">
        <v>5479</v>
      </c>
      <c r="F9" s="234"/>
      <c r="G9" s="234" t="s">
        <v>5480</v>
      </c>
      <c r="H9" s="234"/>
      <c r="I9" s="234"/>
      <c r="J9" s="234" t="s">
        <v>5481</v>
      </c>
      <c r="K9" s="18"/>
      <c r="L9" s="234"/>
      <c r="M9" s="260"/>
      <c r="N9" s="234"/>
      <c r="O9" s="234"/>
      <c r="P9" s="234" t="s">
        <v>5482</v>
      </c>
      <c r="Q9" s="18"/>
      <c r="R9" s="744" t="s">
        <v>6652</v>
      </c>
      <c r="S9" s="744" t="s">
        <v>6652</v>
      </c>
      <c r="T9" s="744"/>
      <c r="U9" s="2088" t="s">
        <v>933</v>
      </c>
      <c r="V9" s="2088" t="s">
        <v>933</v>
      </c>
      <c r="W9" s="543" t="s">
        <v>1623</v>
      </c>
      <c r="X9" s="262" t="s">
        <v>8045</v>
      </c>
      <c r="Y9" s="87" t="s">
        <v>8046</v>
      </c>
      <c r="Z9" s="2089"/>
      <c r="AA9" s="40" t="s">
        <v>8047</v>
      </c>
      <c r="AB9" s="18" t="s">
        <v>5483</v>
      </c>
      <c r="AC9" s="2090" t="s">
        <v>5484</v>
      </c>
      <c r="AD9" s="18"/>
      <c r="AE9" s="18"/>
      <c r="AF9" s="18"/>
      <c r="AG9" s="18"/>
      <c r="AH9" s="18"/>
      <c r="AI9" s="2091"/>
      <c r="AJ9" s="18"/>
      <c r="AK9" s="18"/>
      <c r="AL9" s="18"/>
      <c r="AM9" s="18"/>
      <c r="AN9" s="716"/>
      <c r="AO9" s="716"/>
      <c r="AP9" s="716"/>
      <c r="AQ9" s="716"/>
      <c r="AR9" s="716"/>
      <c r="AS9" s="716"/>
      <c r="AT9" s="716"/>
      <c r="AU9" s="716"/>
      <c r="AV9" s="716"/>
      <c r="AW9" s="716"/>
      <c r="AX9" s="716"/>
      <c r="AY9" s="716"/>
      <c r="AZ9" s="716"/>
      <c r="BA9" s="716"/>
      <c r="BB9" s="716"/>
      <c r="BC9" s="716"/>
      <c r="BD9" s="716"/>
      <c r="BE9" s="716"/>
      <c r="BF9" s="716"/>
      <c r="BG9" s="716"/>
      <c r="BH9" s="716"/>
      <c r="BI9" s="716"/>
      <c r="BJ9" s="716"/>
      <c r="BM9" s="44"/>
      <c r="BN9" s="44"/>
      <c r="BO9" s="44"/>
      <c r="BP9" s="44"/>
      <c r="BQ9" s="44"/>
    </row>
    <row r="10" customFormat="false" ht="15.75" hidden="true" customHeight="true" outlineLevel="0" collapsed="false">
      <c r="A10" s="33" t="s">
        <v>537</v>
      </c>
      <c r="B10" s="33" t="s">
        <v>1570</v>
      </c>
      <c r="C10" s="33"/>
      <c r="D10" s="33"/>
      <c r="E10" s="62"/>
      <c r="F10" s="62"/>
      <c r="G10" s="62"/>
      <c r="H10" s="62"/>
      <c r="I10" s="62"/>
      <c r="J10" s="1580" t="s">
        <v>1571</v>
      </c>
      <c r="K10" s="62"/>
      <c r="L10" s="62"/>
      <c r="M10" s="2092" t="s">
        <v>1572</v>
      </c>
      <c r="N10" s="2092" t="s">
        <v>1572</v>
      </c>
      <c r="O10" s="62"/>
      <c r="P10" s="62" t="s">
        <v>1573</v>
      </c>
      <c r="Q10" s="62"/>
      <c r="R10" s="62"/>
      <c r="S10" s="1148"/>
      <c r="T10" s="1148" t="s">
        <v>1574</v>
      </c>
      <c r="U10" s="1148" t="s">
        <v>1575</v>
      </c>
      <c r="V10" s="1148" t="s">
        <v>1576</v>
      </c>
      <c r="W10" s="62" t="s">
        <v>5489</v>
      </c>
      <c r="X10" s="268"/>
      <c r="Y10" s="1148"/>
      <c r="Z10" s="2035"/>
      <c r="AA10" s="40" t="s">
        <v>1577</v>
      </c>
      <c r="AB10" s="62" t="s">
        <v>563</v>
      </c>
      <c r="AC10" s="40" t="s">
        <v>1574</v>
      </c>
      <c r="AD10" s="62" t="s">
        <v>563</v>
      </c>
      <c r="AE10" s="62"/>
      <c r="AF10" s="62"/>
      <c r="AG10" s="62"/>
      <c r="AH10" s="62"/>
      <c r="AI10" s="1914"/>
      <c r="AJ10" s="62"/>
      <c r="AK10" s="62"/>
      <c r="AL10" s="62"/>
      <c r="AM10" s="62"/>
      <c r="AN10" s="807"/>
      <c r="AO10" s="807"/>
      <c r="AP10" s="807"/>
      <c r="AQ10" s="807"/>
      <c r="AR10" s="807"/>
      <c r="AS10" s="807"/>
      <c r="AT10" s="807"/>
      <c r="AU10" s="807"/>
      <c r="AV10" s="807"/>
      <c r="AW10" s="807"/>
      <c r="AX10" s="807"/>
      <c r="AY10" s="807"/>
      <c r="AZ10" s="807"/>
      <c r="BA10" s="807"/>
      <c r="BB10" s="807"/>
      <c r="BC10" s="807"/>
      <c r="BD10" s="807"/>
      <c r="BE10" s="807"/>
      <c r="BF10" s="807"/>
      <c r="BG10" s="807"/>
      <c r="BH10" s="807"/>
      <c r="BI10" s="807"/>
      <c r="BJ10" s="807"/>
      <c r="BK10" s="807"/>
      <c r="BL10" s="807"/>
      <c r="BM10" s="44"/>
      <c r="BN10" s="44"/>
      <c r="BO10" s="44"/>
      <c r="BP10" s="44"/>
      <c r="BQ10" s="44"/>
    </row>
    <row r="11" customFormat="false" ht="15" hidden="true" customHeight="true" outlineLevel="0" collapsed="false">
      <c r="A11" s="33" t="s">
        <v>537</v>
      </c>
      <c r="B11" s="2093" t="s">
        <v>5490</v>
      </c>
      <c r="C11" s="2093"/>
      <c r="D11" s="18"/>
      <c r="E11" s="1450" t="s">
        <v>5491</v>
      </c>
      <c r="F11" s="18"/>
      <c r="G11" s="36" t="s">
        <v>8048</v>
      </c>
      <c r="H11" s="36"/>
      <c r="I11" s="18"/>
      <c r="J11" s="36" t="s">
        <v>5493</v>
      </c>
      <c r="K11" s="36" t="s">
        <v>563</v>
      </c>
      <c r="L11" s="36" t="s">
        <v>569</v>
      </c>
      <c r="M11" s="36" t="s">
        <v>8049</v>
      </c>
      <c r="N11" s="36" t="s">
        <v>563</v>
      </c>
      <c r="O11" s="36" t="s">
        <v>563</v>
      </c>
      <c r="P11" s="939" t="s">
        <v>5494</v>
      </c>
      <c r="Q11" s="97"/>
      <c r="R11" s="36" t="s">
        <v>1602</v>
      </c>
      <c r="S11" s="18" t="s">
        <v>8050</v>
      </c>
      <c r="T11" s="939"/>
      <c r="U11" s="40"/>
      <c r="V11" s="87"/>
      <c r="W11" s="266" t="s">
        <v>1623</v>
      </c>
      <c r="X11" s="479"/>
      <c r="Y11" s="266"/>
      <c r="Z11" s="87"/>
      <c r="AA11" s="939" t="s">
        <v>5496</v>
      </c>
      <c r="AB11" s="266"/>
      <c r="AC11" s="939" t="s">
        <v>8051</v>
      </c>
      <c r="AD11" s="266"/>
      <c r="AE11" s="266"/>
      <c r="AF11" s="266"/>
      <c r="AG11" s="266"/>
      <c r="AH11" s="97"/>
      <c r="AI11" s="1907"/>
      <c r="AJ11" s="97"/>
      <c r="AK11" s="97"/>
      <c r="AL11" s="97"/>
      <c r="AM11" s="97"/>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44"/>
      <c r="BN11" s="44"/>
      <c r="BO11" s="44"/>
      <c r="BP11" s="44"/>
      <c r="BQ11" s="44"/>
    </row>
    <row r="12" customFormat="false" ht="15" hidden="true" customHeight="true" outlineLevel="0" collapsed="false">
      <c r="A12" s="33" t="s">
        <v>537</v>
      </c>
      <c r="B12" s="2093" t="s">
        <v>8052</v>
      </c>
      <c r="C12" s="2093"/>
      <c r="D12" s="935" t="s">
        <v>5497</v>
      </c>
      <c r="E12" s="36"/>
      <c r="F12" s="36"/>
      <c r="G12" s="2094" t="s">
        <v>1563</v>
      </c>
      <c r="H12" s="73"/>
      <c r="I12" s="2095" t="s">
        <v>1564</v>
      </c>
      <c r="J12" s="62" t="s">
        <v>1565</v>
      </c>
      <c r="K12" s="36"/>
      <c r="L12" s="36"/>
      <c r="M12" s="36" t="s">
        <v>913</v>
      </c>
      <c r="N12" s="36"/>
      <c r="O12" s="36"/>
      <c r="P12" s="40" t="s">
        <v>1566</v>
      </c>
      <c r="Q12" s="1148"/>
      <c r="R12" s="36" t="s">
        <v>3437</v>
      </c>
      <c r="S12" s="943"/>
      <c r="T12" s="1572"/>
      <c r="U12" s="269"/>
      <c r="V12" s="269"/>
      <c r="W12" s="1429" t="s">
        <v>5500</v>
      </c>
      <c r="X12" s="504"/>
      <c r="Y12" s="1429"/>
      <c r="Z12" s="269"/>
      <c r="AA12" s="40" t="s">
        <v>1567</v>
      </c>
      <c r="AB12" s="1429" t="s">
        <v>1568</v>
      </c>
      <c r="AC12" s="40" t="s">
        <v>1569</v>
      </c>
      <c r="AD12" s="1429"/>
      <c r="AE12" s="1429"/>
      <c r="AF12" s="1429"/>
      <c r="AG12" s="1429"/>
      <c r="AH12" s="1148"/>
      <c r="AI12" s="2096"/>
      <c r="AJ12" s="1148"/>
      <c r="AK12" s="1148"/>
      <c r="AL12" s="1148"/>
      <c r="AM12" s="1148"/>
      <c r="AN12" s="56"/>
      <c r="AO12" s="56"/>
      <c r="AP12" s="56"/>
      <c r="AQ12" s="56"/>
      <c r="AR12" s="56"/>
      <c r="AS12" s="56"/>
      <c r="AT12" s="56"/>
      <c r="AU12" s="56"/>
      <c r="AV12" s="56"/>
      <c r="AW12" s="56"/>
      <c r="AX12" s="56"/>
      <c r="AY12" s="57"/>
      <c r="AZ12" s="58"/>
      <c r="BA12" s="58"/>
      <c r="BB12" s="45"/>
      <c r="BC12" s="58"/>
      <c r="BD12" s="45"/>
      <c r="BE12" s="58"/>
      <c r="BF12" s="58"/>
      <c r="BG12" s="58"/>
      <c r="BH12" s="58"/>
      <c r="BI12" s="59"/>
      <c r="BJ12" s="44"/>
      <c r="BK12" s="44"/>
      <c r="BL12" s="44"/>
      <c r="BM12" s="44"/>
      <c r="BN12" s="44"/>
      <c r="BO12" s="44"/>
      <c r="BP12" s="44"/>
      <c r="BQ12" s="44"/>
    </row>
    <row r="13" customFormat="false" ht="15" hidden="false" customHeight="true" outlineLevel="0" collapsed="false">
      <c r="A13" s="33" t="s">
        <v>22</v>
      </c>
      <c r="B13" s="934" t="s">
        <v>1615</v>
      </c>
      <c r="C13" s="1409" t="s">
        <v>1593</v>
      </c>
      <c r="D13" s="1783" t="s">
        <v>562</v>
      </c>
      <c r="E13" s="35" t="s">
        <v>1616</v>
      </c>
      <c r="F13" s="935" t="s">
        <v>1617</v>
      </c>
      <c r="G13" s="2083" t="s">
        <v>1618</v>
      </c>
      <c r="H13" s="2083" t="s">
        <v>1619</v>
      </c>
      <c r="I13" s="2083" t="s">
        <v>1620</v>
      </c>
      <c r="J13" s="1415" t="s">
        <v>1621</v>
      </c>
      <c r="K13" s="36"/>
      <c r="L13" s="36" t="s">
        <v>569</v>
      </c>
      <c r="M13" s="36" t="s">
        <v>563</v>
      </c>
      <c r="N13" s="36" t="s">
        <v>563</v>
      </c>
      <c r="O13" s="36"/>
      <c r="P13" s="939" t="s">
        <v>1622</v>
      </c>
      <c r="Q13" s="97"/>
      <c r="R13" s="79"/>
      <c r="S13" s="79"/>
      <c r="T13" s="18"/>
      <c r="U13" s="87"/>
      <c r="V13" s="87"/>
      <c r="W13" s="241" t="s">
        <v>1623</v>
      </c>
      <c r="X13" s="562" t="s">
        <v>563</v>
      </c>
      <c r="Y13" s="2097" t="s">
        <v>563</v>
      </c>
      <c r="Z13" s="562" t="s">
        <v>563</v>
      </c>
      <c r="AA13" s="266" t="s">
        <v>1624</v>
      </c>
      <c r="AB13" s="289" t="n">
        <v>42431</v>
      </c>
      <c r="AC13" s="40" t="s">
        <v>1625</v>
      </c>
      <c r="AD13" s="266" t="s">
        <v>1602</v>
      </c>
      <c r="AE13" s="266" t="s">
        <v>563</v>
      </c>
      <c r="AF13" s="266"/>
      <c r="AG13" s="266"/>
      <c r="AH13" s="97"/>
      <c r="AI13" s="2059"/>
      <c r="AJ13" s="97"/>
      <c r="AK13" s="10"/>
      <c r="AL13" s="10"/>
      <c r="AM13" s="10"/>
      <c r="AN13" s="10"/>
      <c r="AO13" s="10"/>
      <c r="AP13" s="10"/>
      <c r="AQ13" s="10"/>
      <c r="AR13" s="10"/>
      <c r="AS13" s="10"/>
      <c r="AT13" s="10"/>
      <c r="AU13" s="10"/>
      <c r="AV13" s="10"/>
      <c r="AW13" s="10"/>
      <c r="AX13" s="10"/>
      <c r="AY13" s="11"/>
      <c r="AZ13" s="12"/>
      <c r="BA13" s="12"/>
      <c r="BB13" s="13"/>
      <c r="BC13" s="12"/>
      <c r="BD13" s="13"/>
      <c r="BE13" s="12"/>
      <c r="BF13" s="12"/>
      <c r="BG13" s="12"/>
      <c r="BH13" s="12"/>
      <c r="BI13" s="14"/>
      <c r="BJ13" s="15"/>
      <c r="BK13" s="15"/>
      <c r="BL13" s="15"/>
      <c r="BM13" s="44"/>
      <c r="BN13" s="44"/>
      <c r="BO13" s="44"/>
      <c r="BP13" s="44"/>
      <c r="BQ13" s="44"/>
    </row>
    <row r="14" customFormat="false" ht="12.75" hidden="false" customHeight="false" outlineLevel="0" collapsed="false">
      <c r="A14" s="33"/>
      <c r="B14" s="2098" t="s">
        <v>1626</v>
      </c>
      <c r="C14" s="1409" t="s">
        <v>1548</v>
      </c>
      <c r="D14" s="2099" t="s">
        <v>1627</v>
      </c>
      <c r="E14" s="2100" t="s">
        <v>1628</v>
      </c>
      <c r="F14" s="2100" t="s">
        <v>1629</v>
      </c>
      <c r="G14" s="1286" t="s">
        <v>1630</v>
      </c>
      <c r="H14" s="1286" t="s">
        <v>1631</v>
      </c>
      <c r="I14" s="1286" t="s">
        <v>1632</v>
      </c>
      <c r="J14" s="2101" t="s">
        <v>1633</v>
      </c>
      <c r="K14" s="1148"/>
      <c r="L14" s="2101" t="s">
        <v>569</v>
      </c>
      <c r="M14" s="1148" t="s">
        <v>1634</v>
      </c>
      <c r="N14" s="1443" t="s">
        <v>912</v>
      </c>
      <c r="O14" s="1443" t="s">
        <v>563</v>
      </c>
      <c r="P14" s="2101" t="s">
        <v>1635</v>
      </c>
      <c r="Q14" s="1148"/>
      <c r="R14" s="1443" t="s">
        <v>913</v>
      </c>
      <c r="S14" s="1443" t="s">
        <v>913</v>
      </c>
      <c r="T14" s="1443"/>
      <c r="U14" s="1443" t="s">
        <v>913</v>
      </c>
      <c r="V14" s="1443" t="s">
        <v>913</v>
      </c>
      <c r="W14" s="1148"/>
      <c r="X14" s="269"/>
      <c r="Y14" s="1148"/>
      <c r="Z14" s="1443"/>
      <c r="AA14" s="1148" t="s">
        <v>1636</v>
      </c>
      <c r="AB14" s="1148" t="s">
        <v>1637</v>
      </c>
      <c r="AC14" s="1148" t="s">
        <v>1638</v>
      </c>
      <c r="AD14" s="1148" t="s">
        <v>1639</v>
      </c>
      <c r="AE14" s="1148"/>
      <c r="AF14" s="1148"/>
      <c r="AG14" s="1148"/>
      <c r="AH14" s="1148"/>
      <c r="AI14" s="1914"/>
      <c r="AJ14" s="1148"/>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2102"/>
      <c r="BJ14" s="44"/>
      <c r="BK14" s="58"/>
      <c r="BL14" s="44"/>
      <c r="BM14" s="44"/>
      <c r="BN14" s="44"/>
      <c r="BO14" s="44"/>
      <c r="BP14" s="44"/>
      <c r="BQ14" s="44"/>
    </row>
    <row r="15" customFormat="false" ht="15" hidden="true" customHeight="true" outlineLevel="0" collapsed="false">
      <c r="A15" s="773" t="s">
        <v>22</v>
      </c>
      <c r="B15" s="2103" t="s">
        <v>1551</v>
      </c>
      <c r="C15" s="2103"/>
      <c r="D15" s="2104" t="s">
        <v>562</v>
      </c>
      <c r="E15" s="2105" t="s">
        <v>5509</v>
      </c>
      <c r="F15" s="2106" t="s">
        <v>5510</v>
      </c>
      <c r="G15" s="967" t="s">
        <v>1552</v>
      </c>
      <c r="H15" s="2107" t="s">
        <v>1553</v>
      </c>
      <c r="I15" s="967" t="s">
        <v>1554</v>
      </c>
      <c r="J15" s="967" t="s">
        <v>1555</v>
      </c>
      <c r="K15" s="2108"/>
      <c r="L15" s="2108" t="s">
        <v>569</v>
      </c>
      <c r="M15" s="2108" t="s">
        <v>1556</v>
      </c>
      <c r="N15" s="2108" t="s">
        <v>569</v>
      </c>
      <c r="O15" s="2104" t="s">
        <v>562</v>
      </c>
      <c r="P15" s="2109" t="s">
        <v>1557</v>
      </c>
      <c r="Q15" s="2110"/>
      <c r="R15" s="1768"/>
      <c r="S15" s="2111"/>
      <c r="T15" s="1768"/>
      <c r="U15" s="2112"/>
      <c r="V15" s="2112"/>
      <c r="W15" s="946" t="s">
        <v>1549</v>
      </c>
      <c r="X15" s="562" t="s">
        <v>563</v>
      </c>
      <c r="Y15" s="2110" t="s">
        <v>1558</v>
      </c>
      <c r="Z15" s="2112" t="s">
        <v>563</v>
      </c>
      <c r="AA15" s="967" t="s">
        <v>1559</v>
      </c>
      <c r="AB15" s="2108" t="s">
        <v>1560</v>
      </c>
      <c r="AC15" s="1333" t="s">
        <v>1561</v>
      </c>
      <c r="AD15" s="2110"/>
      <c r="AE15" s="2110" t="s">
        <v>563</v>
      </c>
      <c r="AF15" s="2110"/>
      <c r="AG15" s="2110"/>
      <c r="AH15" s="2110"/>
      <c r="AI15" s="2113"/>
      <c r="AJ15" s="2110"/>
      <c r="AK15" s="2114"/>
      <c r="AL15" s="2114"/>
      <c r="AM15" s="2114"/>
      <c r="AN15" s="2114"/>
      <c r="AO15" s="2114"/>
      <c r="AP15" s="2114"/>
      <c r="AQ15" s="2114"/>
      <c r="AR15" s="2114"/>
      <c r="AS15" s="2114"/>
      <c r="AT15" s="2114"/>
      <c r="AU15" s="2114"/>
      <c r="AV15" s="2114"/>
      <c r="AW15" s="2114"/>
      <c r="AX15" s="2114"/>
      <c r="AY15" s="2115"/>
      <c r="AZ15" s="2116"/>
      <c r="BA15" s="2116"/>
      <c r="BB15" s="2117"/>
      <c r="BC15" s="2116"/>
      <c r="BD15" s="2117"/>
      <c r="BE15" s="2116"/>
      <c r="BF15" s="2116"/>
      <c r="BG15" s="2116"/>
      <c r="BH15" s="2116"/>
      <c r="BI15" s="2118"/>
      <c r="BJ15" s="2119"/>
      <c r="BK15" s="2119"/>
      <c r="BL15" s="2119"/>
      <c r="BM15" s="1870"/>
      <c r="BN15" s="1870"/>
      <c r="BO15" s="1870"/>
      <c r="BP15" s="1870"/>
      <c r="BQ15" s="1870"/>
    </row>
    <row r="16" customFormat="false" ht="15" hidden="false" customHeight="true" outlineLevel="0" collapsed="false">
      <c r="A16" s="773" t="s">
        <v>1543</v>
      </c>
      <c r="B16" s="2103" t="s">
        <v>1544</v>
      </c>
      <c r="C16" s="224" t="s">
        <v>1640</v>
      </c>
      <c r="D16" s="2104" t="s">
        <v>1545</v>
      </c>
      <c r="E16" s="2120"/>
      <c r="F16" s="2108"/>
      <c r="G16" s="967" t="s">
        <v>1641</v>
      </c>
      <c r="H16" s="2107" t="s">
        <v>1642</v>
      </c>
      <c r="I16" s="967" t="s">
        <v>1547</v>
      </c>
      <c r="J16" s="967"/>
      <c r="K16" s="2108"/>
      <c r="L16" s="2108" t="s">
        <v>933</v>
      </c>
      <c r="M16" s="2108" t="s">
        <v>1548</v>
      </c>
      <c r="N16" s="2108" t="s">
        <v>563</v>
      </c>
      <c r="O16" s="2104"/>
      <c r="P16" s="2109" t="s">
        <v>1547</v>
      </c>
      <c r="Q16" s="2110"/>
      <c r="R16" s="1768"/>
      <c r="S16" s="2111"/>
      <c r="T16" s="18" t="s">
        <v>913</v>
      </c>
      <c r="U16" s="2121" t="s">
        <v>913</v>
      </c>
      <c r="V16" s="2121" t="s">
        <v>913</v>
      </c>
      <c r="W16" s="946" t="s">
        <v>1549</v>
      </c>
      <c r="X16" s="562"/>
      <c r="Y16" s="2122" t="s">
        <v>1548</v>
      </c>
      <c r="Z16" s="2112"/>
      <c r="AA16" s="967"/>
      <c r="AB16" s="2108"/>
      <c r="AC16" s="1333" t="s">
        <v>1550</v>
      </c>
      <c r="AD16" s="2110"/>
      <c r="AE16" s="2110"/>
      <c r="AF16" s="2110"/>
      <c r="AG16" s="2110"/>
      <c r="AH16" s="2110"/>
      <c r="AI16" s="2123"/>
      <c r="AJ16" s="2110"/>
      <c r="AK16" s="2119"/>
      <c r="AL16" s="2119"/>
      <c r="AM16" s="2119"/>
      <c r="AN16" s="2119"/>
      <c r="AO16" s="2119"/>
      <c r="AP16" s="2119"/>
      <c r="AQ16" s="2119"/>
      <c r="AR16" s="2119"/>
      <c r="AS16" s="2119"/>
      <c r="AT16" s="2119"/>
      <c r="AU16" s="2119"/>
      <c r="AV16" s="2119"/>
      <c r="AW16" s="2119"/>
      <c r="AX16" s="2119"/>
      <c r="AY16" s="2119"/>
      <c r="AZ16" s="2119"/>
      <c r="BA16" s="2119"/>
      <c r="BB16" s="2119"/>
      <c r="BC16" s="2119"/>
      <c r="BD16" s="2119"/>
      <c r="BE16" s="2119"/>
      <c r="BF16" s="2119"/>
      <c r="BG16" s="2119"/>
      <c r="BH16" s="2119"/>
      <c r="BI16" s="2119"/>
      <c r="BJ16" s="2119"/>
      <c r="BK16" s="2119"/>
      <c r="BL16" s="2119"/>
      <c r="BM16" s="1870"/>
      <c r="BN16" s="1870"/>
      <c r="BO16" s="1870"/>
      <c r="BP16" s="1870"/>
      <c r="BQ16" s="1870"/>
    </row>
    <row r="17" customFormat="false" ht="12.75" hidden="false" customHeight="false" outlineLevel="0" collapsed="false">
      <c r="A17" s="93" t="s">
        <v>649</v>
      </c>
      <c r="B17" s="2124" t="s">
        <v>1643</v>
      </c>
      <c r="C17" s="224" t="s">
        <v>1640</v>
      </c>
      <c r="D17" s="27" t="s">
        <v>1644</v>
      </c>
      <c r="E17" s="27" t="s">
        <v>1645</v>
      </c>
      <c r="F17" s="27" t="s">
        <v>1646</v>
      </c>
      <c r="G17" s="2125" t="s">
        <v>1647</v>
      </c>
      <c r="H17" s="2125" t="s">
        <v>1648</v>
      </c>
      <c r="I17" s="2125" t="s">
        <v>1649</v>
      </c>
      <c r="J17" s="1415" t="s">
        <v>1650</v>
      </c>
      <c r="K17" s="18"/>
      <c r="L17" s="18" t="s">
        <v>1651</v>
      </c>
      <c r="M17" s="97" t="s">
        <v>1652</v>
      </c>
      <c r="N17" s="18" t="s">
        <v>913</v>
      </c>
      <c r="O17" s="18"/>
      <c r="P17" s="2084" t="s">
        <v>1653</v>
      </c>
      <c r="Q17" s="18"/>
      <c r="R17" s="18" t="s">
        <v>1654</v>
      </c>
      <c r="S17" s="18" t="s">
        <v>1655</v>
      </c>
      <c r="T17" s="18" t="s">
        <v>1656</v>
      </c>
      <c r="U17" s="97" t="s">
        <v>913</v>
      </c>
      <c r="V17" s="97" t="s">
        <v>1602</v>
      </c>
      <c r="W17" s="1768" t="s">
        <v>563</v>
      </c>
      <c r="X17" s="262" t="s">
        <v>563</v>
      </c>
      <c r="Y17" s="18" t="s">
        <v>563</v>
      </c>
      <c r="Z17" s="21" t="s">
        <v>563</v>
      </c>
      <c r="AA17" s="18" t="s">
        <v>1657</v>
      </c>
      <c r="AB17" s="18" t="s">
        <v>1658</v>
      </c>
      <c r="AC17" s="18" t="s">
        <v>1659</v>
      </c>
      <c r="AD17" s="18" t="s">
        <v>563</v>
      </c>
      <c r="AE17" s="18" t="s">
        <v>563</v>
      </c>
      <c r="AF17" s="18"/>
      <c r="AG17" s="18"/>
      <c r="AH17" s="18"/>
      <c r="AI17" s="1907"/>
      <c r="AJ17" s="18"/>
      <c r="BJ17" s="15"/>
      <c r="BK17" s="15"/>
      <c r="BL17" s="15"/>
      <c r="BM17" s="61"/>
      <c r="BN17" s="61"/>
      <c r="BO17" s="61"/>
      <c r="BP17" s="61"/>
      <c r="BQ17" s="61"/>
    </row>
    <row r="18" customFormat="false" ht="15" hidden="false" customHeight="true" outlineLevel="0" collapsed="false">
      <c r="A18" s="33" t="s">
        <v>21</v>
      </c>
      <c r="B18" s="934" t="s">
        <v>8053</v>
      </c>
      <c r="C18" s="224"/>
      <c r="D18" s="935" t="s">
        <v>1661</v>
      </c>
      <c r="E18" s="39"/>
      <c r="F18" s="935" t="s">
        <v>1662</v>
      </c>
      <c r="G18" s="85" t="s">
        <v>1663</v>
      </c>
      <c r="H18" s="2125" t="s">
        <v>1664</v>
      </c>
      <c r="I18" s="2125" t="s">
        <v>1665</v>
      </c>
      <c r="J18" s="27" t="s">
        <v>1666</v>
      </c>
      <c r="K18" s="36"/>
      <c r="L18" s="36" t="s">
        <v>569</v>
      </c>
      <c r="M18" s="36"/>
      <c r="N18" s="36"/>
      <c r="O18" s="36"/>
      <c r="P18" s="39" t="s">
        <v>1667</v>
      </c>
      <c r="Q18" s="97"/>
      <c r="R18" s="36"/>
      <c r="S18" s="22"/>
      <c r="T18" s="18"/>
      <c r="U18" s="87"/>
      <c r="V18" s="87"/>
      <c r="W18" s="946" t="s">
        <v>1549</v>
      </c>
      <c r="X18" s="562" t="s">
        <v>563</v>
      </c>
      <c r="Y18" s="266" t="s">
        <v>1668</v>
      </c>
      <c r="Z18" s="562" t="s">
        <v>563</v>
      </c>
      <c r="AA18" s="85" t="s">
        <v>1669</v>
      </c>
      <c r="AB18" s="266" t="s">
        <v>1670</v>
      </c>
      <c r="AC18" s="40" t="s">
        <v>1671</v>
      </c>
      <c r="AD18" s="266" t="s">
        <v>563</v>
      </c>
      <c r="AE18" s="266"/>
      <c r="AF18" s="266"/>
      <c r="AG18" s="266"/>
      <c r="AH18" s="97"/>
      <c r="AI18" s="2059"/>
      <c r="AJ18" s="97"/>
      <c r="AK18" s="10"/>
      <c r="AL18" s="10"/>
      <c r="AM18" s="10"/>
      <c r="AN18" s="10"/>
      <c r="AO18" s="10"/>
      <c r="AP18" s="10"/>
      <c r="AQ18" s="10"/>
      <c r="AR18" s="10"/>
      <c r="AS18" s="10"/>
      <c r="AT18" s="10"/>
      <c r="AU18" s="10"/>
      <c r="AV18" s="10"/>
      <c r="AW18" s="10"/>
      <c r="AX18" s="10"/>
      <c r="AY18" s="11"/>
      <c r="AZ18" s="12"/>
      <c r="BA18" s="12"/>
      <c r="BB18" s="13"/>
      <c r="BC18" s="12"/>
      <c r="BD18" s="13"/>
      <c r="BE18" s="12"/>
      <c r="BF18" s="12"/>
      <c r="BG18" s="12"/>
      <c r="BH18" s="12"/>
      <c r="BI18" s="14"/>
      <c r="BJ18" s="15"/>
      <c r="BK18" s="15"/>
      <c r="BL18" s="15"/>
      <c r="BM18" s="61"/>
      <c r="BN18" s="61"/>
      <c r="BO18" s="61"/>
      <c r="BP18" s="61"/>
      <c r="BQ18" s="61"/>
    </row>
    <row r="19" customFormat="false" ht="15" hidden="false" customHeight="true" outlineLevel="0" collapsed="false">
      <c r="A19" s="33" t="s">
        <v>21</v>
      </c>
      <c r="B19" s="934" t="s">
        <v>1672</v>
      </c>
      <c r="C19" s="1825" t="s">
        <v>1673</v>
      </c>
      <c r="D19" s="935" t="s">
        <v>1674</v>
      </c>
      <c r="E19" s="35" t="s">
        <v>1675</v>
      </c>
      <c r="F19" s="935" t="s">
        <v>1676</v>
      </c>
      <c r="G19" s="2083" t="s">
        <v>1677</v>
      </c>
      <c r="H19" s="2083" t="s">
        <v>1678</v>
      </c>
      <c r="I19" s="2125" t="s">
        <v>1679</v>
      </c>
      <c r="J19" s="1415" t="s">
        <v>1680</v>
      </c>
      <c r="K19" s="36"/>
      <c r="L19" s="36" t="s">
        <v>569</v>
      </c>
      <c r="M19" s="36" t="s">
        <v>563</v>
      </c>
      <c r="N19" s="36" t="s">
        <v>913</v>
      </c>
      <c r="O19" s="36" t="s">
        <v>563</v>
      </c>
      <c r="P19" s="2126" t="s">
        <v>1681</v>
      </c>
      <c r="Q19" s="97"/>
      <c r="R19" s="36" t="s">
        <v>563</v>
      </c>
      <c r="S19" s="36" t="s">
        <v>1602</v>
      </c>
      <c r="T19" s="18"/>
      <c r="U19" s="87"/>
      <c r="V19" s="87"/>
      <c r="W19" s="946" t="s">
        <v>1549</v>
      </c>
      <c r="X19" s="87" t="s">
        <v>1682</v>
      </c>
      <c r="Y19" s="266" t="s">
        <v>1683</v>
      </c>
      <c r="Z19" s="562" t="s">
        <v>563</v>
      </c>
      <c r="AA19" s="266" t="s">
        <v>1684</v>
      </c>
      <c r="AB19" s="266" t="s">
        <v>1658</v>
      </c>
      <c r="AC19" s="40" t="s">
        <v>1685</v>
      </c>
      <c r="AD19" s="266" t="s">
        <v>563</v>
      </c>
      <c r="AE19" s="266" t="s">
        <v>563</v>
      </c>
      <c r="AF19" s="266"/>
      <c r="AG19" s="266"/>
      <c r="AH19" s="97"/>
      <c r="AI19" s="1907"/>
      <c r="AJ19" s="97"/>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61"/>
      <c r="BN19" s="61"/>
      <c r="BO19" s="61"/>
      <c r="BP19" s="61"/>
      <c r="BQ19" s="61"/>
    </row>
    <row r="20" customFormat="false" ht="15" hidden="false" customHeight="true" outlineLevel="0" collapsed="false">
      <c r="A20" s="33" t="s">
        <v>21</v>
      </c>
      <c r="B20" s="463" t="s">
        <v>8054</v>
      </c>
      <c r="C20" s="224" t="s">
        <v>1548</v>
      </c>
      <c r="D20" s="2127" t="s">
        <v>1687</v>
      </c>
      <c r="E20" s="2127" t="s">
        <v>1688</v>
      </c>
      <c r="F20" s="36"/>
      <c r="G20" s="39" t="s">
        <v>1689</v>
      </c>
      <c r="H20" s="73" t="s">
        <v>1690</v>
      </c>
      <c r="I20" s="39" t="s">
        <v>1691</v>
      </c>
      <c r="J20" s="27" t="s">
        <v>1692</v>
      </c>
      <c r="K20" s="36"/>
      <c r="L20" s="36"/>
      <c r="M20" s="507" t="s">
        <v>1693</v>
      </c>
      <c r="N20" s="36" t="s">
        <v>1694</v>
      </c>
      <c r="O20" s="36"/>
      <c r="P20" s="40" t="s">
        <v>1695</v>
      </c>
      <c r="Q20" s="97"/>
      <c r="R20" s="36" t="s">
        <v>1602</v>
      </c>
      <c r="S20" s="22" t="s">
        <v>1602</v>
      </c>
      <c r="T20" s="18"/>
      <c r="U20" s="87"/>
      <c r="V20" s="18"/>
      <c r="W20" s="18" t="s">
        <v>1549</v>
      </c>
      <c r="X20" s="87" t="s">
        <v>1696</v>
      </c>
      <c r="Y20" s="266" t="s">
        <v>1697</v>
      </c>
      <c r="Z20" s="2128" t="s">
        <v>563</v>
      </c>
      <c r="AA20" s="40" t="s">
        <v>1698</v>
      </c>
      <c r="AB20" s="87" t="s">
        <v>1658</v>
      </c>
      <c r="AC20" s="40" t="s">
        <v>1699</v>
      </c>
      <c r="AD20" s="266" t="s">
        <v>563</v>
      </c>
      <c r="AE20" s="266" t="s">
        <v>563</v>
      </c>
      <c r="AF20" s="266"/>
      <c r="AG20" s="266"/>
      <c r="AH20" s="266"/>
      <c r="AI20" s="1907"/>
      <c r="AJ20" s="97"/>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61"/>
      <c r="BN20" s="61"/>
      <c r="BO20" s="61"/>
      <c r="BP20" s="61"/>
      <c r="BQ20" s="61"/>
    </row>
    <row r="21" customFormat="false" ht="15" hidden="true" customHeight="true" outlineLevel="0" collapsed="false">
      <c r="A21" s="93" t="s">
        <v>1162</v>
      </c>
      <c r="B21" s="93" t="s">
        <v>1163</v>
      </c>
      <c r="C21" s="93"/>
      <c r="D21" s="223"/>
      <c r="E21" s="36"/>
      <c r="F21" s="36"/>
      <c r="G21" s="36" t="s">
        <v>1164</v>
      </c>
      <c r="H21" s="282"/>
      <c r="I21" s="2129" t="s">
        <v>1165</v>
      </c>
      <c r="J21" s="35" t="s">
        <v>5532</v>
      </c>
      <c r="K21" s="18"/>
      <c r="L21" s="282"/>
      <c r="M21" s="36" t="s">
        <v>1166</v>
      </c>
      <c r="N21" s="282"/>
      <c r="O21" s="282"/>
      <c r="P21" s="36"/>
      <c r="Q21" s="291"/>
      <c r="R21" s="36"/>
      <c r="S21" s="36"/>
      <c r="T21" s="18"/>
      <c r="U21" s="306"/>
      <c r="V21" s="87"/>
      <c r="W21" s="87"/>
      <c r="X21" s="87"/>
      <c r="Y21" s="289"/>
      <c r="Z21" s="87"/>
      <c r="AA21" s="266" t="s">
        <v>1167</v>
      </c>
      <c r="AB21" s="266"/>
      <c r="AC21" s="287"/>
      <c r="AD21" s="266"/>
      <c r="AE21" s="266"/>
      <c r="AF21" s="290"/>
      <c r="AG21" s="290"/>
      <c r="AH21" s="290"/>
      <c r="AI21" s="2130"/>
      <c r="AJ21" s="291"/>
      <c r="AK21" s="2131"/>
      <c r="AL21" s="295"/>
      <c r="AM21" s="295"/>
      <c r="AN21" s="295"/>
      <c r="AO21" s="295"/>
      <c r="AP21" s="295"/>
      <c r="AQ21" s="295"/>
      <c r="AR21" s="295"/>
      <c r="AS21" s="295"/>
      <c r="AT21" s="295"/>
      <c r="AU21" s="295"/>
      <c r="AV21" s="295"/>
      <c r="AW21" s="295"/>
      <c r="AX21" s="295"/>
      <c r="AY21" s="295"/>
      <c r="AZ21" s="295"/>
      <c r="BA21" s="295"/>
      <c r="BB21" s="295"/>
      <c r="BC21" s="295"/>
      <c r="BD21" s="295"/>
      <c r="BE21" s="295"/>
      <c r="BF21" s="295"/>
      <c r="BG21" s="295"/>
      <c r="BH21" s="295"/>
      <c r="BI21" s="295"/>
      <c r="BJ21" s="295"/>
      <c r="BK21" s="295"/>
      <c r="BL21" s="295"/>
      <c r="BM21" s="61"/>
      <c r="BN21" s="61"/>
      <c r="BO21" s="61"/>
      <c r="BP21" s="61"/>
      <c r="BQ21" s="61"/>
    </row>
    <row r="22" customFormat="false" ht="15" hidden="false" customHeight="true" outlineLevel="0" collapsed="false">
      <c r="A22" s="93" t="s">
        <v>21</v>
      </c>
      <c r="B22" s="93" t="s">
        <v>1700</v>
      </c>
      <c r="C22" s="224" t="s">
        <v>1548</v>
      </c>
      <c r="D22" s="2132" t="s">
        <v>1701</v>
      </c>
      <c r="E22" s="36" t="s">
        <v>1702</v>
      </c>
      <c r="F22" s="935" t="s">
        <v>1703</v>
      </c>
      <c r="G22" s="282"/>
      <c r="H22" s="36" t="s">
        <v>1704</v>
      </c>
      <c r="I22" s="2129" t="s">
        <v>1705</v>
      </c>
      <c r="J22" s="939" t="s">
        <v>1706</v>
      </c>
      <c r="K22" s="18"/>
      <c r="L22" s="36" t="s">
        <v>1542</v>
      </c>
      <c r="M22" s="36" t="s">
        <v>1707</v>
      </c>
      <c r="N22" s="36" t="s">
        <v>913</v>
      </c>
      <c r="O22" s="282"/>
      <c r="P22" s="36" t="s">
        <v>1708</v>
      </c>
      <c r="Q22" s="291"/>
      <c r="R22" s="36" t="s">
        <v>1602</v>
      </c>
      <c r="S22" s="36" t="s">
        <v>1709</v>
      </c>
      <c r="T22" s="18"/>
      <c r="U22" s="306" t="s">
        <v>913</v>
      </c>
      <c r="V22" s="87"/>
      <c r="W22" s="946" t="s">
        <v>1549</v>
      </c>
      <c r="X22" s="87" t="s">
        <v>1710</v>
      </c>
      <c r="Y22" s="266" t="s">
        <v>1711</v>
      </c>
      <c r="Z22" s="562" t="s">
        <v>563</v>
      </c>
      <c r="AA22" s="266" t="s">
        <v>1712</v>
      </c>
      <c r="AB22" s="266" t="s">
        <v>913</v>
      </c>
      <c r="AC22" s="287" t="s">
        <v>1713</v>
      </c>
      <c r="AD22" s="266" t="s">
        <v>1714</v>
      </c>
      <c r="AE22" s="266" t="s">
        <v>563</v>
      </c>
      <c r="AF22" s="290"/>
      <c r="AG22" s="290"/>
      <c r="AH22" s="290"/>
      <c r="AI22" s="2130"/>
      <c r="AJ22" s="291"/>
      <c r="AK22" s="2133"/>
      <c r="AL22" s="2133"/>
      <c r="AM22" s="2133"/>
      <c r="AN22" s="2133"/>
      <c r="AO22" s="2133"/>
      <c r="AP22" s="2133"/>
      <c r="AQ22" s="2133"/>
      <c r="AR22" s="2133"/>
      <c r="AS22" s="2133"/>
      <c r="AT22" s="2133"/>
      <c r="AU22" s="2133"/>
      <c r="AV22" s="2133"/>
      <c r="AW22" s="2133"/>
      <c r="AX22" s="2133"/>
      <c r="AY22" s="2133"/>
      <c r="AZ22" s="2134"/>
      <c r="BA22" s="2135"/>
      <c r="BB22" s="2135"/>
      <c r="BC22" s="293"/>
      <c r="BD22" s="2135"/>
      <c r="BE22" s="293"/>
      <c r="BF22" s="2135"/>
      <c r="BG22" s="2135"/>
      <c r="BH22" s="2135"/>
      <c r="BI22" s="2135"/>
      <c r="BJ22" s="2136"/>
      <c r="BK22" s="295"/>
      <c r="BL22" s="295"/>
      <c r="BM22" s="61"/>
      <c r="BN22" s="61"/>
      <c r="BO22" s="61"/>
      <c r="BP22" s="61"/>
      <c r="BQ22" s="61"/>
    </row>
    <row r="23" customFormat="false" ht="15.75" hidden="true" customHeight="true" outlineLevel="0" collapsed="false">
      <c r="A23" s="93" t="s">
        <v>551</v>
      </c>
      <c r="B23" s="93" t="s">
        <v>1530</v>
      </c>
      <c r="C23" s="93"/>
      <c r="D23" s="93"/>
      <c r="E23" s="27" t="s">
        <v>5541</v>
      </c>
      <c r="F23" s="27" t="s">
        <v>5542</v>
      </c>
      <c r="G23" s="18" t="s">
        <v>1531</v>
      </c>
      <c r="H23" s="2125" t="s">
        <v>1532</v>
      </c>
      <c r="I23" s="2137" t="s">
        <v>1533</v>
      </c>
      <c r="J23" s="2138" t="s">
        <v>1534</v>
      </c>
      <c r="K23" s="18" t="s">
        <v>563</v>
      </c>
      <c r="L23" s="18" t="s">
        <v>1535</v>
      </c>
      <c r="M23" s="97" t="s">
        <v>1536</v>
      </c>
      <c r="N23" s="106"/>
      <c r="O23" s="106" t="s">
        <v>1537</v>
      </c>
      <c r="P23" s="18" t="s">
        <v>1538</v>
      </c>
      <c r="Q23" s="2139" t="s">
        <v>8055</v>
      </c>
      <c r="R23" s="97"/>
      <c r="S23" s="97"/>
      <c r="T23" s="2084"/>
      <c r="U23" s="97"/>
      <c r="V23" s="97"/>
      <c r="W23" s="40" t="s">
        <v>1539</v>
      </c>
      <c r="X23" s="562" t="s">
        <v>563</v>
      </c>
      <c r="Y23" s="18" t="s">
        <v>1540</v>
      </c>
      <c r="Z23" s="2140" t="s">
        <v>563</v>
      </c>
      <c r="AA23" s="18" t="s">
        <v>1541</v>
      </c>
      <c r="AB23" s="1038" t="n">
        <v>42319</v>
      </c>
      <c r="AC23" s="18" t="s">
        <v>1537</v>
      </c>
      <c r="AD23" s="18" t="s">
        <v>562</v>
      </c>
      <c r="AE23" s="18" t="s">
        <v>1542</v>
      </c>
      <c r="AF23" s="18"/>
      <c r="AG23" s="18"/>
      <c r="AH23" s="18"/>
      <c r="AI23" s="1907"/>
      <c r="AJ23" s="18"/>
      <c r="BK23" s="53"/>
      <c r="BL23" s="61"/>
      <c r="BM23" s="61"/>
      <c r="BN23" s="61"/>
      <c r="BO23" s="61"/>
      <c r="BP23" s="61"/>
      <c r="BQ23" s="61"/>
    </row>
    <row r="24" customFormat="false" ht="15" hidden="false" customHeight="true" outlineLevel="0" collapsed="false">
      <c r="A24" s="93" t="s">
        <v>22</v>
      </c>
      <c r="B24" s="93" t="s">
        <v>1715</v>
      </c>
      <c r="C24" s="224" t="s">
        <v>1548</v>
      </c>
      <c r="D24" s="223"/>
      <c r="E24" s="36"/>
      <c r="F24" s="935" t="s">
        <v>1716</v>
      </c>
      <c r="G24" s="36" t="s">
        <v>1717</v>
      </c>
      <c r="H24" s="36" t="s">
        <v>1718</v>
      </c>
      <c r="I24" s="2083" t="s">
        <v>1719</v>
      </c>
      <c r="J24" s="2141" t="s">
        <v>1720</v>
      </c>
      <c r="K24" s="939"/>
      <c r="L24" s="36" t="s">
        <v>1721</v>
      </c>
      <c r="M24" s="507" t="s">
        <v>1722</v>
      </c>
      <c r="N24" s="36" t="s">
        <v>563</v>
      </c>
      <c r="O24" s="36" t="s">
        <v>1723</v>
      </c>
      <c r="P24" s="36" t="s">
        <v>1724</v>
      </c>
      <c r="Q24" s="2142"/>
      <c r="R24" s="36"/>
      <c r="S24" s="36"/>
      <c r="T24" s="18"/>
      <c r="U24" s="306"/>
      <c r="V24" s="18"/>
      <c r="W24" s="40" t="s">
        <v>1539</v>
      </c>
      <c r="X24" s="262" t="s">
        <v>1725</v>
      </c>
      <c r="Y24" s="266" t="s">
        <v>1726</v>
      </c>
      <c r="Z24" s="1457"/>
      <c r="AA24" s="40" t="s">
        <v>1727</v>
      </c>
      <c r="AB24" s="87" t="s">
        <v>1728</v>
      </c>
      <c r="AC24" s="967" t="s">
        <v>1729</v>
      </c>
      <c r="AD24" s="87" t="s">
        <v>1730</v>
      </c>
      <c r="AE24" s="266" t="s">
        <v>563</v>
      </c>
      <c r="AF24" s="290"/>
      <c r="AG24" s="290"/>
      <c r="AH24" s="290"/>
      <c r="AI24" s="2143"/>
      <c r="AJ24" s="291"/>
      <c r="AK24" s="295"/>
      <c r="AL24" s="295"/>
      <c r="AM24" s="295"/>
      <c r="AN24" s="295"/>
      <c r="AO24" s="295"/>
      <c r="AP24" s="295"/>
      <c r="AQ24" s="295"/>
      <c r="AR24" s="295"/>
      <c r="AS24" s="295"/>
      <c r="AT24" s="295"/>
      <c r="AU24" s="295"/>
      <c r="AV24" s="295"/>
      <c r="AW24" s="295"/>
      <c r="AX24" s="295"/>
      <c r="AY24" s="295"/>
      <c r="AZ24" s="295"/>
      <c r="BA24" s="295"/>
      <c r="BB24" s="295"/>
      <c r="BC24" s="295"/>
      <c r="BD24" s="295"/>
      <c r="BE24" s="295"/>
      <c r="BF24" s="295"/>
      <c r="BG24" s="295"/>
      <c r="BH24" s="295"/>
      <c r="BI24" s="295"/>
      <c r="BJ24" s="295"/>
      <c r="BK24" s="53"/>
      <c r="BL24" s="61"/>
      <c r="BM24" s="61"/>
      <c r="BN24" s="61"/>
      <c r="BO24" s="61"/>
      <c r="BP24" s="61"/>
      <c r="BQ24" s="61"/>
    </row>
    <row r="25" customFormat="false" ht="15.75" hidden="false" customHeight="true" outlineLevel="0" collapsed="false">
      <c r="A25" s="33" t="s">
        <v>537</v>
      </c>
      <c r="B25" s="33" t="s">
        <v>1731</v>
      </c>
      <c r="C25" s="224" t="s">
        <v>1548</v>
      </c>
      <c r="D25" s="2144" t="s">
        <v>1732</v>
      </c>
      <c r="E25" s="2145" t="s">
        <v>1733</v>
      </c>
      <c r="F25" s="2145" t="s">
        <v>1734</v>
      </c>
      <c r="G25" s="1148" t="s">
        <v>1735</v>
      </c>
      <c r="H25" s="1148" t="s">
        <v>1736</v>
      </c>
      <c r="I25" s="1148" t="s">
        <v>1737</v>
      </c>
      <c r="J25" s="1148" t="s">
        <v>1738</v>
      </c>
      <c r="K25" s="1148" t="s">
        <v>562</v>
      </c>
      <c r="L25" s="1148" t="s">
        <v>1537</v>
      </c>
      <c r="M25" s="1148" t="s">
        <v>1739</v>
      </c>
      <c r="N25" s="1148" t="s">
        <v>1542</v>
      </c>
      <c r="O25" s="1148" t="s">
        <v>1542</v>
      </c>
      <c r="P25" s="1580" t="s">
        <v>1740</v>
      </c>
      <c r="Q25" s="1148"/>
      <c r="R25" s="1148" t="s">
        <v>563</v>
      </c>
      <c r="S25" s="1148" t="s">
        <v>913</v>
      </c>
      <c r="T25" s="40" t="s">
        <v>913</v>
      </c>
      <c r="U25" s="1148" t="s">
        <v>913</v>
      </c>
      <c r="V25" s="1148" t="s">
        <v>1602</v>
      </c>
      <c r="W25" s="40" t="s">
        <v>1539</v>
      </c>
      <c r="X25" s="269" t="s">
        <v>1741</v>
      </c>
      <c r="Y25" s="1148" t="s">
        <v>1742</v>
      </c>
      <c r="Z25" s="1443" t="s">
        <v>563</v>
      </c>
      <c r="AA25" s="40" t="s">
        <v>1743</v>
      </c>
      <c r="AB25" s="2146" t="n">
        <v>42583</v>
      </c>
      <c r="AC25" s="1148" t="s">
        <v>1744</v>
      </c>
      <c r="AD25" s="1148" t="s">
        <v>1745</v>
      </c>
      <c r="AE25" s="1148" t="s">
        <v>563</v>
      </c>
      <c r="AF25" s="1148"/>
      <c r="AG25" s="1148"/>
      <c r="AH25" s="1148"/>
      <c r="AI25" s="1914"/>
      <c r="AJ25" s="1148"/>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53"/>
      <c r="BL25" s="61"/>
      <c r="BM25" s="61"/>
      <c r="BN25" s="61"/>
      <c r="BO25" s="61"/>
      <c r="BP25" s="61"/>
      <c r="BQ25" s="61"/>
    </row>
    <row r="26" customFormat="false" ht="15" hidden="false" customHeight="true" outlineLevel="0" collapsed="false">
      <c r="A26" s="93" t="s">
        <v>22</v>
      </c>
      <c r="B26" s="223" t="s">
        <v>1746</v>
      </c>
      <c r="C26" s="1409" t="s">
        <v>1593</v>
      </c>
      <c r="D26" s="935" t="s">
        <v>126</v>
      </c>
      <c r="E26" s="935" t="s">
        <v>127</v>
      </c>
      <c r="F26" s="935" t="s">
        <v>1747</v>
      </c>
      <c r="G26" s="2147" t="s">
        <v>1748</v>
      </c>
      <c r="H26" s="284" t="s">
        <v>1749</v>
      </c>
      <c r="I26" s="311" t="s">
        <v>1750</v>
      </c>
      <c r="J26" s="939" t="s">
        <v>1751</v>
      </c>
      <c r="K26" s="282"/>
      <c r="L26" s="36" t="s">
        <v>569</v>
      </c>
      <c r="M26" s="36" t="s">
        <v>1752</v>
      </c>
      <c r="N26" s="36" t="s">
        <v>563</v>
      </c>
      <c r="O26" s="36" t="s">
        <v>1753</v>
      </c>
      <c r="P26" s="36" t="s">
        <v>1754</v>
      </c>
      <c r="Q26" s="291"/>
      <c r="R26" s="36" t="s">
        <v>563</v>
      </c>
      <c r="S26" s="18" t="s">
        <v>913</v>
      </c>
      <c r="T26" s="87" t="s">
        <v>913</v>
      </c>
      <c r="U26" s="87" t="s">
        <v>913</v>
      </c>
      <c r="V26" s="18" t="s">
        <v>1602</v>
      </c>
      <c r="W26" s="40" t="s">
        <v>1539</v>
      </c>
      <c r="X26" s="262" t="s">
        <v>1755</v>
      </c>
      <c r="Y26" s="266" t="s">
        <v>1756</v>
      </c>
      <c r="Z26" s="87" t="s">
        <v>563</v>
      </c>
      <c r="AA26" s="40" t="s">
        <v>1757</v>
      </c>
      <c r="AB26" s="87" t="s">
        <v>1758</v>
      </c>
      <c r="AC26" s="266" t="s">
        <v>1759</v>
      </c>
      <c r="AD26" s="266" t="s">
        <v>1760</v>
      </c>
      <c r="AE26" s="266" t="s">
        <v>563</v>
      </c>
      <c r="AF26" s="290"/>
      <c r="AG26" s="290"/>
      <c r="AH26" s="291"/>
      <c r="AI26" s="2130"/>
      <c r="AJ26" s="291"/>
      <c r="AK26" s="2133"/>
      <c r="AL26" s="2133"/>
      <c r="AM26" s="2133"/>
      <c r="AN26" s="2133"/>
      <c r="AO26" s="2133"/>
      <c r="AP26" s="2133"/>
      <c r="AQ26" s="2133"/>
      <c r="AR26" s="2133"/>
      <c r="AS26" s="2133"/>
      <c r="AT26" s="2133"/>
      <c r="AU26" s="2133"/>
      <c r="AV26" s="2133"/>
      <c r="AW26" s="2133"/>
      <c r="AX26" s="2133"/>
      <c r="AY26" s="2134"/>
      <c r="AZ26" s="2135"/>
      <c r="BA26" s="2135"/>
      <c r="BB26" s="293"/>
      <c r="BC26" s="2135"/>
      <c r="BD26" s="293"/>
      <c r="BE26" s="2135"/>
      <c r="BF26" s="2135"/>
      <c r="BG26" s="2135"/>
      <c r="BH26" s="2135"/>
      <c r="BI26" s="2136"/>
      <c r="BJ26" s="15"/>
      <c r="BK26" s="53"/>
      <c r="BL26" s="61"/>
      <c r="BM26" s="61"/>
      <c r="BN26" s="61"/>
      <c r="BO26" s="61"/>
      <c r="BP26" s="61"/>
      <c r="BQ26" s="61"/>
    </row>
    <row r="27" customFormat="false" ht="15.75" hidden="false" customHeight="true" outlineLevel="0" collapsed="false">
      <c r="A27" s="93" t="s">
        <v>1761</v>
      </c>
      <c r="B27" s="93" t="s">
        <v>1762</v>
      </c>
      <c r="C27" s="224" t="s">
        <v>1548</v>
      </c>
      <c r="D27" s="2148"/>
      <c r="E27" s="18"/>
      <c r="F27" s="27" t="s">
        <v>1763</v>
      </c>
      <c r="G27" s="18" t="s">
        <v>1764</v>
      </c>
      <c r="H27" s="2125" t="s">
        <v>1765</v>
      </c>
      <c r="I27" s="2125" t="s">
        <v>1766</v>
      </c>
      <c r="J27" s="2138" t="s">
        <v>1767</v>
      </c>
      <c r="K27" s="18"/>
      <c r="L27" s="18" t="s">
        <v>1542</v>
      </c>
      <c r="M27" s="18" t="s">
        <v>1768</v>
      </c>
      <c r="N27" s="106" t="s">
        <v>562</v>
      </c>
      <c r="O27" s="1833"/>
      <c r="P27" s="18" t="s">
        <v>1769</v>
      </c>
      <c r="Q27" s="18"/>
      <c r="R27" s="97"/>
      <c r="S27" s="97"/>
      <c r="T27" s="18"/>
      <c r="U27" s="97" t="s">
        <v>1770</v>
      </c>
      <c r="V27" s="97" t="s">
        <v>1771</v>
      </c>
      <c r="W27" s="18" t="s">
        <v>1772</v>
      </c>
      <c r="X27" s="262" t="s">
        <v>1773</v>
      </c>
      <c r="Y27" s="266" t="s">
        <v>1774</v>
      </c>
      <c r="Z27" s="21"/>
      <c r="AA27" s="18" t="s">
        <v>1775</v>
      </c>
      <c r="AB27" s="18" t="s">
        <v>913</v>
      </c>
      <c r="AC27" s="2084" t="s">
        <v>1776</v>
      </c>
      <c r="AD27" s="18"/>
      <c r="AE27" s="18"/>
      <c r="AF27" s="18"/>
      <c r="AG27" s="18"/>
      <c r="AH27" s="18"/>
      <c r="AI27" s="1907"/>
      <c r="AJ27" s="18"/>
      <c r="BK27" s="53"/>
      <c r="BL27" s="61"/>
      <c r="BM27" s="61"/>
      <c r="BN27" s="61"/>
      <c r="BO27" s="61"/>
      <c r="BP27" s="61"/>
      <c r="BQ27" s="61"/>
    </row>
    <row r="28" customFormat="false" ht="15.75" hidden="true" customHeight="true" outlineLevel="0" collapsed="false">
      <c r="A28" s="93" t="s">
        <v>21</v>
      </c>
      <c r="B28" s="2124" t="s">
        <v>6031</v>
      </c>
      <c r="C28" s="2124"/>
      <c r="D28" s="93"/>
      <c r="E28" s="27" t="s">
        <v>6032</v>
      </c>
      <c r="F28" s="27" t="s">
        <v>6033</v>
      </c>
      <c r="G28" s="2149" t="s">
        <v>6034</v>
      </c>
      <c r="H28" s="18"/>
      <c r="I28" s="2149" t="s">
        <v>6035</v>
      </c>
      <c r="J28" s="739" t="s">
        <v>6036</v>
      </c>
      <c r="K28" s="18"/>
      <c r="L28" s="1833" t="s">
        <v>562</v>
      </c>
      <c r="M28" s="1768" t="s">
        <v>8056</v>
      </c>
      <c r="N28" s="1833" t="s">
        <v>562</v>
      </c>
      <c r="O28" s="1833" t="s">
        <v>562</v>
      </c>
      <c r="P28" s="18" t="s">
        <v>6037</v>
      </c>
      <c r="Q28" s="18"/>
      <c r="R28" s="1768"/>
      <c r="S28" s="1768"/>
      <c r="T28" s="1768"/>
      <c r="U28" s="1768"/>
      <c r="V28" s="1768" t="s">
        <v>1602</v>
      </c>
      <c r="W28" s="18" t="s">
        <v>1772</v>
      </c>
      <c r="X28" s="562" t="s">
        <v>563</v>
      </c>
      <c r="Y28" s="1768" t="s">
        <v>563</v>
      </c>
      <c r="Z28" s="2140" t="s">
        <v>563</v>
      </c>
      <c r="AA28" s="18" t="s">
        <v>8057</v>
      </c>
      <c r="AB28" s="1038" t="n">
        <v>42132</v>
      </c>
      <c r="AC28" s="97" t="s">
        <v>6038</v>
      </c>
      <c r="AD28" s="1768" t="s">
        <v>563</v>
      </c>
      <c r="AE28" s="1768" t="s">
        <v>563</v>
      </c>
      <c r="AF28" s="1768" t="s">
        <v>563</v>
      </c>
      <c r="AG28" s="1768" t="s">
        <v>563</v>
      </c>
      <c r="AH28" s="1768" t="s">
        <v>563</v>
      </c>
      <c r="AI28" s="1567"/>
      <c r="AJ28" s="18"/>
      <c r="BK28" s="53"/>
      <c r="BL28" s="61"/>
      <c r="BM28" s="61"/>
      <c r="BN28" s="61"/>
      <c r="BO28" s="61"/>
      <c r="BP28" s="61"/>
      <c r="BQ28" s="61"/>
    </row>
    <row r="29" customFormat="false" ht="15.75" hidden="false" customHeight="true" outlineLevel="0" collapsed="false">
      <c r="A29" s="2150" t="s">
        <v>801</v>
      </c>
      <c r="B29" s="2150" t="s">
        <v>1777</v>
      </c>
      <c r="C29" s="1409" t="s">
        <v>1778</v>
      </c>
      <c r="D29" s="93"/>
      <c r="E29" s="27" t="s">
        <v>1779</v>
      </c>
      <c r="F29" s="27" t="s">
        <v>1780</v>
      </c>
      <c r="G29" s="739" t="s">
        <v>1781</v>
      </c>
      <c r="H29" s="2149" t="s">
        <v>1782</v>
      </c>
      <c r="I29" s="2149" t="s">
        <v>1783</v>
      </c>
      <c r="J29" s="739" t="s">
        <v>1784</v>
      </c>
      <c r="K29" s="18"/>
      <c r="L29" s="18"/>
      <c r="M29" s="18" t="s">
        <v>913</v>
      </c>
      <c r="N29" s="18" t="s">
        <v>1785</v>
      </c>
      <c r="O29" s="18" t="s">
        <v>562</v>
      </c>
      <c r="P29" s="18" t="s">
        <v>1786</v>
      </c>
      <c r="Q29" s="2139" t="s">
        <v>1787</v>
      </c>
      <c r="R29" s="18" t="s">
        <v>1242</v>
      </c>
      <c r="S29" s="97" t="s">
        <v>933</v>
      </c>
      <c r="T29" s="18"/>
      <c r="U29" s="97" t="s">
        <v>912</v>
      </c>
      <c r="V29" s="97"/>
      <c r="W29" s="18" t="s">
        <v>1772</v>
      </c>
      <c r="X29" s="87" t="s">
        <v>1788</v>
      </c>
      <c r="Y29" s="97" t="s">
        <v>1789</v>
      </c>
      <c r="Z29" s="2140" t="s">
        <v>563</v>
      </c>
      <c r="AA29" s="18" t="s">
        <v>1790</v>
      </c>
      <c r="AB29" s="18" t="s">
        <v>913</v>
      </c>
      <c r="AC29" s="740" t="s">
        <v>1791</v>
      </c>
      <c r="AD29" s="97" t="s">
        <v>1792</v>
      </c>
      <c r="AE29" s="1768" t="s">
        <v>563</v>
      </c>
      <c r="AF29" s="18"/>
      <c r="AG29" s="18"/>
      <c r="AH29" s="18"/>
      <c r="AI29" s="1567"/>
      <c r="AJ29" s="18"/>
      <c r="BK29" s="53"/>
      <c r="BL29" s="61"/>
      <c r="BM29" s="61"/>
      <c r="BN29" s="61"/>
      <c r="BO29" s="61"/>
      <c r="BP29" s="61"/>
      <c r="BQ29" s="61"/>
    </row>
    <row r="30" customFormat="false" ht="65.25" hidden="true" customHeight="true" outlineLevel="0" collapsed="false">
      <c r="A30" s="93" t="s">
        <v>649</v>
      </c>
      <c r="B30" s="223" t="s">
        <v>5962</v>
      </c>
      <c r="C30" s="223"/>
      <c r="D30" s="27" t="s">
        <v>5963</v>
      </c>
      <c r="E30" s="18" t="s">
        <v>1151</v>
      </c>
      <c r="F30" s="27" t="s">
        <v>5964</v>
      </c>
      <c r="G30" s="18" t="s">
        <v>8058</v>
      </c>
      <c r="H30" s="18" t="s">
        <v>5966</v>
      </c>
      <c r="I30" s="18" t="s">
        <v>5967</v>
      </c>
      <c r="J30" s="754" t="s">
        <v>5968</v>
      </c>
      <c r="K30" s="18"/>
      <c r="L30" s="1768" t="s">
        <v>569</v>
      </c>
      <c r="M30" s="18" t="s">
        <v>5975</v>
      </c>
      <c r="N30" s="106" t="s">
        <v>1785</v>
      </c>
      <c r="O30" s="106" t="s">
        <v>8059</v>
      </c>
      <c r="P30" s="18" t="s">
        <v>5969</v>
      </c>
      <c r="Q30" s="18"/>
      <c r="R30" s="744" t="s">
        <v>563</v>
      </c>
      <c r="S30" s="744" t="s">
        <v>913</v>
      </c>
      <c r="T30" s="18" t="s">
        <v>913</v>
      </c>
      <c r="U30" s="744" t="s">
        <v>5976</v>
      </c>
      <c r="V30" s="1768" t="s">
        <v>563</v>
      </c>
      <c r="W30" s="97" t="s">
        <v>1458</v>
      </c>
      <c r="X30" s="87" t="s">
        <v>8060</v>
      </c>
      <c r="Y30" s="97" t="s">
        <v>8061</v>
      </c>
      <c r="Z30" s="2140" t="s">
        <v>563</v>
      </c>
      <c r="AA30" s="18" t="s">
        <v>8062</v>
      </c>
      <c r="AB30" s="18" t="s">
        <v>1030</v>
      </c>
      <c r="AC30" s="744" t="s">
        <v>8063</v>
      </c>
      <c r="AD30" s="18" t="s">
        <v>5971</v>
      </c>
      <c r="AE30" s="1768" t="s">
        <v>563</v>
      </c>
      <c r="AF30" s="1768" t="s">
        <v>563</v>
      </c>
      <c r="AG30" s="1768" t="s">
        <v>563</v>
      </c>
      <c r="AH30" s="1768" t="s">
        <v>563</v>
      </c>
      <c r="AI30" s="1567"/>
      <c r="AJ30" s="18"/>
      <c r="BK30" s="53"/>
      <c r="BL30" s="61"/>
      <c r="BM30" s="61"/>
      <c r="BN30" s="61"/>
      <c r="BO30" s="61"/>
      <c r="BP30" s="61"/>
      <c r="BQ30" s="61"/>
    </row>
    <row r="31" customFormat="false" ht="15.75" hidden="true" customHeight="true" outlineLevel="0" collapsed="false">
      <c r="A31" s="16" t="s">
        <v>649</v>
      </c>
      <c r="B31" s="93" t="s">
        <v>1513</v>
      </c>
      <c r="C31" s="93"/>
      <c r="D31" s="2151" t="s">
        <v>5565</v>
      </c>
      <c r="E31" s="2151" t="s">
        <v>5566</v>
      </c>
      <c r="F31" s="2151" t="s">
        <v>5567</v>
      </c>
      <c r="G31" s="2152" t="s">
        <v>1514</v>
      </c>
      <c r="H31" s="2153" t="s">
        <v>1515</v>
      </c>
      <c r="I31" s="2153" t="s">
        <v>1516</v>
      </c>
      <c r="J31" s="739" t="s">
        <v>1517</v>
      </c>
      <c r="K31" s="18"/>
      <c r="L31" s="2140" t="s">
        <v>569</v>
      </c>
      <c r="M31" s="2140" t="s">
        <v>563</v>
      </c>
      <c r="N31" s="2140" t="s">
        <v>563</v>
      </c>
      <c r="O31" s="2140" t="s">
        <v>563</v>
      </c>
      <c r="P31" s="18" t="s">
        <v>1518</v>
      </c>
      <c r="Q31" s="18"/>
      <c r="R31" s="2154" t="s">
        <v>563</v>
      </c>
      <c r="S31" s="2154"/>
      <c r="T31" s="2154" t="s">
        <v>913</v>
      </c>
      <c r="U31" s="2154" t="s">
        <v>913</v>
      </c>
      <c r="V31" s="2154" t="s">
        <v>913</v>
      </c>
      <c r="W31" s="97" t="s">
        <v>1458</v>
      </c>
      <c r="X31" s="87" t="s">
        <v>1519</v>
      </c>
      <c r="Y31" s="18" t="s">
        <v>1520</v>
      </c>
      <c r="Z31" s="2140" t="s">
        <v>563</v>
      </c>
      <c r="AA31" s="18" t="s">
        <v>1521</v>
      </c>
      <c r="AB31" s="97" t="s">
        <v>1522</v>
      </c>
      <c r="AC31" s="2084" t="s">
        <v>1523</v>
      </c>
      <c r="AD31" s="97" t="s">
        <v>1522</v>
      </c>
      <c r="AE31" s="21" t="s">
        <v>563</v>
      </c>
      <c r="AF31" s="18"/>
      <c r="AG31" s="1768" t="s">
        <v>563</v>
      </c>
      <c r="AH31" s="18"/>
      <c r="AI31" s="1567"/>
      <c r="AJ31" s="18"/>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61"/>
      <c r="BM31" s="61"/>
      <c r="BN31" s="61"/>
      <c r="BO31" s="61"/>
      <c r="BP31" s="61"/>
      <c r="BQ31" s="61"/>
    </row>
    <row r="32" customFormat="false" ht="15.75" hidden="false" customHeight="true" outlineLevel="0" collapsed="false">
      <c r="A32" s="2150" t="s">
        <v>1793</v>
      </c>
      <c r="B32" s="93" t="s">
        <v>1794</v>
      </c>
      <c r="C32" s="1409" t="s">
        <v>1640</v>
      </c>
      <c r="D32" s="2155" t="s">
        <v>1795</v>
      </c>
      <c r="E32" s="2151" t="s">
        <v>1796</v>
      </c>
      <c r="F32" s="2151" t="s">
        <v>1797</v>
      </c>
      <c r="G32" s="2152" t="s">
        <v>1798</v>
      </c>
      <c r="H32" s="2152" t="s">
        <v>1799</v>
      </c>
      <c r="I32" s="2152" t="s">
        <v>1800</v>
      </c>
      <c r="J32" s="2156" t="s">
        <v>1801</v>
      </c>
      <c r="K32" s="18"/>
      <c r="L32" s="2140" t="s">
        <v>1802</v>
      </c>
      <c r="M32" s="2140" t="s">
        <v>563</v>
      </c>
      <c r="N32" s="2140" t="s">
        <v>563</v>
      </c>
      <c r="O32" s="2140" t="s">
        <v>563</v>
      </c>
      <c r="P32" s="2157" t="s">
        <v>1803</v>
      </c>
      <c r="Q32" s="18"/>
      <c r="R32" s="2158"/>
      <c r="S32" s="2154"/>
      <c r="T32" s="2154" t="s">
        <v>913</v>
      </c>
      <c r="U32" s="2154" t="s">
        <v>913</v>
      </c>
      <c r="V32" s="2154"/>
      <c r="W32" s="744" t="s">
        <v>1458</v>
      </c>
      <c r="X32" s="562" t="s">
        <v>1804</v>
      </c>
      <c r="Y32" s="97" t="s">
        <v>1805</v>
      </c>
      <c r="Z32" s="2140" t="s">
        <v>563</v>
      </c>
      <c r="AA32" s="1148" t="s">
        <v>1806</v>
      </c>
      <c r="AB32" s="2159" t="s">
        <v>1807</v>
      </c>
      <c r="AC32" s="2084" t="s">
        <v>1808</v>
      </c>
      <c r="AD32" s="1768" t="s">
        <v>563</v>
      </c>
      <c r="AE32" s="1768" t="s">
        <v>563</v>
      </c>
      <c r="AF32" s="97"/>
      <c r="AG32" s="1768" t="s">
        <v>563</v>
      </c>
      <c r="AH32" s="1768" t="s">
        <v>563</v>
      </c>
      <c r="AI32" s="1567"/>
      <c r="AJ32" s="18"/>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61"/>
      <c r="BM32" s="61"/>
      <c r="BN32" s="61"/>
      <c r="BO32" s="61"/>
      <c r="BP32" s="61"/>
      <c r="BQ32" s="61"/>
    </row>
    <row r="33" customFormat="false" ht="15.75" hidden="false" customHeight="true" outlineLevel="0" collapsed="false">
      <c r="A33" s="93" t="s">
        <v>22</v>
      </c>
      <c r="B33" s="93" t="s">
        <v>1809</v>
      </c>
      <c r="C33" s="1409" t="s">
        <v>1548</v>
      </c>
      <c r="D33" s="2151" t="s">
        <v>1810</v>
      </c>
      <c r="E33" s="2151" t="s">
        <v>1811</v>
      </c>
      <c r="F33" s="2151" t="s">
        <v>1812</v>
      </c>
      <c r="G33" s="22" t="s">
        <v>1813</v>
      </c>
      <c r="H33" s="2160" t="s">
        <v>1814</v>
      </c>
      <c r="I33" s="22" t="s">
        <v>1815</v>
      </c>
      <c r="J33" s="739" t="s">
        <v>1816</v>
      </c>
      <c r="K33" s="739"/>
      <c r="L33" s="2140" t="s">
        <v>563</v>
      </c>
      <c r="M33" s="2154" t="s">
        <v>1602</v>
      </c>
      <c r="N33" s="97" t="s">
        <v>1817</v>
      </c>
      <c r="O33" s="2140" t="s">
        <v>563</v>
      </c>
      <c r="P33" s="739" t="s">
        <v>1818</v>
      </c>
      <c r="Q33" s="18"/>
      <c r="R33" s="21" t="s">
        <v>563</v>
      </c>
      <c r="S33" s="21" t="s">
        <v>913</v>
      </c>
      <c r="T33" s="21" t="s">
        <v>1819</v>
      </c>
      <c r="U33" s="21" t="s">
        <v>913</v>
      </c>
      <c r="V33" s="21" t="s">
        <v>563</v>
      </c>
      <c r="W33" s="2154" t="s">
        <v>1458</v>
      </c>
      <c r="X33" s="87" t="s">
        <v>1820</v>
      </c>
      <c r="Y33" s="2161" t="s">
        <v>1820</v>
      </c>
      <c r="Z33" s="2140" t="s">
        <v>563</v>
      </c>
      <c r="AA33" s="97" t="s">
        <v>1821</v>
      </c>
      <c r="AB33" s="18" t="s">
        <v>913</v>
      </c>
      <c r="AC33" s="97" t="s">
        <v>1822</v>
      </c>
      <c r="AD33" s="1768" t="s">
        <v>1823</v>
      </c>
      <c r="AE33" s="18"/>
      <c r="AF33" s="18"/>
      <c r="AG33" s="18" t="s">
        <v>563</v>
      </c>
      <c r="AH33" s="18"/>
      <c r="AI33" s="1567"/>
      <c r="AJ33" s="18"/>
      <c r="AK33" s="23"/>
      <c r="AL33" s="23"/>
      <c r="AM33" s="23"/>
      <c r="AN33" s="23"/>
      <c r="AO33" s="23"/>
      <c r="AP33" s="23"/>
      <c r="AQ33" s="23"/>
      <c r="AR33" s="23"/>
      <c r="AS33" s="23"/>
      <c r="AT33" s="23"/>
      <c r="AU33" s="23"/>
      <c r="AV33" s="23"/>
      <c r="AW33" s="23"/>
      <c r="AX33" s="23"/>
      <c r="AY33" s="23"/>
      <c r="AZ33" s="24"/>
      <c r="BA33" s="53"/>
      <c r="BB33" s="53"/>
      <c r="BC33" s="25"/>
      <c r="BD33" s="53"/>
      <c r="BE33" s="25"/>
      <c r="BF33" s="53"/>
      <c r="BG33" s="53"/>
      <c r="BH33" s="53"/>
      <c r="BI33" s="53"/>
      <c r="BJ33" s="26"/>
      <c r="BK33" s="61"/>
      <c r="BL33" s="61"/>
      <c r="BM33" s="61"/>
      <c r="BN33" s="61"/>
      <c r="BO33" s="61"/>
      <c r="BP33" s="61"/>
      <c r="BQ33" s="61"/>
    </row>
    <row r="34" customFormat="false" ht="65.25" hidden="true" customHeight="true" outlineLevel="0" collapsed="false">
      <c r="A34" s="16" t="s">
        <v>6362</v>
      </c>
      <c r="B34" s="93" t="s">
        <v>6363</v>
      </c>
      <c r="C34" s="93"/>
      <c r="D34" s="2151" t="s">
        <v>6364</v>
      </c>
      <c r="E34" s="2151" t="s">
        <v>6365</v>
      </c>
      <c r="F34" s="2151" t="s">
        <v>6366</v>
      </c>
      <c r="G34" s="22" t="s">
        <v>1270</v>
      </c>
      <c r="H34" s="18" t="s">
        <v>8064</v>
      </c>
      <c r="I34" s="18" t="s">
        <v>8064</v>
      </c>
      <c r="J34" s="18" t="s">
        <v>8065</v>
      </c>
      <c r="K34" s="18"/>
      <c r="L34" s="1833" t="s">
        <v>562</v>
      </c>
      <c r="M34" s="2162" t="s">
        <v>8066</v>
      </c>
      <c r="N34" s="2140" t="s">
        <v>563</v>
      </c>
      <c r="O34" s="2140" t="s">
        <v>563</v>
      </c>
      <c r="P34" s="2084" t="s">
        <v>8067</v>
      </c>
      <c r="Q34" s="18"/>
      <c r="R34" s="2161" t="s">
        <v>8068</v>
      </c>
      <c r="S34" s="2163"/>
      <c r="T34" s="2163"/>
      <c r="U34" s="2161" t="s">
        <v>913</v>
      </c>
      <c r="V34" s="2161" t="s">
        <v>913</v>
      </c>
      <c r="W34" s="2164" t="s">
        <v>563</v>
      </c>
      <c r="X34" s="545" t="s">
        <v>913</v>
      </c>
      <c r="Y34" s="2154" t="s">
        <v>913</v>
      </c>
      <c r="Z34" s="2140" t="s">
        <v>563</v>
      </c>
      <c r="AA34" s="18" t="s">
        <v>8069</v>
      </c>
      <c r="AB34" s="744" t="s">
        <v>1030</v>
      </c>
      <c r="AC34" s="744" t="s">
        <v>6369</v>
      </c>
      <c r="AD34" s="97" t="s">
        <v>8070</v>
      </c>
      <c r="AE34" s="1768" t="s">
        <v>563</v>
      </c>
      <c r="AF34" s="18"/>
      <c r="AG34" s="1833" t="s">
        <v>562</v>
      </c>
      <c r="AH34" s="18"/>
      <c r="AI34" s="1567"/>
      <c r="AJ34" s="18"/>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61"/>
      <c r="BL34" s="61"/>
      <c r="BM34" s="61"/>
      <c r="BN34" s="61"/>
      <c r="BO34" s="61"/>
      <c r="BP34" s="61"/>
      <c r="BQ34" s="61"/>
    </row>
    <row r="35" customFormat="false" ht="117.75" hidden="false" customHeight="true" outlineLevel="0" collapsed="false">
      <c r="A35" s="2150" t="s">
        <v>1824</v>
      </c>
      <c r="B35" s="93" t="s">
        <v>1825</v>
      </c>
      <c r="C35" s="1409" t="s">
        <v>1548</v>
      </c>
      <c r="D35" s="2151" t="s">
        <v>1826</v>
      </c>
      <c r="E35" s="2151" t="s">
        <v>1827</v>
      </c>
      <c r="F35" s="2151" t="s">
        <v>1828</v>
      </c>
      <c r="G35" s="22" t="s">
        <v>1402</v>
      </c>
      <c r="H35" s="18" t="s">
        <v>1829</v>
      </c>
      <c r="I35" s="18" t="s">
        <v>1830</v>
      </c>
      <c r="J35" s="18" t="s">
        <v>1831</v>
      </c>
      <c r="K35" s="18"/>
      <c r="L35" s="2140" t="s">
        <v>569</v>
      </c>
      <c r="M35" s="2140" t="s">
        <v>1832</v>
      </c>
      <c r="N35" s="2140" t="s">
        <v>563</v>
      </c>
      <c r="O35" s="2140" t="s">
        <v>563</v>
      </c>
      <c r="P35" s="18" t="s">
        <v>1833</v>
      </c>
      <c r="Q35" s="18"/>
      <c r="R35" s="2165" t="s">
        <v>563</v>
      </c>
      <c r="S35" s="2165" t="s">
        <v>913</v>
      </c>
      <c r="T35" s="2165" t="s">
        <v>913</v>
      </c>
      <c r="U35" s="2165" t="s">
        <v>913</v>
      </c>
      <c r="V35" s="2165" t="s">
        <v>563</v>
      </c>
      <c r="W35" s="2161" t="s">
        <v>1458</v>
      </c>
      <c r="X35" s="2166" t="s">
        <v>563</v>
      </c>
      <c r="Y35" s="2140" t="s">
        <v>563</v>
      </c>
      <c r="Z35" s="2140" t="s">
        <v>563</v>
      </c>
      <c r="AA35" s="18" t="s">
        <v>1834</v>
      </c>
      <c r="AB35" s="744" t="s">
        <v>1835</v>
      </c>
      <c r="AC35" s="744" t="s">
        <v>1836</v>
      </c>
      <c r="AD35" s="1768" t="s">
        <v>563</v>
      </c>
      <c r="AE35" s="1768" t="s">
        <v>563</v>
      </c>
      <c r="AF35" s="18"/>
      <c r="AG35" s="18"/>
      <c r="AH35" s="18"/>
      <c r="AI35" s="1567"/>
      <c r="AJ35" s="18"/>
      <c r="AK35" s="724"/>
      <c r="AL35" s="724"/>
      <c r="AM35" s="724"/>
      <c r="AN35" s="724"/>
      <c r="AO35" s="724"/>
      <c r="AP35" s="724"/>
      <c r="AQ35" s="724"/>
      <c r="AR35" s="724"/>
      <c r="AS35" s="724"/>
      <c r="AT35" s="724"/>
      <c r="AU35" s="724"/>
      <c r="AV35" s="724"/>
      <c r="AW35" s="724"/>
      <c r="AX35" s="724"/>
      <c r="AY35" s="724"/>
      <c r="AZ35" s="724"/>
      <c r="BA35" s="724"/>
      <c r="BB35" s="724"/>
      <c r="BC35" s="25"/>
      <c r="BD35" s="724"/>
      <c r="BE35" s="25"/>
      <c r="BF35" s="724"/>
      <c r="BG35" s="724"/>
      <c r="BH35" s="724"/>
      <c r="BI35" s="724"/>
      <c r="BJ35" s="724"/>
      <c r="BK35" s="61"/>
      <c r="BL35" s="61"/>
      <c r="BM35" s="61"/>
      <c r="BN35" s="61"/>
      <c r="BO35" s="61"/>
      <c r="BP35" s="61"/>
      <c r="BQ35" s="61"/>
    </row>
    <row r="36" customFormat="false" ht="117.75" hidden="true" customHeight="true" outlineLevel="0" collapsed="false">
      <c r="A36" s="2150" t="s">
        <v>1448</v>
      </c>
      <c r="B36" s="2098"/>
      <c r="C36" s="2098"/>
      <c r="D36" s="2167"/>
      <c r="E36" s="2151" t="s">
        <v>5581</v>
      </c>
      <c r="F36" s="2151" t="s">
        <v>5582</v>
      </c>
      <c r="G36" s="22" t="s">
        <v>1450</v>
      </c>
      <c r="H36" s="18" t="s">
        <v>1451</v>
      </c>
      <c r="I36" s="18" t="s">
        <v>1452</v>
      </c>
      <c r="J36" s="739" t="s">
        <v>1453</v>
      </c>
      <c r="K36" s="18"/>
      <c r="L36" s="1768" t="s">
        <v>1454</v>
      </c>
      <c r="M36" s="18" t="s">
        <v>1455</v>
      </c>
      <c r="N36" s="2140" t="s">
        <v>563</v>
      </c>
      <c r="O36" s="2140" t="s">
        <v>563</v>
      </c>
      <c r="P36" s="18" t="s">
        <v>1456</v>
      </c>
      <c r="Q36" s="18"/>
      <c r="R36" s="2165" t="s">
        <v>563</v>
      </c>
      <c r="S36" s="2165" t="s">
        <v>913</v>
      </c>
      <c r="T36" s="2165" t="s">
        <v>563</v>
      </c>
      <c r="U36" s="2161"/>
      <c r="V36" s="2161" t="s">
        <v>1457</v>
      </c>
      <c r="W36" s="744" t="s">
        <v>1458</v>
      </c>
      <c r="X36" s="87" t="s">
        <v>1459</v>
      </c>
      <c r="Y36" s="97" t="s">
        <v>1460</v>
      </c>
      <c r="Z36" s="2140" t="s">
        <v>563</v>
      </c>
      <c r="AA36" s="18" t="s">
        <v>1461</v>
      </c>
      <c r="AB36" s="744" t="s">
        <v>1462</v>
      </c>
      <c r="AC36" s="744" t="s">
        <v>1463</v>
      </c>
      <c r="AD36" s="2088" t="s">
        <v>1464</v>
      </c>
      <c r="AE36" s="18"/>
      <c r="AF36" s="18"/>
      <c r="AG36" s="18"/>
      <c r="AH36" s="18"/>
      <c r="AI36" s="1567"/>
      <c r="AJ36" s="18"/>
      <c r="AK36" s="53"/>
      <c r="AL36" s="53"/>
      <c r="AM36" s="53"/>
      <c r="AN36" s="53"/>
      <c r="AO36" s="53"/>
      <c r="AP36" s="53"/>
      <c r="AQ36" s="53"/>
      <c r="AR36" s="53"/>
      <c r="AS36" s="53"/>
      <c r="AT36" s="53"/>
      <c r="AU36" s="53"/>
      <c r="AV36" s="53"/>
      <c r="AW36" s="53"/>
      <c r="AX36" s="53"/>
      <c r="AY36" s="53"/>
      <c r="AZ36" s="53"/>
      <c r="BA36" s="53"/>
      <c r="BB36" s="53"/>
      <c r="BC36" s="716"/>
      <c r="BD36" s="53"/>
      <c r="BE36" s="716"/>
      <c r="BF36" s="53"/>
      <c r="BG36" s="53"/>
      <c r="BH36" s="53"/>
      <c r="BI36" s="53"/>
      <c r="BJ36" s="53"/>
      <c r="BK36" s="61"/>
      <c r="BL36" s="61"/>
      <c r="BM36" s="61"/>
      <c r="BN36" s="61"/>
      <c r="BO36" s="61"/>
      <c r="BP36" s="61"/>
      <c r="BQ36" s="61"/>
    </row>
    <row r="37" customFormat="false" ht="117.75" hidden="true" customHeight="true" outlineLevel="0" collapsed="false">
      <c r="A37" s="92" t="s">
        <v>6395</v>
      </c>
      <c r="B37" s="2168" t="s">
        <v>6396</v>
      </c>
      <c r="C37" s="2168"/>
      <c r="D37" s="2151" t="s">
        <v>6397</v>
      </c>
      <c r="E37" s="2151" t="s">
        <v>6398</v>
      </c>
      <c r="F37" s="2151" t="s">
        <v>6399</v>
      </c>
      <c r="G37" s="1287" t="s">
        <v>6400</v>
      </c>
      <c r="H37" s="22" t="s">
        <v>6401</v>
      </c>
      <c r="I37" s="1287" t="s">
        <v>6402</v>
      </c>
      <c r="J37" s="2084" t="s">
        <v>8071</v>
      </c>
      <c r="K37" s="1287"/>
      <c r="L37" s="2169" t="s">
        <v>931</v>
      </c>
      <c r="M37" s="22" t="s">
        <v>6407</v>
      </c>
      <c r="N37" s="2140" t="s">
        <v>563</v>
      </c>
      <c r="O37" s="2140" t="s">
        <v>563</v>
      </c>
      <c r="P37" s="22" t="s">
        <v>8072</v>
      </c>
      <c r="Q37" s="22"/>
      <c r="R37" s="21" t="s">
        <v>913</v>
      </c>
      <c r="S37" s="21" t="s">
        <v>913</v>
      </c>
      <c r="T37" s="21" t="s">
        <v>913</v>
      </c>
      <c r="U37" s="21" t="s">
        <v>913</v>
      </c>
      <c r="V37" s="21" t="s">
        <v>913</v>
      </c>
      <c r="W37" s="744" t="s">
        <v>1458</v>
      </c>
      <c r="X37" s="562" t="s">
        <v>563</v>
      </c>
      <c r="Y37" s="2170" t="s">
        <v>563</v>
      </c>
      <c r="Z37" s="2140" t="s">
        <v>563</v>
      </c>
      <c r="AA37" s="22" t="s">
        <v>8073</v>
      </c>
      <c r="AB37" s="22"/>
      <c r="AC37" s="2171" t="s">
        <v>8074</v>
      </c>
      <c r="AD37" s="22"/>
      <c r="AE37" s="22"/>
      <c r="AF37" s="22"/>
      <c r="AG37" s="1834" t="s">
        <v>562</v>
      </c>
      <c r="AH37" s="22"/>
      <c r="AI37" s="2172"/>
      <c r="AJ37" s="22"/>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row>
    <row r="38" customFormat="false" ht="117.75" hidden="true" customHeight="true" outlineLevel="0" collapsed="false">
      <c r="A38" s="934" t="s">
        <v>590</v>
      </c>
      <c r="B38" s="2098" t="s">
        <v>8075</v>
      </c>
      <c r="C38" s="2098"/>
      <c r="D38" s="2151" t="s">
        <v>6382</v>
      </c>
      <c r="E38" s="2151" t="s">
        <v>6383</v>
      </c>
      <c r="F38" s="2151" t="s">
        <v>6384</v>
      </c>
      <c r="G38" s="1287" t="s">
        <v>8076</v>
      </c>
      <c r="H38" s="2170"/>
      <c r="I38" s="1287" t="s">
        <v>6386</v>
      </c>
      <c r="J38" s="2173" t="s">
        <v>6387</v>
      </c>
      <c r="K38" s="1287"/>
      <c r="L38" s="2169" t="s">
        <v>931</v>
      </c>
      <c r="M38" s="22" t="s">
        <v>6394</v>
      </c>
      <c r="N38" s="2140" t="s">
        <v>563</v>
      </c>
      <c r="O38" s="2140" t="s">
        <v>563</v>
      </c>
      <c r="P38" s="22" t="s">
        <v>6388</v>
      </c>
      <c r="Q38" s="22"/>
      <c r="R38" s="2158" t="s">
        <v>569</v>
      </c>
      <c r="S38" s="2154" t="s">
        <v>569</v>
      </c>
      <c r="T38" s="2154" t="s">
        <v>569</v>
      </c>
      <c r="U38" s="21" t="s">
        <v>913</v>
      </c>
      <c r="V38" s="21" t="s">
        <v>913</v>
      </c>
      <c r="W38" s="744" t="s">
        <v>1458</v>
      </c>
      <c r="X38" s="87" t="s">
        <v>6392</v>
      </c>
      <c r="Y38" s="22" t="s">
        <v>913</v>
      </c>
      <c r="Z38" s="2140" t="s">
        <v>563</v>
      </c>
      <c r="AA38" s="22" t="s">
        <v>8077</v>
      </c>
      <c r="AB38" s="2171" t="s">
        <v>6389</v>
      </c>
      <c r="AC38" s="2171" t="s">
        <v>8078</v>
      </c>
      <c r="AD38" s="18" t="s">
        <v>8079</v>
      </c>
      <c r="AE38" s="22" t="s">
        <v>563</v>
      </c>
      <c r="AF38" s="22"/>
      <c r="AG38" s="1834" t="s">
        <v>562</v>
      </c>
      <c r="AH38" s="22"/>
      <c r="AI38" s="2172"/>
      <c r="AJ38" s="22"/>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row>
    <row r="39" customFormat="false" ht="117.75" hidden="true" customHeight="true" outlineLevel="0" collapsed="false">
      <c r="A39" s="934" t="s">
        <v>590</v>
      </c>
      <c r="B39" s="2098" t="s">
        <v>1472</v>
      </c>
      <c r="C39" s="2098"/>
      <c r="D39" s="2151" t="s">
        <v>5587</v>
      </c>
      <c r="E39" s="2151" t="s">
        <v>5588</v>
      </c>
      <c r="F39" s="2151" t="s">
        <v>5589</v>
      </c>
      <c r="G39" s="22" t="s">
        <v>1473</v>
      </c>
      <c r="H39" s="2174" t="s">
        <v>1474</v>
      </c>
      <c r="I39" s="2174" t="s">
        <v>1475</v>
      </c>
      <c r="J39" s="2173" t="s">
        <v>1476</v>
      </c>
      <c r="K39" s="22"/>
      <c r="L39" s="2164" t="s">
        <v>569</v>
      </c>
      <c r="M39" s="2101" t="s">
        <v>913</v>
      </c>
      <c r="N39" s="2164" t="s">
        <v>563</v>
      </c>
      <c r="O39" s="2175" t="s">
        <v>1477</v>
      </c>
      <c r="P39" s="2174" t="s">
        <v>1478</v>
      </c>
      <c r="Q39" s="22"/>
      <c r="R39" s="2165" t="s">
        <v>563</v>
      </c>
      <c r="S39" s="2161" t="s">
        <v>913</v>
      </c>
      <c r="T39" s="2161" t="s">
        <v>1479</v>
      </c>
      <c r="U39" s="2161" t="s">
        <v>913</v>
      </c>
      <c r="V39" s="2161" t="s">
        <v>563</v>
      </c>
      <c r="W39" s="2154" t="s">
        <v>1480</v>
      </c>
      <c r="X39" s="87" t="s">
        <v>1481</v>
      </c>
      <c r="Y39" s="225" t="s">
        <v>1482</v>
      </c>
      <c r="Z39" s="2140" t="s">
        <v>563</v>
      </c>
      <c r="AA39" s="225" t="s">
        <v>1483</v>
      </c>
      <c r="AB39" s="201" t="s">
        <v>1394</v>
      </c>
      <c r="AC39" s="201" t="s">
        <v>1484</v>
      </c>
      <c r="AD39" s="22" t="s">
        <v>563</v>
      </c>
      <c r="AE39" s="22" t="s">
        <v>913</v>
      </c>
      <c r="AF39" s="22"/>
      <c r="AG39" s="22"/>
      <c r="AH39" s="22"/>
      <c r="AI39" s="2172"/>
      <c r="AJ39" s="22"/>
      <c r="AK39" s="2176"/>
      <c r="AL39" s="2176"/>
      <c r="AM39" s="2176"/>
      <c r="AN39" s="2176"/>
      <c r="AO39" s="2176"/>
      <c r="AP39" s="2176"/>
      <c r="AQ39" s="2176"/>
      <c r="AR39" s="2176"/>
      <c r="AS39" s="2176"/>
      <c r="AT39" s="2176"/>
      <c r="AU39" s="2176"/>
      <c r="AV39" s="2176"/>
      <c r="AW39" s="2176"/>
      <c r="AX39" s="2176"/>
      <c r="AY39" s="2176"/>
      <c r="AZ39" s="2176"/>
      <c r="BA39" s="2176"/>
      <c r="BB39" s="2176"/>
      <c r="BC39" s="2176"/>
      <c r="BD39" s="2176"/>
      <c r="BE39" s="2176"/>
      <c r="BF39" s="2176"/>
      <c r="BG39" s="2176"/>
      <c r="BH39" s="2176"/>
      <c r="BI39" s="2176"/>
      <c r="BJ39" s="2176"/>
      <c r="BK39" s="2176"/>
      <c r="BL39" s="61"/>
      <c r="BM39" s="61"/>
      <c r="BN39" s="61"/>
      <c r="BO39" s="61"/>
      <c r="BP39" s="61"/>
      <c r="BQ39" s="61"/>
    </row>
    <row r="40" customFormat="false" ht="117.75" hidden="false" customHeight="true" outlineLevel="0" collapsed="false">
      <c r="A40" s="2177" t="s">
        <v>1837</v>
      </c>
      <c r="B40" s="2098" t="s">
        <v>1838</v>
      </c>
      <c r="C40" s="1409" t="s">
        <v>1839</v>
      </c>
      <c r="D40" s="2178" t="s">
        <v>1840</v>
      </c>
      <c r="E40" s="2178" t="s">
        <v>1841</v>
      </c>
      <c r="F40" s="2178" t="s">
        <v>1842</v>
      </c>
      <c r="G40" s="22" t="s">
        <v>1843</v>
      </c>
      <c r="H40" s="22" t="s">
        <v>1844</v>
      </c>
      <c r="I40" s="2149" t="s">
        <v>1845</v>
      </c>
      <c r="J40" s="2173" t="s">
        <v>1846</v>
      </c>
      <c r="K40" s="22" t="s">
        <v>1847</v>
      </c>
      <c r="L40" s="2170" t="s">
        <v>563</v>
      </c>
      <c r="M40" s="2170" t="s">
        <v>1848</v>
      </c>
      <c r="N40" s="2140" t="s">
        <v>563</v>
      </c>
      <c r="O40" s="2140" t="s">
        <v>563</v>
      </c>
      <c r="P40" s="225" t="s">
        <v>1849</v>
      </c>
      <c r="Q40" s="2179"/>
      <c r="R40" s="21" t="s">
        <v>563</v>
      </c>
      <c r="S40" s="21" t="s">
        <v>913</v>
      </c>
      <c r="T40" s="21" t="s">
        <v>563</v>
      </c>
      <c r="U40" s="21" t="s">
        <v>913</v>
      </c>
      <c r="V40" s="21" t="s">
        <v>563</v>
      </c>
      <c r="W40" s="2161" t="s">
        <v>1458</v>
      </c>
      <c r="X40" s="545" t="s">
        <v>1850</v>
      </c>
      <c r="Y40" s="2171" t="s">
        <v>1851</v>
      </c>
      <c r="Z40" s="2180" t="s">
        <v>563</v>
      </c>
      <c r="AA40" s="22" t="s">
        <v>1852</v>
      </c>
      <c r="AB40" s="2171" t="s">
        <v>1853</v>
      </c>
      <c r="AC40" s="2171" t="s">
        <v>1854</v>
      </c>
      <c r="AD40" s="2171" t="s">
        <v>1855</v>
      </c>
      <c r="AE40" s="2171"/>
      <c r="AF40" s="22"/>
      <c r="AG40" s="22"/>
      <c r="AH40" s="22"/>
      <c r="AI40" s="2172"/>
      <c r="AJ40" s="22"/>
      <c r="AK40" s="2181"/>
      <c r="AL40" s="2181"/>
      <c r="AM40" s="2181"/>
      <c r="AN40" s="2181"/>
      <c r="AO40" s="2181"/>
      <c r="AP40" s="2181"/>
      <c r="AQ40" s="2181"/>
      <c r="AR40" s="2181"/>
      <c r="AS40" s="2181"/>
      <c r="AT40" s="2181"/>
      <c r="AU40" s="2181"/>
      <c r="AV40" s="2181"/>
      <c r="AW40" s="2181"/>
      <c r="AX40" s="2181"/>
      <c r="AY40" s="2182"/>
      <c r="AZ40" s="61"/>
      <c r="BA40" s="61"/>
      <c r="BB40" s="2183"/>
      <c r="BC40" s="61"/>
      <c r="BD40" s="2183"/>
      <c r="BE40" s="61"/>
      <c r="BF40" s="61"/>
      <c r="BG40" s="61"/>
      <c r="BH40" s="61"/>
      <c r="BI40" s="2184"/>
      <c r="BJ40" s="61"/>
      <c r="BK40" s="61"/>
      <c r="BL40" s="61"/>
      <c r="BM40" s="61"/>
      <c r="BN40" s="61"/>
      <c r="BO40" s="61"/>
      <c r="BP40" s="61"/>
      <c r="BQ40" s="61"/>
    </row>
    <row r="41" customFormat="false" ht="65.25" hidden="false" customHeight="true" outlineLevel="0" collapsed="false">
      <c r="A41" s="2185" t="s">
        <v>1856</v>
      </c>
      <c r="B41" s="2186" t="s">
        <v>1857</v>
      </c>
      <c r="C41" s="1409" t="s">
        <v>1548</v>
      </c>
      <c r="D41" s="2178" t="s">
        <v>1858</v>
      </c>
      <c r="E41" s="2178" t="s">
        <v>1859</v>
      </c>
      <c r="F41" s="2178" t="s">
        <v>1860</v>
      </c>
      <c r="G41" s="2187" t="s">
        <v>1861</v>
      </c>
      <c r="H41" s="2187" t="s">
        <v>1862</v>
      </c>
      <c r="I41" s="2187" t="s">
        <v>1863</v>
      </c>
      <c r="J41" s="2187" t="s">
        <v>1864</v>
      </c>
      <c r="K41" s="2187"/>
      <c r="L41" s="2188" t="s">
        <v>1865</v>
      </c>
      <c r="M41" s="2189" t="s">
        <v>1866</v>
      </c>
      <c r="N41" s="2188" t="s">
        <v>562</v>
      </c>
      <c r="O41" s="754" t="s">
        <v>563</v>
      </c>
      <c r="P41" s="2187" t="s">
        <v>1867</v>
      </c>
      <c r="Q41" s="22"/>
      <c r="R41" s="2161" t="s">
        <v>1868</v>
      </c>
      <c r="S41" s="2161" t="s">
        <v>569</v>
      </c>
      <c r="T41" s="2161" t="s">
        <v>913</v>
      </c>
      <c r="U41" s="2161" t="s">
        <v>913</v>
      </c>
      <c r="V41" s="2161" t="s">
        <v>913</v>
      </c>
      <c r="W41" s="2171"/>
      <c r="X41" s="545" t="s">
        <v>1869</v>
      </c>
      <c r="Y41" s="2171" t="s">
        <v>1870</v>
      </c>
      <c r="Z41" s="21" t="s">
        <v>1871</v>
      </c>
      <c r="AA41" s="2187" t="s">
        <v>1872</v>
      </c>
      <c r="AB41" s="22" t="s">
        <v>569</v>
      </c>
      <c r="AC41" s="22" t="s">
        <v>1873</v>
      </c>
      <c r="AD41" s="22" t="s">
        <v>1874</v>
      </c>
      <c r="AE41" s="22"/>
      <c r="AF41" s="22" t="s">
        <v>1875</v>
      </c>
      <c r="AG41" s="22"/>
      <c r="AH41" s="22"/>
      <c r="AI41" s="2172"/>
      <c r="AJ41" s="22"/>
      <c r="AK41" s="2190"/>
      <c r="AL41" s="2190"/>
      <c r="AM41" s="2190"/>
      <c r="AN41" s="2190"/>
      <c r="AO41" s="2190"/>
      <c r="AP41" s="2190"/>
      <c r="AQ41" s="2190"/>
      <c r="AR41" s="2190"/>
      <c r="AS41" s="2190"/>
      <c r="AT41" s="2190"/>
      <c r="AU41" s="2190"/>
      <c r="AV41" s="2190"/>
      <c r="AW41" s="2190"/>
      <c r="AX41" s="2190"/>
      <c r="AY41" s="2190"/>
      <c r="AZ41" s="2190"/>
      <c r="BA41" s="2190"/>
      <c r="BB41" s="2183"/>
      <c r="BC41" s="2190"/>
      <c r="BD41" s="2183"/>
      <c r="BE41" s="2190"/>
      <c r="BF41" s="2190"/>
      <c r="BG41" s="2190"/>
      <c r="BH41" s="2190"/>
      <c r="BI41" s="2190"/>
      <c r="BJ41" s="61"/>
      <c r="BK41" s="61"/>
      <c r="BL41" s="61"/>
      <c r="BM41" s="61"/>
      <c r="BN41" s="61"/>
      <c r="BO41" s="61"/>
      <c r="BP41" s="61"/>
      <c r="BQ41" s="61"/>
    </row>
    <row r="42" customFormat="false" ht="65.25" hidden="true" customHeight="true" outlineLevel="0" collapsed="false">
      <c r="A42" s="934" t="s">
        <v>1434</v>
      </c>
      <c r="B42" s="1285" t="s">
        <v>1435</v>
      </c>
      <c r="C42" s="1285"/>
      <c r="D42" s="2178" t="s">
        <v>5955</v>
      </c>
      <c r="E42" s="2178" t="s">
        <v>5956</v>
      </c>
      <c r="F42" s="2178" t="s">
        <v>5957</v>
      </c>
      <c r="G42" s="1287" t="s">
        <v>1436</v>
      </c>
      <c r="H42" s="1287" t="s">
        <v>1437</v>
      </c>
      <c r="I42" s="1287" t="s">
        <v>1438</v>
      </c>
      <c r="J42" s="2191" t="s">
        <v>1439</v>
      </c>
      <c r="K42" s="22"/>
      <c r="L42" s="2192" t="s">
        <v>569</v>
      </c>
      <c r="M42" s="1287" t="s">
        <v>1440</v>
      </c>
      <c r="N42" s="2192" t="s">
        <v>563</v>
      </c>
      <c r="O42" s="2162" t="s">
        <v>563</v>
      </c>
      <c r="P42" s="1287" t="s">
        <v>1441</v>
      </c>
      <c r="Q42" s="22"/>
      <c r="R42" s="2161" t="s">
        <v>913</v>
      </c>
      <c r="S42" s="2154" t="s">
        <v>913</v>
      </c>
      <c r="T42" s="2154" t="s">
        <v>913</v>
      </c>
      <c r="U42" s="2154" t="s">
        <v>913</v>
      </c>
      <c r="V42" s="2161" t="s">
        <v>913</v>
      </c>
      <c r="W42" s="18" t="s">
        <v>1442</v>
      </c>
      <c r="X42" s="543" t="s">
        <v>1443</v>
      </c>
      <c r="Y42" s="2171" t="s">
        <v>1444</v>
      </c>
      <c r="Z42" s="2140" t="s">
        <v>563</v>
      </c>
      <c r="AA42" s="225" t="s">
        <v>8080</v>
      </c>
      <c r="AB42" s="2171" t="s">
        <v>1446</v>
      </c>
      <c r="AC42" s="2171" t="s">
        <v>1447</v>
      </c>
      <c r="AD42" s="22"/>
      <c r="AE42" s="22"/>
      <c r="AF42" s="22"/>
      <c r="AG42" s="22"/>
      <c r="AH42" s="22"/>
      <c r="AI42" s="2172"/>
      <c r="AJ42" s="22"/>
      <c r="AK42" s="22"/>
      <c r="AL42" s="22"/>
      <c r="AM42" s="22"/>
      <c r="AN42" s="22"/>
      <c r="AO42" s="22"/>
      <c r="AP42" s="22"/>
      <c r="AQ42" s="22"/>
      <c r="AR42" s="22"/>
      <c r="AS42" s="22"/>
      <c r="AT42" s="22"/>
      <c r="AU42" s="22"/>
      <c r="AV42" s="22"/>
      <c r="AW42" s="22"/>
      <c r="AX42" s="22"/>
      <c r="AY42" s="2193"/>
      <c r="AZ42" s="2183"/>
      <c r="BA42" s="2183"/>
      <c r="BB42" s="2183"/>
      <c r="BC42" s="2183"/>
      <c r="BD42" s="2183"/>
      <c r="BE42" s="2183"/>
      <c r="BF42" s="2183"/>
      <c r="BG42" s="2183"/>
      <c r="BH42" s="2183"/>
      <c r="BI42" s="2194"/>
      <c r="BJ42" s="61"/>
      <c r="BK42" s="61"/>
      <c r="BL42" s="61"/>
      <c r="BM42" s="61"/>
      <c r="BN42" s="61"/>
      <c r="BO42" s="61"/>
      <c r="BP42" s="61"/>
      <c r="BQ42" s="61"/>
    </row>
    <row r="43" customFormat="false" ht="7.5" hidden="true" customHeight="true" outlineLevel="0" collapsed="false">
      <c r="A43" s="2185"/>
      <c r="B43" s="1285" t="s">
        <v>6337</v>
      </c>
      <c r="C43" s="1285"/>
      <c r="D43" s="2195" t="s">
        <v>6338</v>
      </c>
      <c r="E43" s="2178" t="s">
        <v>6339</v>
      </c>
      <c r="F43" s="2178" t="s">
        <v>6340</v>
      </c>
      <c r="G43" s="22" t="s">
        <v>6341</v>
      </c>
      <c r="H43" s="22" t="s">
        <v>6342</v>
      </c>
      <c r="I43" s="22" t="s">
        <v>6343</v>
      </c>
      <c r="J43" s="22" t="s">
        <v>6344</v>
      </c>
      <c r="K43" s="22"/>
      <c r="L43" s="22"/>
      <c r="M43" s="2154" t="s">
        <v>913</v>
      </c>
      <c r="N43" s="21" t="s">
        <v>569</v>
      </c>
      <c r="O43" s="21" t="s">
        <v>931</v>
      </c>
      <c r="P43" s="22" t="s">
        <v>6345</v>
      </c>
      <c r="Q43" s="22"/>
      <c r="R43" s="2165" t="s">
        <v>913</v>
      </c>
      <c r="S43" s="2154" t="s">
        <v>569</v>
      </c>
      <c r="T43" s="2154" t="s">
        <v>569</v>
      </c>
      <c r="U43" s="2161" t="s">
        <v>913</v>
      </c>
      <c r="V43" s="2161" t="s">
        <v>569</v>
      </c>
      <c r="W43" s="97" t="s">
        <v>1412</v>
      </c>
      <c r="X43" s="543" t="s">
        <v>6348</v>
      </c>
      <c r="Y43" s="22" t="s">
        <v>6349</v>
      </c>
      <c r="Z43" s="2154" t="s">
        <v>563</v>
      </c>
      <c r="AA43" s="22" t="s">
        <v>8081</v>
      </c>
      <c r="AB43" s="2196" t="s">
        <v>2843</v>
      </c>
      <c r="AC43" s="2171" t="s">
        <v>8082</v>
      </c>
      <c r="AD43" s="225" t="s">
        <v>6347</v>
      </c>
      <c r="AE43" s="22"/>
      <c r="AF43" s="22"/>
      <c r="AG43" s="22"/>
      <c r="AH43" s="22"/>
      <c r="AI43" s="2172"/>
      <c r="AJ43" s="22"/>
      <c r="AK43" s="61"/>
      <c r="AL43" s="61"/>
      <c r="AM43" s="61"/>
      <c r="AN43" s="61"/>
      <c r="AO43" s="61"/>
      <c r="AP43" s="61"/>
      <c r="AQ43" s="61"/>
      <c r="AR43" s="61"/>
      <c r="AS43" s="61"/>
      <c r="AT43" s="61"/>
      <c r="AU43" s="61"/>
      <c r="AV43" s="61"/>
      <c r="AW43" s="61"/>
      <c r="AX43" s="61"/>
      <c r="AY43" s="2184"/>
      <c r="AZ43" s="2182"/>
      <c r="BA43" s="61"/>
      <c r="BB43" s="61"/>
      <c r="BC43" s="61"/>
      <c r="BD43" s="61"/>
      <c r="BE43" s="61"/>
      <c r="BF43" s="61"/>
      <c r="BG43" s="61"/>
      <c r="BH43" s="61"/>
      <c r="BI43" s="61"/>
      <c r="BJ43" s="61"/>
      <c r="BK43" s="61"/>
      <c r="BL43" s="61"/>
      <c r="BM43" s="61"/>
      <c r="BN43" s="61"/>
      <c r="BO43" s="61"/>
      <c r="BP43" s="61"/>
      <c r="BQ43" s="61"/>
    </row>
    <row r="44" customFormat="false" ht="7.5" hidden="false" customHeight="true" outlineLevel="0" collapsed="false">
      <c r="A44" s="2185" t="s">
        <v>537</v>
      </c>
      <c r="B44" s="2098" t="s">
        <v>1876</v>
      </c>
      <c r="C44" s="1409" t="s">
        <v>1548</v>
      </c>
      <c r="D44" s="2195" t="s">
        <v>1877</v>
      </c>
      <c r="E44" s="2195" t="s">
        <v>1878</v>
      </c>
      <c r="F44" s="2178" t="s">
        <v>1879</v>
      </c>
      <c r="G44" s="22" t="s">
        <v>1880</v>
      </c>
      <c r="H44" s="22" t="s">
        <v>1881</v>
      </c>
      <c r="I44" s="1287" t="s">
        <v>1882</v>
      </c>
      <c r="J44" s="1287" t="s">
        <v>1883</v>
      </c>
      <c r="K44" s="225"/>
      <c r="L44" s="754" t="s">
        <v>569</v>
      </c>
      <c r="M44" s="2154" t="s">
        <v>913</v>
      </c>
      <c r="N44" s="21" t="s">
        <v>569</v>
      </c>
      <c r="O44" s="21" t="s">
        <v>563</v>
      </c>
      <c r="P44" s="1287" t="s">
        <v>1884</v>
      </c>
      <c r="Q44" s="22"/>
      <c r="R44" s="2154" t="s">
        <v>563</v>
      </c>
      <c r="S44" s="2154" t="s">
        <v>913</v>
      </c>
      <c r="T44" s="2154" t="s">
        <v>913</v>
      </c>
      <c r="U44" s="2154" t="s">
        <v>913</v>
      </c>
      <c r="V44" s="2154" t="s">
        <v>1885</v>
      </c>
      <c r="W44" s="18" t="s">
        <v>1442</v>
      </c>
      <c r="X44" s="87" t="s">
        <v>1886</v>
      </c>
      <c r="Y44" s="22" t="s">
        <v>1887</v>
      </c>
      <c r="Z44" s="2154" t="s">
        <v>563</v>
      </c>
      <c r="AA44" s="225" t="s">
        <v>1888</v>
      </c>
      <c r="AB44" s="225" t="s">
        <v>1030</v>
      </c>
      <c r="AC44" s="225" t="s">
        <v>1889</v>
      </c>
      <c r="AD44" s="22" t="s">
        <v>1890</v>
      </c>
      <c r="AE44" s="22"/>
      <c r="AF44" s="22"/>
      <c r="AG44" s="22"/>
      <c r="AH44" s="22"/>
      <c r="AI44" s="2172"/>
      <c r="AJ44" s="22"/>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row>
    <row r="45" customFormat="false" ht="7.5" hidden="true" customHeight="true" outlineLevel="0" collapsed="false">
      <c r="A45" s="2185" t="s">
        <v>1416</v>
      </c>
      <c r="B45" s="934" t="s">
        <v>1417</v>
      </c>
      <c r="C45" s="934"/>
      <c r="D45" s="2197" t="s">
        <v>949</v>
      </c>
      <c r="E45" s="2178" t="s">
        <v>6136</v>
      </c>
      <c r="F45" s="2178" t="s">
        <v>6137</v>
      </c>
      <c r="G45" s="22" t="s">
        <v>1418</v>
      </c>
      <c r="H45" s="22" t="s">
        <v>1419</v>
      </c>
      <c r="I45" s="22" t="n">
        <v>35095060</v>
      </c>
      <c r="J45" s="22" t="s">
        <v>1420</v>
      </c>
      <c r="K45" s="225"/>
      <c r="L45" s="225" t="s">
        <v>1421</v>
      </c>
      <c r="M45" s="21" t="s">
        <v>913</v>
      </c>
      <c r="N45" s="21" t="s">
        <v>563</v>
      </c>
      <c r="O45" s="2198" t="s">
        <v>931</v>
      </c>
      <c r="P45" s="22" t="s">
        <v>1422</v>
      </c>
      <c r="Q45" s="22"/>
      <c r="R45" s="225"/>
      <c r="S45" s="225"/>
      <c r="T45" s="225"/>
      <c r="U45" s="225"/>
      <c r="V45" s="225"/>
      <c r="W45" s="97" t="s">
        <v>1412</v>
      </c>
      <c r="X45" s="87"/>
      <c r="Y45" s="1834" t="s">
        <v>1423</v>
      </c>
      <c r="Z45" s="2154" t="s">
        <v>563</v>
      </c>
      <c r="AA45" s="22" t="s">
        <v>1424</v>
      </c>
      <c r="AB45" s="225" t="s">
        <v>1030</v>
      </c>
      <c r="AC45" s="2170" t="s">
        <v>933</v>
      </c>
      <c r="AD45" s="22"/>
      <c r="AE45" s="22"/>
      <c r="AF45" s="22"/>
      <c r="AG45" s="22"/>
      <c r="AH45" s="22"/>
      <c r="AI45" s="2172"/>
      <c r="AJ45" s="22"/>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row>
    <row r="46" customFormat="false" ht="7.5" hidden="false" customHeight="true" outlineLevel="0" collapsed="false">
      <c r="A46" s="934" t="s">
        <v>150</v>
      </c>
      <c r="B46" s="934" t="s">
        <v>1891</v>
      </c>
      <c r="C46" s="1409" t="s">
        <v>1548</v>
      </c>
      <c r="D46" s="2178" t="s">
        <v>1892</v>
      </c>
      <c r="E46" s="2178" t="s">
        <v>1893</v>
      </c>
      <c r="F46" s="2199" t="s">
        <v>1894</v>
      </c>
      <c r="G46" s="22" t="s">
        <v>1895</v>
      </c>
      <c r="H46" s="22" t="s">
        <v>1896</v>
      </c>
      <c r="I46" s="22" t="s">
        <v>1897</v>
      </c>
      <c r="J46" s="22" t="s">
        <v>1898</v>
      </c>
      <c r="K46" s="22"/>
      <c r="L46" s="2170" t="s">
        <v>563</v>
      </c>
      <c r="M46" s="754" t="s">
        <v>913</v>
      </c>
      <c r="N46" s="2140" t="s">
        <v>1899</v>
      </c>
      <c r="O46" s="2140" t="s">
        <v>563</v>
      </c>
      <c r="P46" s="22" t="s">
        <v>1900</v>
      </c>
      <c r="Q46" s="22"/>
      <c r="R46" s="2200" t="s">
        <v>569</v>
      </c>
      <c r="S46" s="2154" t="s">
        <v>569</v>
      </c>
      <c r="T46" s="2154" t="s">
        <v>569</v>
      </c>
      <c r="U46" s="2154" t="s">
        <v>569</v>
      </c>
      <c r="V46" s="2161" t="s">
        <v>569</v>
      </c>
      <c r="W46" s="97" t="s">
        <v>1412</v>
      </c>
      <c r="X46" s="545" t="s">
        <v>1901</v>
      </c>
      <c r="Y46" s="2084" t="s">
        <v>913</v>
      </c>
      <c r="Z46" s="2140" t="s">
        <v>563</v>
      </c>
      <c r="AA46" s="22" t="s">
        <v>1902</v>
      </c>
      <c r="AB46" s="2171" t="s">
        <v>913</v>
      </c>
      <c r="AC46" s="2171" t="s">
        <v>1903</v>
      </c>
      <c r="AD46" s="22"/>
      <c r="AE46" s="22"/>
      <c r="AF46" s="22"/>
      <c r="AG46" s="22"/>
      <c r="AH46" s="22"/>
      <c r="AI46" s="2172"/>
      <c r="AJ46" s="22"/>
      <c r="AK46" s="61"/>
      <c r="AL46" s="61"/>
      <c r="AM46" s="61"/>
      <c r="AN46" s="61"/>
      <c r="AO46" s="61"/>
      <c r="AP46" s="61"/>
      <c r="AQ46" s="61"/>
      <c r="AR46" s="61"/>
      <c r="AS46" s="61"/>
      <c r="AT46" s="61"/>
      <c r="AU46" s="61"/>
      <c r="AV46" s="61"/>
      <c r="AW46" s="61"/>
      <c r="AX46" s="61"/>
      <c r="AY46" s="61"/>
      <c r="AZ46" s="61"/>
      <c r="BA46" s="61"/>
      <c r="BB46" s="2190"/>
      <c r="BC46" s="61"/>
      <c r="BD46" s="2190"/>
      <c r="BE46" s="61"/>
      <c r="BF46" s="61"/>
      <c r="BG46" s="61"/>
      <c r="BH46" s="61"/>
      <c r="BI46" s="61"/>
      <c r="BJ46" s="61"/>
      <c r="BK46" s="61"/>
      <c r="BL46" s="61"/>
      <c r="BM46" s="61"/>
      <c r="BN46" s="61"/>
      <c r="BO46" s="61"/>
      <c r="BP46" s="61"/>
      <c r="BQ46" s="61"/>
    </row>
    <row r="47" customFormat="false" ht="7.5" hidden="false" customHeight="true" outlineLevel="0" collapsed="false">
      <c r="A47" s="2150" t="s">
        <v>537</v>
      </c>
      <c r="B47" s="2201" t="s">
        <v>1904</v>
      </c>
      <c r="C47" s="1767" t="s">
        <v>1905</v>
      </c>
      <c r="D47" s="2178" t="s">
        <v>1906</v>
      </c>
      <c r="E47" s="2178" t="s">
        <v>1907</v>
      </c>
      <c r="F47" s="2178" t="s">
        <v>1908</v>
      </c>
      <c r="G47" s="2202" t="str">
        <f aca="false">HYPERLINK("http://www.mandarin.org.il/branch.php","http://www.mandarin.org.il/branch.php")</f>
        <v>http://www.mandarin.org.il/branch.php</v>
      </c>
      <c r="H47" s="2202" t="str">
        <f aca="false">HYPERLINK("http://www.mandarin.org.il/branch.php","http://www.mandarin.org.il/branch.php")</f>
        <v>http://www.mandarin.org.il/branch.php</v>
      </c>
      <c r="I47" s="2202" t="str">
        <f aca="false">HYPERLINK("http://www.mandarin.org.il/branch.php","http://www.mandarin.org.il/branch.php")</f>
        <v>http://www.mandarin.org.il/branch.php</v>
      </c>
      <c r="J47" s="2203" t="s">
        <v>1909</v>
      </c>
      <c r="K47" s="1321"/>
      <c r="L47" s="1321"/>
      <c r="M47" s="754" t="s">
        <v>1910</v>
      </c>
      <c r="N47" s="1321"/>
      <c r="O47" s="754" t="s">
        <v>563</v>
      </c>
      <c r="P47" s="95" t="s">
        <v>1911</v>
      </c>
      <c r="Q47" s="18"/>
      <c r="R47" s="2154" t="s">
        <v>1912</v>
      </c>
      <c r="S47" s="2154" t="s">
        <v>1913</v>
      </c>
      <c r="T47" s="2154"/>
      <c r="U47" s="2154" t="s">
        <v>913</v>
      </c>
      <c r="V47" s="2154" t="s">
        <v>563</v>
      </c>
      <c r="W47" s="96"/>
      <c r="X47" s="36" t="s">
        <v>1914</v>
      </c>
      <c r="Y47" s="18" t="s">
        <v>1915</v>
      </c>
      <c r="Z47" s="2154"/>
      <c r="AA47" s="95" t="s">
        <v>1916</v>
      </c>
      <c r="AB47" s="744" t="s">
        <v>1917</v>
      </c>
      <c r="AC47" s="740" t="s">
        <v>1918</v>
      </c>
      <c r="AD47" s="97" t="s">
        <v>1919</v>
      </c>
      <c r="AE47" s="18"/>
      <c r="AF47" s="18"/>
      <c r="AG47" s="18"/>
      <c r="AH47" s="18"/>
      <c r="AI47" s="1567"/>
      <c r="AJ47" s="18"/>
      <c r="AK47" s="53"/>
      <c r="AL47" s="53"/>
      <c r="AM47" s="53"/>
      <c r="AN47" s="53"/>
      <c r="AO47" s="53"/>
      <c r="AP47" s="53"/>
      <c r="AQ47" s="53"/>
      <c r="AR47" s="53"/>
      <c r="AS47" s="53"/>
      <c r="AT47" s="53"/>
      <c r="AU47" s="53"/>
      <c r="AV47" s="53"/>
      <c r="AW47" s="53"/>
      <c r="AX47" s="53"/>
      <c r="AY47" s="53"/>
      <c r="AZ47" s="53"/>
      <c r="BA47" s="53"/>
      <c r="BB47" s="724"/>
      <c r="BC47" s="53"/>
      <c r="BD47" s="724"/>
      <c r="BE47" s="53"/>
      <c r="BF47" s="53"/>
      <c r="BG47" s="53"/>
      <c r="BH47" s="53"/>
      <c r="BI47" s="53"/>
      <c r="BJ47" s="53"/>
      <c r="BK47" s="53"/>
      <c r="BL47" s="53"/>
      <c r="BM47" s="53"/>
      <c r="BN47" s="53"/>
      <c r="BO47" s="53"/>
      <c r="BP47" s="53"/>
      <c r="BQ47" s="53"/>
    </row>
    <row r="48" customFormat="false" ht="7.5" hidden="false" customHeight="true" outlineLevel="0" collapsed="false">
      <c r="A48" s="16" t="s">
        <v>1920</v>
      </c>
      <c r="B48" s="1285" t="s">
        <v>1921</v>
      </c>
      <c r="C48" s="2058" t="s">
        <v>1922</v>
      </c>
      <c r="D48" s="2151" t="s">
        <v>1923</v>
      </c>
      <c r="E48" s="2151" t="s">
        <v>1924</v>
      </c>
      <c r="F48" s="2151" t="s">
        <v>1925</v>
      </c>
      <c r="G48" s="22" t="s">
        <v>1926</v>
      </c>
      <c r="H48" s="18" t="s">
        <v>1927</v>
      </c>
      <c r="I48" s="22" t="s">
        <v>1928</v>
      </c>
      <c r="J48" s="18" t="s">
        <v>1929</v>
      </c>
      <c r="K48" s="18"/>
      <c r="L48" s="18"/>
      <c r="M48" s="754" t="s">
        <v>913</v>
      </c>
      <c r="N48" s="18"/>
      <c r="O48" s="18" t="s">
        <v>1930</v>
      </c>
      <c r="P48" s="18" t="s">
        <v>1931</v>
      </c>
      <c r="Q48" s="18"/>
      <c r="R48" s="2204" t="s">
        <v>913</v>
      </c>
      <c r="S48" s="2101" t="s">
        <v>1913</v>
      </c>
      <c r="T48" s="2140" t="s">
        <v>563</v>
      </c>
      <c r="U48" s="2101" t="s">
        <v>913</v>
      </c>
      <c r="V48" s="2101" t="s">
        <v>1932</v>
      </c>
      <c r="W48" s="97" t="s">
        <v>1412</v>
      </c>
      <c r="X48" s="262" t="s">
        <v>1933</v>
      </c>
      <c r="Y48" s="18" t="s">
        <v>1934</v>
      </c>
      <c r="Z48" s="21"/>
      <c r="AA48" s="18" t="s">
        <v>1935</v>
      </c>
      <c r="AB48" s="2159" t="s">
        <v>1936</v>
      </c>
      <c r="AC48" s="2159" t="s">
        <v>1937</v>
      </c>
      <c r="AD48" s="18" t="s">
        <v>1938</v>
      </c>
      <c r="AE48" s="18"/>
      <c r="AF48" s="18"/>
      <c r="AG48" s="18"/>
      <c r="AH48" s="18"/>
      <c r="AI48" s="1567"/>
      <c r="AJ48" s="18"/>
      <c r="AK48" s="53"/>
      <c r="AL48" s="53"/>
      <c r="AM48" s="53"/>
      <c r="AN48" s="53"/>
      <c r="AO48" s="53"/>
      <c r="AP48" s="53"/>
      <c r="AQ48" s="53"/>
      <c r="AR48" s="53"/>
      <c r="AS48" s="53"/>
      <c r="AT48" s="53"/>
      <c r="AU48" s="53"/>
      <c r="AV48" s="53"/>
      <c r="AW48" s="53"/>
      <c r="AX48" s="53"/>
      <c r="AY48" s="53"/>
      <c r="AZ48" s="26"/>
      <c r="BA48" s="24"/>
      <c r="BB48" s="53"/>
      <c r="BC48" s="53"/>
      <c r="BD48" s="53"/>
      <c r="BE48" s="53"/>
      <c r="BF48" s="53"/>
      <c r="BG48" s="53"/>
      <c r="BH48" s="53"/>
      <c r="BI48" s="53"/>
      <c r="BJ48" s="53"/>
      <c r="BK48" s="53"/>
      <c r="BL48" s="53"/>
      <c r="BM48" s="53"/>
      <c r="BN48" s="53"/>
      <c r="BO48" s="53"/>
      <c r="BP48" s="53"/>
      <c r="BQ48" s="53"/>
    </row>
    <row r="49" customFormat="false" ht="7.5" hidden="true" customHeight="true" outlineLevel="0" collapsed="false">
      <c r="A49" s="16"/>
      <c r="B49" s="16" t="s">
        <v>8083</v>
      </c>
      <c r="C49" s="16"/>
      <c r="D49" s="2153" t="s">
        <v>8084</v>
      </c>
      <c r="E49" s="2151" t="s">
        <v>8085</v>
      </c>
      <c r="F49" s="2151" t="s">
        <v>8086</v>
      </c>
      <c r="G49" s="22" t="s">
        <v>8087</v>
      </c>
      <c r="H49" s="18" t="s">
        <v>8088</v>
      </c>
      <c r="I49" s="1287" t="s">
        <v>8089</v>
      </c>
      <c r="J49" s="2160" t="s">
        <v>8090</v>
      </c>
      <c r="K49" s="18"/>
      <c r="L49" s="18"/>
      <c r="M49" s="1287" t="s">
        <v>1156</v>
      </c>
      <c r="N49" s="18"/>
      <c r="O49" s="21" t="s">
        <v>563</v>
      </c>
      <c r="P49" s="18" t="s">
        <v>8091</v>
      </c>
      <c r="Q49" s="18"/>
      <c r="R49" s="2161" t="s">
        <v>563</v>
      </c>
      <c r="S49" s="2154" t="s">
        <v>913</v>
      </c>
      <c r="T49" s="2154"/>
      <c r="U49" s="2154" t="s">
        <v>913</v>
      </c>
      <c r="V49" s="2161" t="s">
        <v>913</v>
      </c>
      <c r="W49" s="97" t="s">
        <v>1412</v>
      </c>
      <c r="X49" s="87"/>
      <c r="Y49" s="225" t="s">
        <v>6335</v>
      </c>
      <c r="Z49" s="21"/>
      <c r="AA49" s="18" t="s">
        <v>8092</v>
      </c>
      <c r="AB49" s="744" t="s">
        <v>4760</v>
      </c>
      <c r="AC49" s="744" t="s">
        <v>8093</v>
      </c>
      <c r="AD49" s="18"/>
      <c r="AE49" s="18"/>
      <c r="AF49" s="18"/>
      <c r="AG49" s="18"/>
      <c r="AH49" s="18"/>
      <c r="AI49" s="1567"/>
      <c r="AJ49" s="18"/>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row>
    <row r="50" customFormat="false" ht="7.5" hidden="true" customHeight="true" outlineLevel="0" collapsed="false">
      <c r="A50" s="16" t="s">
        <v>537</v>
      </c>
      <c r="B50" s="1285" t="s">
        <v>1405</v>
      </c>
      <c r="C50" s="1285"/>
      <c r="D50" s="2197" t="s">
        <v>949</v>
      </c>
      <c r="E50" s="2151" t="s">
        <v>5609</v>
      </c>
      <c r="F50" s="2178" t="s">
        <v>5610</v>
      </c>
      <c r="G50" s="1287" t="s">
        <v>1406</v>
      </c>
      <c r="H50" s="1287" t="s">
        <v>1407</v>
      </c>
      <c r="I50" s="1287" t="s">
        <v>1408</v>
      </c>
      <c r="J50" s="754" t="s">
        <v>1409</v>
      </c>
      <c r="K50" s="2101"/>
      <c r="L50" s="2101"/>
      <c r="M50" s="1287" t="s">
        <v>1410</v>
      </c>
      <c r="N50" s="2101"/>
      <c r="O50" s="2101" t="s">
        <v>931</v>
      </c>
      <c r="P50" s="754" t="s">
        <v>1411</v>
      </c>
      <c r="Q50" s="18"/>
      <c r="R50" s="2154" t="s">
        <v>563</v>
      </c>
      <c r="S50" s="2101" t="s">
        <v>913</v>
      </c>
      <c r="T50" s="2154" t="s">
        <v>563</v>
      </c>
      <c r="U50" s="2154" t="s">
        <v>563</v>
      </c>
      <c r="V50" s="2101" t="s">
        <v>913</v>
      </c>
      <c r="W50" s="97" t="s">
        <v>1412</v>
      </c>
      <c r="X50" s="87"/>
      <c r="Y50" s="97"/>
      <c r="Z50" s="21"/>
      <c r="AA50" s="18" t="s">
        <v>1413</v>
      </c>
      <c r="AB50" s="2205" t="s">
        <v>1414</v>
      </c>
      <c r="AC50" s="2154" t="s">
        <v>1415</v>
      </c>
      <c r="AD50" s="18"/>
      <c r="AE50" s="18"/>
      <c r="AF50" s="18"/>
      <c r="AG50" s="18"/>
      <c r="AH50" s="18"/>
      <c r="AI50" s="1567"/>
      <c r="AJ50" s="18"/>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row>
    <row r="51" customFormat="false" ht="7.5" hidden="true" customHeight="true" outlineLevel="0" collapsed="false">
      <c r="A51" s="126" t="s">
        <v>6199</v>
      </c>
      <c r="B51" s="126" t="s">
        <v>6200</v>
      </c>
      <c r="C51" s="126"/>
      <c r="D51" s="2206" t="s">
        <v>6201</v>
      </c>
      <c r="E51" s="2206" t="s">
        <v>6202</v>
      </c>
      <c r="F51" s="2206" t="s">
        <v>6203</v>
      </c>
      <c r="G51" s="1848" t="s">
        <v>6204</v>
      </c>
      <c r="H51" s="1848" t="s">
        <v>6205</v>
      </c>
      <c r="I51" s="120" t="s">
        <v>8094</v>
      </c>
      <c r="J51" s="116" t="s">
        <v>6207</v>
      </c>
      <c r="K51" s="251"/>
      <c r="L51" s="251"/>
      <c r="M51" s="1848" t="s">
        <v>6212</v>
      </c>
      <c r="N51" s="251"/>
      <c r="O51" s="2207" t="s">
        <v>563</v>
      </c>
      <c r="P51" s="251" t="s">
        <v>8095</v>
      </c>
      <c r="Q51" s="116"/>
      <c r="R51" s="129" t="s">
        <v>913</v>
      </c>
      <c r="S51" s="129" t="s">
        <v>913</v>
      </c>
      <c r="T51" s="129" t="s">
        <v>913</v>
      </c>
      <c r="U51" s="129" t="s">
        <v>913</v>
      </c>
      <c r="V51" s="129" t="s">
        <v>913</v>
      </c>
      <c r="W51" s="1881" t="s">
        <v>1966</v>
      </c>
      <c r="X51" s="172"/>
      <c r="Y51" s="1881" t="s">
        <v>6210</v>
      </c>
      <c r="Z51" s="1751"/>
      <c r="AA51" s="1848" t="s">
        <v>8096</v>
      </c>
      <c r="AB51" s="1881" t="s">
        <v>1030</v>
      </c>
      <c r="AC51" s="127" t="s">
        <v>6209</v>
      </c>
      <c r="AD51" s="116"/>
      <c r="AE51" s="116"/>
      <c r="AF51" s="116"/>
      <c r="AG51" s="116"/>
      <c r="AH51" s="116"/>
      <c r="AI51" s="1821"/>
      <c r="AJ51" s="116"/>
      <c r="AK51" s="123"/>
      <c r="AL51" s="123"/>
      <c r="AM51" s="123"/>
      <c r="AN51" s="123"/>
      <c r="AO51" s="123"/>
      <c r="AP51" s="123"/>
      <c r="AQ51" s="123"/>
      <c r="AR51" s="123"/>
      <c r="AS51" s="123"/>
      <c r="AT51" s="123"/>
      <c r="AU51" s="123"/>
      <c r="AV51" s="123"/>
      <c r="AW51" s="123"/>
      <c r="AX51" s="123"/>
      <c r="AY51" s="123"/>
      <c r="AZ51" s="125"/>
      <c r="BA51" s="122"/>
      <c r="BB51" s="123"/>
      <c r="BC51" s="123"/>
      <c r="BD51" s="123"/>
      <c r="BE51" s="123"/>
      <c r="BF51" s="123"/>
      <c r="BG51" s="123"/>
      <c r="BH51" s="123"/>
      <c r="BI51" s="123"/>
      <c r="BJ51" s="123"/>
      <c r="BK51" s="123"/>
      <c r="BL51" s="123"/>
      <c r="BM51" s="123"/>
      <c r="BN51" s="123"/>
      <c r="BO51" s="123"/>
      <c r="BP51" s="123"/>
      <c r="BQ51" s="123"/>
    </row>
    <row r="52" customFormat="false" ht="7.5" hidden="true" customHeight="true" outlineLevel="0" collapsed="false">
      <c r="A52" s="16" t="s">
        <v>1397</v>
      </c>
      <c r="B52" s="1285" t="s">
        <v>1398</v>
      </c>
      <c r="C52" s="1285"/>
      <c r="D52" s="2197" t="s">
        <v>949</v>
      </c>
      <c r="E52" s="2151" t="s">
        <v>5613</v>
      </c>
      <c r="F52" s="2151" t="s">
        <v>5614</v>
      </c>
      <c r="G52" s="1287" t="s">
        <v>1399</v>
      </c>
      <c r="H52" s="1287" t="s">
        <v>1400</v>
      </c>
      <c r="I52" s="754"/>
      <c r="J52" s="2191" t="s">
        <v>1401</v>
      </c>
      <c r="K52" s="18"/>
      <c r="L52" s="754"/>
      <c r="M52" s="1287" t="s">
        <v>1156</v>
      </c>
      <c r="N52" s="754"/>
      <c r="O52" s="754" t="s">
        <v>931</v>
      </c>
      <c r="P52" s="1287" t="s">
        <v>1402</v>
      </c>
      <c r="Q52" s="18"/>
      <c r="R52" s="754" t="s">
        <v>563</v>
      </c>
      <c r="S52" s="754" t="s">
        <v>563</v>
      </c>
      <c r="T52" s="754" t="s">
        <v>563</v>
      </c>
      <c r="U52" s="754" t="s">
        <v>563</v>
      </c>
      <c r="V52" s="754" t="s">
        <v>563</v>
      </c>
      <c r="W52" s="18" t="s">
        <v>1390</v>
      </c>
      <c r="X52" s="87"/>
      <c r="Y52" s="2208" t="s">
        <v>1381</v>
      </c>
      <c r="Z52" s="21"/>
      <c r="AA52" s="18"/>
      <c r="AB52" s="97" t="s">
        <v>1403</v>
      </c>
      <c r="AC52" s="1527" t="s">
        <v>1404</v>
      </c>
      <c r="AD52" s="18"/>
      <c r="AE52" s="18"/>
      <c r="AF52" s="18"/>
      <c r="AG52" s="18"/>
      <c r="AH52" s="18"/>
      <c r="AI52" s="1567"/>
      <c r="AJ52" s="18"/>
      <c r="AK52" s="53"/>
      <c r="AL52" s="53"/>
      <c r="AM52" s="53"/>
      <c r="AN52" s="53"/>
      <c r="AO52" s="53"/>
      <c r="AP52" s="53"/>
      <c r="AQ52" s="53"/>
      <c r="AR52" s="53"/>
      <c r="AS52" s="53"/>
      <c r="AT52" s="53"/>
      <c r="AU52" s="53"/>
      <c r="AV52" s="53"/>
      <c r="AW52" s="53"/>
      <c r="AX52" s="53"/>
      <c r="AY52" s="53"/>
      <c r="AZ52" s="26"/>
      <c r="BA52" s="24"/>
      <c r="BB52" s="53"/>
      <c r="BC52" s="53"/>
      <c r="BD52" s="53"/>
      <c r="BE52" s="53"/>
      <c r="BF52" s="53"/>
      <c r="BG52" s="53"/>
      <c r="BH52" s="53"/>
      <c r="BI52" s="53"/>
      <c r="BJ52" s="53"/>
      <c r="BK52" s="53"/>
      <c r="BL52" s="53"/>
      <c r="BM52" s="53"/>
      <c r="BN52" s="53"/>
      <c r="BO52" s="53"/>
      <c r="BP52" s="53"/>
      <c r="BQ52" s="53"/>
    </row>
    <row r="53" customFormat="false" ht="7.5" hidden="false" customHeight="true" outlineLevel="0" collapsed="false">
      <c r="A53" s="93"/>
      <c r="B53" s="2098" t="s">
        <v>1939</v>
      </c>
      <c r="C53" s="1409" t="s">
        <v>1548</v>
      </c>
      <c r="D53" s="2151" t="s">
        <v>1940</v>
      </c>
      <c r="E53" s="2151" t="s">
        <v>1941</v>
      </c>
      <c r="F53" s="2151" t="s">
        <v>1942</v>
      </c>
      <c r="G53" s="1287" t="s">
        <v>1943</v>
      </c>
      <c r="H53" s="1287" t="s">
        <v>1944</v>
      </c>
      <c r="I53" s="2209" t="s">
        <v>1945</v>
      </c>
      <c r="J53" s="2191" t="s">
        <v>1946</v>
      </c>
      <c r="K53" s="18"/>
      <c r="L53" s="18" t="s">
        <v>1947</v>
      </c>
      <c r="M53" s="1768" t="s">
        <v>1948</v>
      </c>
      <c r="N53" s="18" t="s">
        <v>1949</v>
      </c>
      <c r="O53" s="754" t="s">
        <v>563</v>
      </c>
      <c r="P53" s="18" t="s">
        <v>1950</v>
      </c>
      <c r="Q53" s="18"/>
      <c r="R53" s="754" t="s">
        <v>563</v>
      </c>
      <c r="S53" s="754" t="s">
        <v>913</v>
      </c>
      <c r="T53" s="754" t="s">
        <v>913</v>
      </c>
      <c r="U53" s="754" t="s">
        <v>913</v>
      </c>
      <c r="V53" s="754" t="s">
        <v>913</v>
      </c>
      <c r="W53" s="18" t="s">
        <v>1390</v>
      </c>
      <c r="X53" s="262"/>
      <c r="Y53" s="97" t="s">
        <v>1951</v>
      </c>
      <c r="Z53" s="21"/>
      <c r="AA53" s="18" t="s">
        <v>1952</v>
      </c>
      <c r="AB53" s="744" t="s">
        <v>1953</v>
      </c>
      <c r="AC53" s="744" t="s">
        <v>1954</v>
      </c>
      <c r="AD53" s="97" t="s">
        <v>1955</v>
      </c>
      <c r="AE53" s="18"/>
      <c r="AF53" s="18"/>
      <c r="AG53" s="18"/>
      <c r="AH53" s="18"/>
      <c r="AI53" s="1567"/>
      <c r="AJ53" s="18"/>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row>
    <row r="54" customFormat="false" ht="7.5" hidden="true" customHeight="true" outlineLevel="0" collapsed="false">
      <c r="A54" s="16" t="s">
        <v>537</v>
      </c>
      <c r="B54" s="1285" t="s">
        <v>1383</v>
      </c>
      <c r="C54" s="1285"/>
      <c r="D54" s="2151" t="s">
        <v>5986</v>
      </c>
      <c r="E54" s="2151" t="s">
        <v>5987</v>
      </c>
      <c r="F54" s="2151" t="s">
        <v>5988</v>
      </c>
      <c r="G54" s="22" t="s">
        <v>1384</v>
      </c>
      <c r="H54" s="1287" t="s">
        <v>1385</v>
      </c>
      <c r="I54" s="2209" t="s">
        <v>1386</v>
      </c>
      <c r="J54" s="18" t="s">
        <v>1387</v>
      </c>
      <c r="K54" s="18"/>
      <c r="L54" s="18"/>
      <c r="M54" s="18" t="s">
        <v>1388</v>
      </c>
      <c r="N54" s="18"/>
      <c r="O54" s="21" t="s">
        <v>563</v>
      </c>
      <c r="P54" s="18" t="s">
        <v>1389</v>
      </c>
      <c r="Q54" s="18"/>
      <c r="R54" s="21" t="s">
        <v>563</v>
      </c>
      <c r="S54" s="2154" t="s">
        <v>913</v>
      </c>
      <c r="T54" s="2154" t="s">
        <v>913</v>
      </c>
      <c r="U54" s="2154" t="s">
        <v>913</v>
      </c>
      <c r="V54" s="2161" t="s">
        <v>913</v>
      </c>
      <c r="W54" s="97" t="s">
        <v>1390</v>
      </c>
      <c r="X54" s="543" t="s">
        <v>1391</v>
      </c>
      <c r="Y54" s="744" t="s">
        <v>1392</v>
      </c>
      <c r="Z54" s="21"/>
      <c r="AA54" s="97" t="s">
        <v>1393</v>
      </c>
      <c r="AB54" s="744" t="s">
        <v>1394</v>
      </c>
      <c r="AC54" s="744" t="s">
        <v>1395</v>
      </c>
      <c r="AD54" s="97" t="s">
        <v>1396</v>
      </c>
      <c r="AE54" s="18"/>
      <c r="AF54" s="18"/>
      <c r="AG54" s="18"/>
      <c r="AH54" s="18"/>
      <c r="AI54" s="1969"/>
      <c r="AJ54" s="18"/>
      <c r="AK54" s="748"/>
      <c r="AL54" s="748"/>
      <c r="AM54" s="748"/>
      <c r="AN54" s="748"/>
      <c r="AO54" s="748"/>
      <c r="AP54" s="748"/>
      <c r="AQ54" s="748"/>
      <c r="AR54" s="748"/>
      <c r="AS54" s="748"/>
      <c r="AT54" s="748"/>
      <c r="AU54" s="748"/>
      <c r="AV54" s="748"/>
      <c r="AW54" s="748"/>
      <c r="AX54" s="748"/>
      <c r="AY54" s="748"/>
      <c r="AZ54" s="749"/>
      <c r="BA54" s="716"/>
      <c r="BB54" s="716"/>
      <c r="BC54" s="716"/>
      <c r="BD54" s="716"/>
      <c r="BE54" s="716"/>
      <c r="BF54" s="716"/>
      <c r="BG54" s="716"/>
      <c r="BH54" s="716"/>
      <c r="BI54" s="716"/>
      <c r="BJ54" s="750"/>
      <c r="BK54" s="24"/>
      <c r="BL54" s="53"/>
      <c r="BM54" s="53"/>
      <c r="BN54" s="53"/>
      <c r="BO54" s="53"/>
      <c r="BP54" s="53"/>
      <c r="BQ54" s="53"/>
    </row>
    <row r="55" customFormat="false" ht="7.5" hidden="false" customHeight="true" outlineLevel="0" collapsed="false">
      <c r="A55" s="2150" t="s">
        <v>537</v>
      </c>
      <c r="B55" s="2098" t="s">
        <v>1956</v>
      </c>
      <c r="C55" s="1409" t="s">
        <v>1957</v>
      </c>
      <c r="D55" s="2197" t="s">
        <v>949</v>
      </c>
      <c r="E55" s="2151" t="s">
        <v>1958</v>
      </c>
      <c r="F55" s="2151" t="s">
        <v>1959</v>
      </c>
      <c r="G55" s="1287" t="s">
        <v>1960</v>
      </c>
      <c r="H55" s="1287" t="s">
        <v>1961</v>
      </c>
      <c r="I55" s="2209" t="s">
        <v>1962</v>
      </c>
      <c r="J55" s="754" t="s">
        <v>1963</v>
      </c>
      <c r="K55" s="1768"/>
      <c r="L55" s="754"/>
      <c r="M55" s="18" t="s">
        <v>1156</v>
      </c>
      <c r="N55" s="2140" t="s">
        <v>569</v>
      </c>
      <c r="O55" s="21" t="s">
        <v>931</v>
      </c>
      <c r="P55" s="1287" t="s">
        <v>1964</v>
      </c>
      <c r="Q55" s="18"/>
      <c r="R55" s="21" t="s">
        <v>1965</v>
      </c>
      <c r="S55" s="2101" t="s">
        <v>913</v>
      </c>
      <c r="T55" s="2101" t="s">
        <v>563</v>
      </c>
      <c r="U55" s="2101" t="s">
        <v>913</v>
      </c>
      <c r="V55" s="2101" t="s">
        <v>563</v>
      </c>
      <c r="W55" s="2159" t="s">
        <v>1966</v>
      </c>
      <c r="X55" s="87"/>
      <c r="Y55" s="97"/>
      <c r="Z55" s="21"/>
      <c r="AA55" s="18" t="s">
        <v>1967</v>
      </c>
      <c r="AB55" s="97" t="s">
        <v>1968</v>
      </c>
      <c r="AC55" s="97" t="s">
        <v>1969</v>
      </c>
      <c r="AD55" s="18"/>
      <c r="AE55" s="18"/>
      <c r="AF55" s="18"/>
      <c r="AG55" s="18"/>
      <c r="AH55" s="18"/>
      <c r="AI55" s="1907"/>
      <c r="AJ55" s="18"/>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row>
    <row r="56" customFormat="false" ht="7.5" hidden="false" customHeight="true" outlineLevel="0" collapsed="false">
      <c r="A56" s="16" t="s">
        <v>537</v>
      </c>
      <c r="B56" s="93" t="s">
        <v>1970</v>
      </c>
      <c r="C56" s="1409" t="s">
        <v>1593</v>
      </c>
      <c r="D56" s="2151" t="s">
        <v>1971</v>
      </c>
      <c r="E56" s="2210" t="s">
        <v>1972</v>
      </c>
      <c r="F56" s="2151" t="s">
        <v>1973</v>
      </c>
      <c r="G56" s="1287" t="s">
        <v>1974</v>
      </c>
      <c r="H56" s="1287" t="s">
        <v>1975</v>
      </c>
      <c r="I56" s="2209" t="s">
        <v>1976</v>
      </c>
      <c r="J56" s="754" t="s">
        <v>1977</v>
      </c>
      <c r="K56" s="2162"/>
      <c r="L56" s="754"/>
      <c r="M56" s="2192" t="s">
        <v>1978</v>
      </c>
      <c r="N56" s="754"/>
      <c r="O56" s="754"/>
      <c r="P56" s="1287" t="s">
        <v>1979</v>
      </c>
      <c r="Q56" s="18"/>
      <c r="R56" s="2101" t="s">
        <v>913</v>
      </c>
      <c r="S56" s="2101" t="s">
        <v>913</v>
      </c>
      <c r="T56" s="2101" t="s">
        <v>913</v>
      </c>
      <c r="U56" s="2101"/>
      <c r="V56" s="97"/>
      <c r="W56" s="2159" t="s">
        <v>1966</v>
      </c>
      <c r="X56" s="87"/>
      <c r="Y56" s="2154"/>
      <c r="Z56" s="21"/>
      <c r="AA56" s="97" t="s">
        <v>1980</v>
      </c>
      <c r="AB56" s="2140" t="s">
        <v>563</v>
      </c>
      <c r="AC56" s="2140" t="s">
        <v>563</v>
      </c>
      <c r="AD56" s="18"/>
      <c r="AE56" s="18"/>
      <c r="AF56" s="18"/>
      <c r="AG56" s="18"/>
      <c r="AH56" s="18"/>
      <c r="AI56" s="1907"/>
      <c r="AJ56" s="18"/>
      <c r="AK56" s="53"/>
      <c r="AL56" s="53"/>
      <c r="AM56" s="53"/>
      <c r="AN56" s="53"/>
      <c r="AO56" s="53"/>
      <c r="AP56" s="53"/>
      <c r="AQ56" s="53"/>
      <c r="AR56" s="53"/>
      <c r="AS56" s="53"/>
      <c r="AT56" s="53"/>
      <c r="AU56" s="53"/>
      <c r="AV56" s="53"/>
      <c r="AW56" s="53"/>
      <c r="AX56" s="53"/>
      <c r="AY56" s="53"/>
      <c r="AZ56" s="53"/>
      <c r="BA56" s="26"/>
      <c r="BB56" s="24"/>
      <c r="BC56" s="53"/>
      <c r="BD56" s="53"/>
      <c r="BE56" s="53"/>
      <c r="BF56" s="53"/>
      <c r="BG56" s="53"/>
      <c r="BH56" s="53"/>
      <c r="BI56" s="53"/>
      <c r="BJ56" s="53"/>
      <c r="BK56" s="53"/>
      <c r="BL56" s="53"/>
      <c r="BM56" s="53"/>
      <c r="BN56" s="53"/>
      <c r="BO56" s="53"/>
      <c r="BP56" s="53"/>
      <c r="BQ56" s="53"/>
    </row>
    <row r="57" customFormat="false" ht="7.5" hidden="true" customHeight="true" outlineLevel="0" collapsed="false">
      <c r="A57" s="2150" t="s">
        <v>150</v>
      </c>
      <c r="B57" s="2201" t="s">
        <v>5623</v>
      </c>
      <c r="C57" s="2201"/>
      <c r="D57" s="2151" t="s">
        <v>5624</v>
      </c>
      <c r="E57" s="2151" t="s">
        <v>5625</v>
      </c>
      <c r="F57" s="2151" t="s">
        <v>5626</v>
      </c>
      <c r="G57" s="1287" t="s">
        <v>5627</v>
      </c>
      <c r="H57" s="1287" t="s">
        <v>5628</v>
      </c>
      <c r="I57" s="1287" t="s">
        <v>5629</v>
      </c>
      <c r="J57" s="2191" t="s">
        <v>5630</v>
      </c>
      <c r="K57" s="1768"/>
      <c r="L57" s="754"/>
      <c r="M57" s="754" t="s">
        <v>5636</v>
      </c>
      <c r="N57" s="21"/>
      <c r="O57" s="21" t="s">
        <v>563</v>
      </c>
      <c r="P57" s="1287" t="s">
        <v>5631</v>
      </c>
      <c r="Q57" s="18"/>
      <c r="R57" s="2101" t="s">
        <v>913</v>
      </c>
      <c r="S57" s="754" t="s">
        <v>3748</v>
      </c>
      <c r="T57" s="754" t="s">
        <v>3748</v>
      </c>
      <c r="U57" s="2101" t="s">
        <v>913</v>
      </c>
      <c r="V57" s="754" t="s">
        <v>3748</v>
      </c>
      <c r="W57" s="21" t="s">
        <v>1339</v>
      </c>
      <c r="X57" s="262" t="s">
        <v>5633</v>
      </c>
      <c r="Y57" s="18"/>
      <c r="Z57" s="21"/>
      <c r="AA57" s="18" t="s">
        <v>8097</v>
      </c>
      <c r="AB57" s="97" t="s">
        <v>1030</v>
      </c>
      <c r="AC57" s="740" t="s">
        <v>8098</v>
      </c>
      <c r="AD57" s="18" t="n">
        <v>0</v>
      </c>
      <c r="AE57" s="18"/>
      <c r="AF57" s="18"/>
      <c r="AG57" s="18"/>
      <c r="AH57" s="18"/>
      <c r="AI57" s="1907"/>
      <c r="AJ57" s="18"/>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row>
    <row r="58" customFormat="false" ht="7.5" hidden="false" customHeight="true" outlineLevel="0" collapsed="false">
      <c r="A58" s="16"/>
      <c r="B58" s="934" t="s">
        <v>1981</v>
      </c>
      <c r="C58" s="224" t="s">
        <v>1548</v>
      </c>
      <c r="D58" s="2197" t="s">
        <v>949</v>
      </c>
      <c r="E58" s="2151" t="s">
        <v>1982</v>
      </c>
      <c r="F58" s="2151" t="s">
        <v>1983</v>
      </c>
      <c r="G58" s="1287" t="s">
        <v>1984</v>
      </c>
      <c r="H58" s="1287" t="s">
        <v>1985</v>
      </c>
      <c r="I58" s="22" t="s">
        <v>1986</v>
      </c>
      <c r="J58" s="2203" t="s">
        <v>1987</v>
      </c>
      <c r="K58" s="98"/>
      <c r="L58" s="21"/>
      <c r="M58" s="754" t="s">
        <v>1988</v>
      </c>
      <c r="N58" s="21"/>
      <c r="O58" s="21" t="s">
        <v>931</v>
      </c>
      <c r="P58" s="1287" t="s">
        <v>1989</v>
      </c>
      <c r="Q58" s="1768"/>
      <c r="R58" s="2101" t="s">
        <v>563</v>
      </c>
      <c r="S58" s="2101" t="s">
        <v>913</v>
      </c>
      <c r="T58" s="2101" t="s">
        <v>563</v>
      </c>
      <c r="U58" s="2101" t="s">
        <v>913</v>
      </c>
      <c r="V58" s="2101" t="s">
        <v>563</v>
      </c>
      <c r="W58" s="21" t="s">
        <v>1339</v>
      </c>
      <c r="X58" s="262"/>
      <c r="Y58" s="18"/>
      <c r="Z58" s="21"/>
      <c r="AA58" s="18"/>
      <c r="AB58" s="18"/>
      <c r="AC58" s="18"/>
      <c r="AD58" s="18"/>
      <c r="AE58" s="18"/>
      <c r="AF58" s="18"/>
      <c r="AG58" s="18" t="s">
        <v>1990</v>
      </c>
      <c r="AH58" s="18" t="s">
        <v>1991</v>
      </c>
      <c r="AI58" s="1966"/>
      <c r="AJ58" s="18"/>
      <c r="AK58" s="24"/>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row>
    <row r="59" customFormat="false" ht="7.5" hidden="false" customHeight="true" outlineLevel="0" collapsed="false">
      <c r="A59" s="16"/>
      <c r="B59" s="934" t="s">
        <v>1992</v>
      </c>
      <c r="C59" s="224" t="s">
        <v>1548</v>
      </c>
      <c r="D59" s="2151" t="s">
        <v>1993</v>
      </c>
      <c r="E59" s="2151" t="s">
        <v>1994</v>
      </c>
      <c r="F59" s="2151" t="s">
        <v>1995</v>
      </c>
      <c r="G59" s="1287" t="s">
        <v>1996</v>
      </c>
      <c r="H59" s="1287" t="s">
        <v>1997</v>
      </c>
      <c r="I59" s="1287" t="s">
        <v>1998</v>
      </c>
      <c r="J59" s="85" t="s">
        <v>1999</v>
      </c>
      <c r="K59" s="98"/>
      <c r="L59" s="21"/>
      <c r="M59" s="754" t="s">
        <v>1988</v>
      </c>
      <c r="N59" s="21"/>
      <c r="O59" s="21" t="s">
        <v>563</v>
      </c>
      <c r="P59" s="21" t="s">
        <v>2000</v>
      </c>
      <c r="Q59" s="23"/>
      <c r="R59" s="21" t="s">
        <v>2001</v>
      </c>
      <c r="S59" s="2101" t="s">
        <v>913</v>
      </c>
      <c r="T59" s="2101" t="s">
        <v>563</v>
      </c>
      <c r="U59" s="2101" t="s">
        <v>913</v>
      </c>
      <c r="V59" s="2101" t="s">
        <v>913</v>
      </c>
      <c r="W59" s="18"/>
      <c r="X59" s="262"/>
      <c r="Y59" s="18"/>
      <c r="Z59" s="21"/>
      <c r="AA59" s="18"/>
      <c r="AB59" s="18"/>
      <c r="AC59" s="18"/>
      <c r="AD59" s="18"/>
      <c r="AE59" s="18"/>
      <c r="AF59" s="18"/>
      <c r="AG59" s="18"/>
      <c r="AH59" s="18"/>
      <c r="AI59" s="1966"/>
      <c r="AJ59" s="23"/>
      <c r="AK59" s="24"/>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row>
    <row r="60" customFormat="false" ht="7.5" hidden="false" customHeight="true" outlineLevel="0" collapsed="false">
      <c r="A60" s="2150" t="s">
        <v>150</v>
      </c>
      <c r="B60" s="2201" t="s">
        <v>2002</v>
      </c>
      <c r="C60" s="224" t="s">
        <v>1548</v>
      </c>
      <c r="D60" s="2151" t="s">
        <v>2003</v>
      </c>
      <c r="E60" s="2151" t="s">
        <v>2004</v>
      </c>
      <c r="F60" s="2151" t="s">
        <v>2005</v>
      </c>
      <c r="G60" s="1287" t="s">
        <v>2006</v>
      </c>
      <c r="H60" s="1287" t="s">
        <v>2007</v>
      </c>
      <c r="I60" s="1287" t="s">
        <v>2008</v>
      </c>
      <c r="J60" s="946" t="s">
        <v>2009</v>
      </c>
      <c r="K60" s="98" t="s">
        <v>2010</v>
      </c>
      <c r="L60" s="754"/>
      <c r="M60" s="754" t="s">
        <v>2011</v>
      </c>
      <c r="N60" s="21"/>
      <c r="O60" s="21" t="s">
        <v>563</v>
      </c>
      <c r="P60" s="1287" t="s">
        <v>2012</v>
      </c>
      <c r="Q60" s="2139"/>
      <c r="R60" s="21" t="s">
        <v>2013</v>
      </c>
      <c r="S60" s="2101" t="s">
        <v>913</v>
      </c>
      <c r="T60" s="2101" t="s">
        <v>563</v>
      </c>
      <c r="U60" s="2101" t="s">
        <v>913</v>
      </c>
      <c r="V60" s="2101" t="s">
        <v>913</v>
      </c>
      <c r="W60" s="21" t="s">
        <v>1339</v>
      </c>
      <c r="X60" s="262" t="s">
        <v>2014</v>
      </c>
      <c r="Y60" s="97" t="s">
        <v>2015</v>
      </c>
      <c r="Z60" s="21"/>
      <c r="AA60" s="97" t="s">
        <v>2016</v>
      </c>
      <c r="AB60" s="2211" t="s">
        <v>933</v>
      </c>
      <c r="AC60" s="1768" t="s">
        <v>2017</v>
      </c>
      <c r="AD60" s="18" t="s">
        <v>2018</v>
      </c>
      <c r="AE60" s="18"/>
      <c r="AF60" s="18"/>
      <c r="AG60" s="18" t="s">
        <v>2019</v>
      </c>
      <c r="AH60" s="97" t="s">
        <v>2020</v>
      </c>
      <c r="AI60" s="1907"/>
      <c r="AJ60" s="18"/>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row>
    <row r="61" customFormat="false" ht="39.75" hidden="false" customHeight="true" outlineLevel="0" collapsed="false">
      <c r="A61" s="16" t="s">
        <v>21</v>
      </c>
      <c r="B61" s="33" t="s">
        <v>2021</v>
      </c>
      <c r="C61" s="1825" t="s">
        <v>1548</v>
      </c>
      <c r="D61" s="2197" t="s">
        <v>949</v>
      </c>
      <c r="E61" s="2151" t="s">
        <v>2022</v>
      </c>
      <c r="F61" s="2151" t="s">
        <v>2023</v>
      </c>
      <c r="G61" s="22" t="s">
        <v>2024</v>
      </c>
      <c r="H61" s="1287" t="s">
        <v>2025</v>
      </c>
      <c r="I61" s="1287" t="s">
        <v>2026</v>
      </c>
      <c r="J61" s="21" t="s">
        <v>2027</v>
      </c>
      <c r="K61" s="18"/>
      <c r="L61" s="21"/>
      <c r="M61" s="754" t="s">
        <v>2028</v>
      </c>
      <c r="N61" s="22" t="s">
        <v>1139</v>
      </c>
      <c r="O61" s="21" t="s">
        <v>931</v>
      </c>
      <c r="P61" s="22" t="s">
        <v>2029</v>
      </c>
      <c r="Q61" s="2139"/>
      <c r="R61" s="2101" t="s">
        <v>563</v>
      </c>
      <c r="S61" s="97"/>
      <c r="T61" s="2101" t="s">
        <v>563</v>
      </c>
      <c r="U61" s="2101" t="s">
        <v>913</v>
      </c>
      <c r="V61" s="97"/>
      <c r="W61" s="21" t="s">
        <v>1339</v>
      </c>
      <c r="X61" s="262" t="s">
        <v>2030</v>
      </c>
      <c r="Y61" s="18"/>
      <c r="Z61" s="21"/>
      <c r="AA61" s="18"/>
      <c r="AB61" s="18"/>
      <c r="AC61" s="18" t="s">
        <v>1537</v>
      </c>
      <c r="AD61" s="18"/>
      <c r="AE61" s="18"/>
      <c r="AF61" s="18"/>
      <c r="AG61" s="18"/>
      <c r="AH61" s="18"/>
      <c r="AI61" s="1966"/>
      <c r="AJ61" s="18"/>
      <c r="AK61" s="24"/>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row>
    <row r="62" customFormat="false" ht="7.5" hidden="true" customHeight="true" outlineLevel="0" collapsed="false">
      <c r="A62" s="16" t="s">
        <v>21</v>
      </c>
      <c r="B62" s="2098" t="s">
        <v>1331</v>
      </c>
      <c r="C62" s="2098"/>
      <c r="D62" s="2197" t="s">
        <v>949</v>
      </c>
      <c r="E62" s="2151" t="s">
        <v>5644</v>
      </c>
      <c r="F62" s="2151" t="s">
        <v>8099</v>
      </c>
      <c r="G62" s="1287" t="s">
        <v>1332</v>
      </c>
      <c r="H62" s="1287" t="s">
        <v>1333</v>
      </c>
      <c r="I62" s="2187" t="s">
        <v>1334</v>
      </c>
      <c r="J62" s="2191" t="s">
        <v>1335</v>
      </c>
      <c r="K62" s="1768" t="s">
        <v>1336</v>
      </c>
      <c r="L62" s="754" t="s">
        <v>569</v>
      </c>
      <c r="M62" s="754" t="s">
        <v>913</v>
      </c>
      <c r="N62" s="22" t="s">
        <v>1337</v>
      </c>
      <c r="O62" s="21" t="s">
        <v>931</v>
      </c>
      <c r="P62" s="1287" t="s">
        <v>1338</v>
      </c>
      <c r="Q62" s="18"/>
      <c r="R62" s="2101" t="s">
        <v>563</v>
      </c>
      <c r="S62" s="2101" t="s">
        <v>913</v>
      </c>
      <c r="T62" s="2101" t="s">
        <v>563</v>
      </c>
      <c r="U62" s="2101" t="s">
        <v>913</v>
      </c>
      <c r="V62" s="2101" t="s">
        <v>913</v>
      </c>
      <c r="W62" s="21" t="s">
        <v>1339</v>
      </c>
      <c r="X62" s="262" t="s">
        <v>1340</v>
      </c>
      <c r="Y62" s="1768" t="s">
        <v>1186</v>
      </c>
      <c r="Z62" s="2140" t="s">
        <v>940</v>
      </c>
      <c r="AA62" s="97"/>
      <c r="AB62" s="97" t="s">
        <v>1341</v>
      </c>
      <c r="AC62" s="97" t="s">
        <v>1342</v>
      </c>
      <c r="AD62" s="1768" t="s">
        <v>1343</v>
      </c>
      <c r="AE62" s="1768" t="s">
        <v>933</v>
      </c>
      <c r="AF62" s="97"/>
      <c r="AG62" s="1768" t="s">
        <v>940</v>
      </c>
      <c r="AH62" s="18" t="s">
        <v>8100</v>
      </c>
      <c r="AI62" s="1903"/>
      <c r="AJ62" s="18"/>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row>
    <row r="63" customFormat="false" ht="7.5" hidden="true" customHeight="true" outlineLevel="0" collapsed="false">
      <c r="A63" s="16" t="s">
        <v>21</v>
      </c>
      <c r="B63" s="934" t="s">
        <v>5647</v>
      </c>
      <c r="C63" s="934"/>
      <c r="D63" s="2151" t="s">
        <v>5648</v>
      </c>
      <c r="E63" s="2151" t="s">
        <v>5649</v>
      </c>
      <c r="F63" s="2151" t="s">
        <v>5650</v>
      </c>
      <c r="G63" s="22" t="s">
        <v>5651</v>
      </c>
      <c r="H63" s="18" t="s">
        <v>5652</v>
      </c>
      <c r="I63" s="18" t="s">
        <v>8101</v>
      </c>
      <c r="J63" s="2203" t="s">
        <v>5654</v>
      </c>
      <c r="K63" s="1768" t="s">
        <v>5657</v>
      </c>
      <c r="L63" s="18" t="s">
        <v>8102</v>
      </c>
      <c r="M63" s="21" t="s">
        <v>913</v>
      </c>
      <c r="N63" s="21" t="s">
        <v>933</v>
      </c>
      <c r="O63" s="2198" t="s">
        <v>563</v>
      </c>
      <c r="P63" s="2084" t="s">
        <v>5655</v>
      </c>
      <c r="Q63" s="18"/>
      <c r="R63" s="2101" t="s">
        <v>563</v>
      </c>
      <c r="S63" s="2101" t="s">
        <v>913</v>
      </c>
      <c r="T63" s="2101" t="s">
        <v>563</v>
      </c>
      <c r="U63" s="97"/>
      <c r="V63" s="1567"/>
      <c r="W63" s="18"/>
      <c r="X63" s="262"/>
      <c r="Y63" s="97"/>
      <c r="Z63" s="2140" t="s">
        <v>940</v>
      </c>
      <c r="AA63" s="97" t="s">
        <v>1030</v>
      </c>
      <c r="AB63" s="97" t="s">
        <v>5656</v>
      </c>
      <c r="AC63" s="1768" t="s">
        <v>563</v>
      </c>
      <c r="AD63" s="1768"/>
      <c r="AE63" s="1768" t="s">
        <v>933</v>
      </c>
      <c r="AF63" s="1768"/>
      <c r="AG63" s="1768"/>
      <c r="AH63" s="18"/>
      <c r="AI63" s="1903"/>
      <c r="AJ63" s="18"/>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row>
    <row r="64" customFormat="false" ht="1.5" hidden="true" customHeight="true" outlineLevel="0" collapsed="false">
      <c r="A64" s="16" t="s">
        <v>96</v>
      </c>
      <c r="B64" s="2098" t="s">
        <v>1244</v>
      </c>
      <c r="C64" s="2098"/>
      <c r="D64" s="2151" t="s">
        <v>5658</v>
      </c>
      <c r="E64" s="2197" t="s">
        <v>1151</v>
      </c>
      <c r="F64" s="2151" t="s">
        <v>5659</v>
      </c>
      <c r="G64" s="1287" t="s">
        <v>1245</v>
      </c>
      <c r="H64" s="95" t="s">
        <v>1246</v>
      </c>
      <c r="I64" s="1287" t="s">
        <v>1247</v>
      </c>
      <c r="J64" s="2203" t="s">
        <v>1248</v>
      </c>
      <c r="K64" s="1047" t="s">
        <v>1249</v>
      </c>
      <c r="L64" s="21" t="s">
        <v>1250</v>
      </c>
      <c r="M64" s="2162" t="s">
        <v>563</v>
      </c>
      <c r="N64" s="21" t="s">
        <v>1251</v>
      </c>
      <c r="O64" s="2198" t="s">
        <v>563</v>
      </c>
      <c r="P64" s="95" t="s">
        <v>1252</v>
      </c>
      <c r="Q64" s="97"/>
      <c r="R64" s="754" t="s">
        <v>913</v>
      </c>
      <c r="S64" s="754" t="s">
        <v>913</v>
      </c>
      <c r="T64" s="2101" t="s">
        <v>913</v>
      </c>
      <c r="U64" s="2101"/>
      <c r="V64" s="754" t="s">
        <v>563</v>
      </c>
      <c r="W64" s="95"/>
      <c r="X64" s="234"/>
      <c r="Y64" s="2212" t="n">
        <v>41679</v>
      </c>
      <c r="Z64" s="2162" t="s">
        <v>940</v>
      </c>
      <c r="AA64" s="96"/>
      <c r="AB64" s="95" t="s">
        <v>1253</v>
      </c>
      <c r="AC64" s="2211" t="s">
        <v>563</v>
      </c>
      <c r="AD64" s="1768"/>
      <c r="AE64" s="1768" t="s">
        <v>569</v>
      </c>
      <c r="AF64" s="1768"/>
      <c r="AG64" s="1768" t="s">
        <v>569</v>
      </c>
      <c r="AH64" s="18"/>
      <c r="AI64" s="1969"/>
      <c r="AJ64" s="18"/>
      <c r="AK64" s="24"/>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row>
    <row r="65" customFormat="false" ht="35.25" hidden="false" customHeight="true" outlineLevel="0" collapsed="false">
      <c r="A65" s="2150" t="s">
        <v>801</v>
      </c>
      <c r="B65" s="2177" t="s">
        <v>2031</v>
      </c>
      <c r="C65" s="1944" t="s">
        <v>1548</v>
      </c>
      <c r="D65" s="2151" t="s">
        <v>2032</v>
      </c>
      <c r="E65" s="2151" t="s">
        <v>2033</v>
      </c>
      <c r="F65" s="2151" t="s">
        <v>2034</v>
      </c>
      <c r="G65" s="1287" t="s">
        <v>2035</v>
      </c>
      <c r="H65" s="95" t="s">
        <v>2036</v>
      </c>
      <c r="I65" s="1287" t="s">
        <v>2037</v>
      </c>
      <c r="J65" s="2203" t="s">
        <v>2038</v>
      </c>
      <c r="K65" s="2170" t="s">
        <v>2039</v>
      </c>
      <c r="L65" s="21" t="s">
        <v>2040</v>
      </c>
      <c r="M65" s="21" t="s">
        <v>2041</v>
      </c>
      <c r="N65" s="2140" t="s">
        <v>2042</v>
      </c>
      <c r="O65" s="21" t="s">
        <v>913</v>
      </c>
      <c r="P65" s="21" t="s">
        <v>2043</v>
      </c>
      <c r="Q65" s="1617" t="s">
        <v>2044</v>
      </c>
      <c r="R65" s="21" t="s">
        <v>563</v>
      </c>
      <c r="S65" s="21" t="s">
        <v>2045</v>
      </c>
      <c r="T65" s="2154"/>
      <c r="U65" s="2154" t="s">
        <v>913</v>
      </c>
      <c r="V65" s="21" t="s">
        <v>913</v>
      </c>
      <c r="W65" s="21"/>
      <c r="X65" s="262"/>
      <c r="Y65" s="2140"/>
      <c r="Z65" s="2180" t="s">
        <v>925</v>
      </c>
      <c r="AA65" s="21" t="s">
        <v>2046</v>
      </c>
      <c r="AB65" s="2154" t="s">
        <v>1242</v>
      </c>
      <c r="AC65" s="2140" t="s">
        <v>2047</v>
      </c>
      <c r="AD65" s="2140"/>
      <c r="AE65" s="2140" t="s">
        <v>569</v>
      </c>
      <c r="AF65" s="2140"/>
      <c r="AG65" s="2180" t="s">
        <v>569</v>
      </c>
      <c r="AH65" s="21"/>
      <c r="AI65" s="1766"/>
      <c r="AJ65" s="21" t="s">
        <v>2048</v>
      </c>
      <c r="AK65" s="1245"/>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53"/>
      <c r="BK65" s="53"/>
      <c r="BL65" s="53"/>
      <c r="BM65" s="53"/>
      <c r="BN65" s="53"/>
      <c r="BO65" s="53"/>
      <c r="BP65" s="53"/>
      <c r="BQ65" s="53"/>
    </row>
    <row r="66" customFormat="false" ht="7.5" hidden="false" customHeight="true" outlineLevel="0" collapsed="false">
      <c r="A66" s="16" t="s">
        <v>21</v>
      </c>
      <c r="B66" s="934" t="s">
        <v>2049</v>
      </c>
      <c r="C66" s="1822" t="s">
        <v>2050</v>
      </c>
      <c r="D66" s="2197" t="s">
        <v>949</v>
      </c>
      <c r="E66" s="2151" t="s">
        <v>2051</v>
      </c>
      <c r="F66" s="2151" t="s">
        <v>2052</v>
      </c>
      <c r="G66" s="1287" t="s">
        <v>2053</v>
      </c>
      <c r="H66" s="95" t="s">
        <v>2054</v>
      </c>
      <c r="I66" s="95" t="s">
        <v>2055</v>
      </c>
      <c r="J66" s="2203" t="s">
        <v>2056</v>
      </c>
      <c r="K66" s="2140" t="s">
        <v>2057</v>
      </c>
      <c r="L66" s="21" t="s">
        <v>1237</v>
      </c>
      <c r="M66" s="21" t="s">
        <v>913</v>
      </c>
      <c r="N66" s="21" t="s">
        <v>913</v>
      </c>
      <c r="O66" s="2198" t="s">
        <v>563</v>
      </c>
      <c r="P66" s="21" t="s">
        <v>1239</v>
      </c>
      <c r="Q66" s="2154"/>
      <c r="R66" s="21" t="s">
        <v>563</v>
      </c>
      <c r="S66" s="21" t="s">
        <v>913</v>
      </c>
      <c r="T66" s="21" t="s">
        <v>913</v>
      </c>
      <c r="U66" s="2154" t="s">
        <v>913</v>
      </c>
      <c r="V66" s="2154" t="s">
        <v>2058</v>
      </c>
      <c r="W66" s="2154"/>
      <c r="X66" s="87" t="s">
        <v>1240</v>
      </c>
      <c r="Y66" s="2154" t="s">
        <v>2059</v>
      </c>
      <c r="Z66" s="2180" t="s">
        <v>925</v>
      </c>
      <c r="AA66" s="21" t="s">
        <v>2060</v>
      </c>
      <c r="AB66" s="2154" t="s">
        <v>1242</v>
      </c>
      <c r="AC66" s="2154" t="s">
        <v>2061</v>
      </c>
      <c r="AD66" s="2140" t="s">
        <v>2062</v>
      </c>
      <c r="AE66" s="2140" t="s">
        <v>569</v>
      </c>
      <c r="AF66" s="2140"/>
      <c r="AG66" s="2180" t="s">
        <v>569</v>
      </c>
      <c r="AH66" s="21"/>
      <c r="AI66" s="1766"/>
      <c r="AJ66" s="21"/>
      <c r="AK66" s="1245"/>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53"/>
      <c r="BK66" s="53"/>
      <c r="BL66" s="53"/>
      <c r="BM66" s="53"/>
      <c r="BN66" s="53"/>
      <c r="BO66" s="53"/>
      <c r="BP66" s="53"/>
      <c r="BQ66" s="53"/>
    </row>
    <row r="67" customFormat="false" ht="7.5" hidden="true" customHeight="true" outlineLevel="0" collapsed="false">
      <c r="A67" s="16" t="s">
        <v>96</v>
      </c>
      <c r="B67" s="934" t="s">
        <v>1232</v>
      </c>
      <c r="C67" s="934"/>
      <c r="D67" s="2197" t="s">
        <v>949</v>
      </c>
      <c r="E67" s="2151" t="s">
        <v>5669</v>
      </c>
      <c r="F67" s="2151" t="s">
        <v>5670</v>
      </c>
      <c r="G67" s="1287" t="s">
        <v>1233</v>
      </c>
      <c r="H67" s="95" t="s">
        <v>1234</v>
      </c>
      <c r="I67" s="95" t="s">
        <v>1235</v>
      </c>
      <c r="J67" s="2203" t="s">
        <v>2056</v>
      </c>
      <c r="K67" s="2140" t="s">
        <v>569</v>
      </c>
      <c r="L67" s="21" t="s">
        <v>1237</v>
      </c>
      <c r="M67" s="21" t="s">
        <v>1238</v>
      </c>
      <c r="N67" s="21" t="s">
        <v>912</v>
      </c>
      <c r="O67" s="2198" t="s">
        <v>940</v>
      </c>
      <c r="P67" s="22" t="s">
        <v>1239</v>
      </c>
      <c r="Q67" s="2154"/>
      <c r="R67" s="21" t="s">
        <v>563</v>
      </c>
      <c r="S67" s="21" t="s">
        <v>563</v>
      </c>
      <c r="T67" s="21" t="s">
        <v>563</v>
      </c>
      <c r="U67" s="21" t="s">
        <v>913</v>
      </c>
      <c r="V67" s="21" t="s">
        <v>913</v>
      </c>
      <c r="W67" s="2154"/>
      <c r="X67" s="87" t="s">
        <v>1240</v>
      </c>
      <c r="Y67" s="2213" t="n">
        <v>41859</v>
      </c>
      <c r="Z67" s="2180" t="s">
        <v>925</v>
      </c>
      <c r="AA67" s="21" t="s">
        <v>1241</v>
      </c>
      <c r="AB67" s="2154" t="s">
        <v>1242</v>
      </c>
      <c r="AC67" s="2140" t="s">
        <v>563</v>
      </c>
      <c r="AD67" s="2154" t="s">
        <v>1243</v>
      </c>
      <c r="AE67" s="2140" t="s">
        <v>569</v>
      </c>
      <c r="AF67" s="2140"/>
      <c r="AG67" s="2180" t="s">
        <v>569</v>
      </c>
      <c r="AH67" s="21"/>
      <c r="AI67" s="1766"/>
      <c r="AJ67" s="21"/>
      <c r="AK67" s="1245"/>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53"/>
      <c r="BK67" s="53"/>
      <c r="BL67" s="53"/>
      <c r="BM67" s="53"/>
      <c r="BN67" s="53"/>
      <c r="BO67" s="53"/>
      <c r="BP67" s="53"/>
      <c r="BQ67" s="53"/>
    </row>
    <row r="68" customFormat="false" ht="7.5" hidden="true" customHeight="true" outlineLevel="0" collapsed="false">
      <c r="A68" s="2150" t="s">
        <v>1270</v>
      </c>
      <c r="B68" s="2177" t="s">
        <v>1489</v>
      </c>
      <c r="C68" s="2177"/>
      <c r="D68" s="2178" t="s">
        <v>5672</v>
      </c>
      <c r="E68" s="2151" t="s">
        <v>5673</v>
      </c>
      <c r="F68" s="2151" t="s">
        <v>5674</v>
      </c>
      <c r="G68" s="1287" t="s">
        <v>1490</v>
      </c>
      <c r="H68" s="95" t="s">
        <v>1491</v>
      </c>
      <c r="I68" s="95" t="s">
        <v>1492</v>
      </c>
      <c r="J68" s="2214" t="s">
        <v>1493</v>
      </c>
      <c r="K68" s="2140" t="s">
        <v>569</v>
      </c>
      <c r="L68" s="21" t="s">
        <v>1237</v>
      </c>
      <c r="M68" s="2140" t="s">
        <v>1494</v>
      </c>
      <c r="N68" s="21" t="s">
        <v>912</v>
      </c>
      <c r="O68" s="21" t="s">
        <v>1495</v>
      </c>
      <c r="P68" s="22" t="s">
        <v>8103</v>
      </c>
      <c r="Q68" s="2154"/>
      <c r="R68" s="21" t="s">
        <v>1497</v>
      </c>
      <c r="S68" s="21" t="s">
        <v>1497</v>
      </c>
      <c r="T68" s="21" t="s">
        <v>1497</v>
      </c>
      <c r="U68" s="21" t="s">
        <v>1497</v>
      </c>
      <c r="V68" s="21" t="s">
        <v>563</v>
      </c>
      <c r="W68" s="2154"/>
      <c r="X68" s="87"/>
      <c r="Y68" s="2154"/>
      <c r="Z68" s="2215" t="s">
        <v>940</v>
      </c>
      <c r="AA68" s="21"/>
      <c r="AB68" s="21" t="s">
        <v>563</v>
      </c>
      <c r="AC68" s="2198" t="s">
        <v>563</v>
      </c>
      <c r="AD68" s="21"/>
      <c r="AE68" s="2154" t="s">
        <v>1498</v>
      </c>
      <c r="AF68" s="2140"/>
      <c r="AG68" s="2180" t="s">
        <v>569</v>
      </c>
      <c r="AH68" s="21"/>
      <c r="AI68" s="1766"/>
      <c r="AJ68" s="21"/>
      <c r="AK68" s="1245"/>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53"/>
      <c r="BK68" s="53"/>
      <c r="BL68" s="53"/>
      <c r="BM68" s="53"/>
      <c r="BN68" s="53"/>
      <c r="BO68" s="53"/>
      <c r="BP68" s="53"/>
      <c r="BQ68" s="53"/>
    </row>
    <row r="69" customFormat="false" ht="7.5" hidden="false" customHeight="true" outlineLevel="0" collapsed="false">
      <c r="A69" s="2216" t="s">
        <v>1270</v>
      </c>
      <c r="B69" s="88" t="s">
        <v>2063</v>
      </c>
      <c r="C69" s="244" t="s">
        <v>2064</v>
      </c>
      <c r="D69" s="2178" t="s">
        <v>2065</v>
      </c>
      <c r="E69" s="2151" t="s">
        <v>2066</v>
      </c>
      <c r="F69" s="2151" t="s">
        <v>2067</v>
      </c>
      <c r="G69" s="2127" t="s">
        <v>2068</v>
      </c>
      <c r="H69" s="2217" t="s">
        <v>2068</v>
      </c>
      <c r="I69" s="2217" t="s">
        <v>2068</v>
      </c>
      <c r="J69" s="2203"/>
      <c r="K69" s="2154" t="s">
        <v>912</v>
      </c>
      <c r="L69" s="21" t="s">
        <v>940</v>
      </c>
      <c r="M69" s="21" t="s">
        <v>2069</v>
      </c>
      <c r="N69" s="2140" t="s">
        <v>940</v>
      </c>
      <c r="O69" s="2140" t="s">
        <v>563</v>
      </c>
      <c r="P69" s="22" t="s">
        <v>2070</v>
      </c>
      <c r="Q69" s="2154"/>
      <c r="R69" s="21" t="s">
        <v>563</v>
      </c>
      <c r="S69" s="2154" t="s">
        <v>913</v>
      </c>
      <c r="T69" s="2154"/>
      <c r="U69" s="21" t="s">
        <v>913</v>
      </c>
      <c r="V69" s="21" t="s">
        <v>563</v>
      </c>
      <c r="W69" s="2154"/>
      <c r="X69" s="87" t="s">
        <v>1081</v>
      </c>
      <c r="Y69" s="2154" t="s">
        <v>1002</v>
      </c>
      <c r="Z69" s="2215" t="s">
        <v>940</v>
      </c>
      <c r="AA69" s="21" t="s">
        <v>2071</v>
      </c>
      <c r="AB69" s="2218" t="s">
        <v>1030</v>
      </c>
      <c r="AC69" s="2219" t="s">
        <v>563</v>
      </c>
      <c r="AD69" s="21"/>
      <c r="AE69" s="2154" t="s">
        <v>569</v>
      </c>
      <c r="AF69" s="2140"/>
      <c r="AG69" s="2220" t="s">
        <v>2072</v>
      </c>
      <c r="AH69" s="21"/>
      <c r="AI69" s="1766"/>
      <c r="AJ69" s="21" t="s">
        <v>1019</v>
      </c>
      <c r="AK69" s="1245"/>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53"/>
      <c r="BK69" s="53"/>
      <c r="BL69" s="53"/>
      <c r="BM69" s="53"/>
      <c r="BN69" s="53"/>
      <c r="BO69" s="53"/>
      <c r="BP69" s="53"/>
      <c r="BQ69" s="53"/>
    </row>
    <row r="70" customFormat="false" ht="7.5" hidden="true" customHeight="true" outlineLevel="0" collapsed="false">
      <c r="A70" s="16" t="s">
        <v>1270</v>
      </c>
      <c r="B70" s="2185" t="s">
        <v>6372</v>
      </c>
      <c r="C70" s="2185"/>
      <c r="D70" s="2151" t="s">
        <v>6373</v>
      </c>
      <c r="E70" s="2151" t="s">
        <v>6374</v>
      </c>
      <c r="F70" s="2151" t="s">
        <v>6375</v>
      </c>
      <c r="G70" s="21" t="s">
        <v>8104</v>
      </c>
      <c r="H70" s="21" t="s">
        <v>8104</v>
      </c>
      <c r="I70" s="1287" t="s">
        <v>6376</v>
      </c>
      <c r="J70" s="2203" t="s">
        <v>6377</v>
      </c>
      <c r="K70" s="2221" t="s">
        <v>8105</v>
      </c>
      <c r="L70" s="2222" t="s">
        <v>8106</v>
      </c>
      <c r="M70" s="21" t="s">
        <v>912</v>
      </c>
      <c r="N70" s="21" t="s">
        <v>1303</v>
      </c>
      <c r="O70" s="2164" t="s">
        <v>913</v>
      </c>
      <c r="P70" s="22" t="s">
        <v>8107</v>
      </c>
      <c r="Q70" s="2154"/>
      <c r="R70" s="2200"/>
      <c r="S70" s="2161"/>
      <c r="T70" s="2161"/>
      <c r="U70" s="2165" t="s">
        <v>913</v>
      </c>
      <c r="V70" s="2165" t="s">
        <v>913</v>
      </c>
      <c r="W70" s="2223"/>
      <c r="X70" s="281" t="s">
        <v>8108</v>
      </c>
      <c r="Y70" s="2223" t="s">
        <v>1002</v>
      </c>
      <c r="Z70" s="2215" t="s">
        <v>940</v>
      </c>
      <c r="AA70" s="2220" t="n">
        <v>9</v>
      </c>
      <c r="AB70" s="2219" t="s">
        <v>563</v>
      </c>
      <c r="AC70" s="2198" t="s">
        <v>563</v>
      </c>
      <c r="AD70" s="21"/>
      <c r="AE70" s="2154" t="s">
        <v>1498</v>
      </c>
      <c r="AF70" s="2140"/>
      <c r="AG70" s="2224" t="s">
        <v>562</v>
      </c>
      <c r="AH70" s="21"/>
      <c r="AI70" s="1766"/>
      <c r="AJ70" s="21"/>
      <c r="AK70" s="1245"/>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53"/>
      <c r="BK70" s="53"/>
      <c r="BL70" s="53"/>
      <c r="BM70" s="53"/>
      <c r="BN70" s="53"/>
      <c r="BO70" s="53"/>
      <c r="BP70" s="53"/>
      <c r="BQ70" s="53"/>
    </row>
    <row r="71" customFormat="false" ht="7.5" hidden="true" customHeight="true" outlineLevel="0" collapsed="false">
      <c r="A71" s="16" t="s">
        <v>1270</v>
      </c>
      <c r="B71" s="2185" t="s">
        <v>1271</v>
      </c>
      <c r="C71" s="2185"/>
      <c r="D71" s="2151" t="s">
        <v>5679</v>
      </c>
      <c r="E71" s="2151" t="s">
        <v>5680</v>
      </c>
      <c r="F71" s="2151" t="s">
        <v>5681</v>
      </c>
      <c r="G71" s="22" t="s">
        <v>1272</v>
      </c>
      <c r="H71" s="22" t="s">
        <v>1273</v>
      </c>
      <c r="I71" s="1287" t="s">
        <v>1274</v>
      </c>
      <c r="J71" s="2203" t="s">
        <v>1275</v>
      </c>
      <c r="K71" s="2164" t="s">
        <v>1276</v>
      </c>
      <c r="L71" s="2164" t="s">
        <v>569</v>
      </c>
      <c r="M71" s="2164" t="s">
        <v>1277</v>
      </c>
      <c r="N71" s="21" t="s">
        <v>912</v>
      </c>
      <c r="O71" s="2164" t="s">
        <v>563</v>
      </c>
      <c r="P71" s="22" t="s">
        <v>1278</v>
      </c>
      <c r="Q71" s="2154"/>
      <c r="R71" s="2165" t="s">
        <v>563</v>
      </c>
      <c r="S71" s="2161" t="s">
        <v>913</v>
      </c>
      <c r="T71" s="2161" t="s">
        <v>1279</v>
      </c>
      <c r="U71" s="2165" t="s">
        <v>913</v>
      </c>
      <c r="V71" s="2165" t="s">
        <v>913</v>
      </c>
      <c r="W71" s="2225"/>
      <c r="X71" s="2049"/>
      <c r="Y71" s="2225"/>
      <c r="Z71" s="2215" t="s">
        <v>940</v>
      </c>
      <c r="AA71" s="21"/>
      <c r="AB71" s="2154" t="s">
        <v>1280</v>
      </c>
      <c r="AC71" s="2198" t="s">
        <v>563</v>
      </c>
      <c r="AD71" s="21"/>
      <c r="AE71" s="2154" t="s">
        <v>1281</v>
      </c>
      <c r="AF71" s="2140"/>
      <c r="AG71" s="2180" t="s">
        <v>569</v>
      </c>
      <c r="AH71" s="21"/>
      <c r="AI71" s="1766"/>
      <c r="AJ71" s="21"/>
      <c r="AK71" s="1245"/>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53"/>
      <c r="BK71" s="53"/>
      <c r="BL71" s="53"/>
      <c r="BM71" s="53"/>
      <c r="BN71" s="53"/>
      <c r="BO71" s="53"/>
      <c r="BP71" s="53"/>
      <c r="BQ71" s="53"/>
    </row>
    <row r="72" customFormat="false" ht="7.5" hidden="true" customHeight="true" outlineLevel="0" collapsed="false">
      <c r="A72" s="16" t="s">
        <v>1270</v>
      </c>
      <c r="B72" s="2185" t="s">
        <v>1485</v>
      </c>
      <c r="C72" s="2185"/>
      <c r="D72" s="2151" t="s">
        <v>5687</v>
      </c>
      <c r="E72" s="2151" t="s">
        <v>5688</v>
      </c>
      <c r="F72" s="2151" t="s">
        <v>5689</v>
      </c>
      <c r="G72" s="2226" t="s">
        <v>5690</v>
      </c>
      <c r="H72" s="2226" t="s">
        <v>5690</v>
      </c>
      <c r="I72" s="2226" t="s">
        <v>5690</v>
      </c>
      <c r="J72" s="2203" t="s">
        <v>8109</v>
      </c>
      <c r="K72" s="21"/>
      <c r="L72" s="21"/>
      <c r="M72" s="21"/>
      <c r="N72" s="21"/>
      <c r="O72" s="21" t="s">
        <v>563</v>
      </c>
      <c r="P72" s="21" t="s">
        <v>1487</v>
      </c>
      <c r="Q72" s="18"/>
      <c r="R72" s="2158"/>
      <c r="S72" s="2154" t="s">
        <v>913</v>
      </c>
      <c r="T72" s="2154"/>
      <c r="U72" s="21" t="s">
        <v>913</v>
      </c>
      <c r="V72" s="21" t="s">
        <v>563</v>
      </c>
      <c r="W72" s="21" t="s">
        <v>1339</v>
      </c>
      <c r="X72" s="262" t="s">
        <v>1488</v>
      </c>
      <c r="Y72" s="21"/>
      <c r="Z72" s="2227"/>
      <c r="AA72" s="21"/>
      <c r="AB72" s="21" t="s">
        <v>563</v>
      </c>
      <c r="AC72" s="21" t="s">
        <v>563</v>
      </c>
      <c r="AD72" s="21"/>
      <c r="AE72" s="21"/>
      <c r="AF72" s="21"/>
      <c r="AG72" s="21"/>
      <c r="AH72" s="21"/>
      <c r="AI72" s="1567"/>
      <c r="AJ72" s="18"/>
      <c r="AK72" s="24"/>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53"/>
      <c r="BK72" s="53"/>
      <c r="BL72" s="53"/>
      <c r="BM72" s="53"/>
      <c r="BN72" s="53"/>
      <c r="BO72" s="53"/>
      <c r="BP72" s="53"/>
      <c r="BQ72" s="53"/>
    </row>
    <row r="73" customFormat="false" ht="30" hidden="true" customHeight="true" outlineLevel="0" collapsed="false">
      <c r="A73" s="33" t="s">
        <v>21</v>
      </c>
      <c r="B73" s="2098" t="s">
        <v>1363</v>
      </c>
      <c r="C73" s="2098"/>
      <c r="D73" s="2151" t="s">
        <v>5693</v>
      </c>
      <c r="E73" s="2197" t="s">
        <v>1151</v>
      </c>
      <c r="F73" s="2151" t="s">
        <v>5694</v>
      </c>
      <c r="G73" s="1287" t="s">
        <v>1364</v>
      </c>
      <c r="H73" s="95" t="s">
        <v>1365</v>
      </c>
      <c r="I73" s="95" t="s">
        <v>1366</v>
      </c>
      <c r="J73" s="2101" t="s">
        <v>1367</v>
      </c>
      <c r="K73" s="2101"/>
      <c r="L73" s="2101" t="s">
        <v>569</v>
      </c>
      <c r="M73" s="2101" t="s">
        <v>1368</v>
      </c>
      <c r="N73" s="2101" t="s">
        <v>1369</v>
      </c>
      <c r="O73" s="2101" t="s">
        <v>563</v>
      </c>
      <c r="P73" s="2101" t="s">
        <v>1370</v>
      </c>
      <c r="Q73" s="96"/>
      <c r="R73" s="2101" t="s">
        <v>913</v>
      </c>
      <c r="S73" s="2101" t="s">
        <v>913</v>
      </c>
      <c r="T73" s="2101" t="s">
        <v>913</v>
      </c>
      <c r="U73" s="2101" t="s">
        <v>563</v>
      </c>
      <c r="V73" s="2101" t="s">
        <v>563</v>
      </c>
      <c r="W73" s="2101"/>
      <c r="X73" s="36" t="s">
        <v>1371</v>
      </c>
      <c r="Y73" s="2101"/>
      <c r="Z73" s="2228" t="s">
        <v>925</v>
      </c>
      <c r="AA73" s="2101"/>
      <c r="AB73" s="2101" t="s">
        <v>1372</v>
      </c>
      <c r="AC73" s="2101" t="s">
        <v>563</v>
      </c>
      <c r="AD73" s="2101"/>
      <c r="AE73" s="2101"/>
      <c r="AF73" s="2101"/>
      <c r="AG73" s="2101" t="s">
        <v>569</v>
      </c>
      <c r="AH73" s="2101"/>
      <c r="AI73" s="2229"/>
      <c r="AJ73" s="96"/>
      <c r="AK73" s="2230"/>
      <c r="AL73" s="2231"/>
      <c r="AM73" s="2231"/>
      <c r="AN73" s="2231"/>
      <c r="AO73" s="2231"/>
      <c r="AP73" s="2231"/>
      <c r="AQ73" s="2231"/>
      <c r="AR73" s="2231"/>
      <c r="AS73" s="2231"/>
      <c r="AT73" s="2231"/>
      <c r="AU73" s="2231"/>
      <c r="AV73" s="2231"/>
      <c r="AW73" s="2231"/>
      <c r="AX73" s="2231"/>
      <c r="AY73" s="2231"/>
      <c r="AZ73" s="2231"/>
      <c r="BA73" s="2231"/>
      <c r="BB73" s="2231"/>
      <c r="BC73" s="2231"/>
      <c r="BD73" s="2231"/>
      <c r="BE73" s="2231"/>
      <c r="BF73" s="2231"/>
      <c r="BG73" s="2231"/>
      <c r="BH73" s="2231"/>
      <c r="BI73" s="2231"/>
      <c r="BJ73" s="1921"/>
      <c r="BK73" s="1921"/>
      <c r="BL73" s="1921"/>
      <c r="BM73" s="1921"/>
      <c r="BN73" s="1921"/>
      <c r="BO73" s="1921"/>
      <c r="BP73" s="1921"/>
      <c r="BQ73" s="53"/>
    </row>
    <row r="74" customFormat="false" ht="30" hidden="false" customHeight="true" outlineLevel="0" collapsed="false">
      <c r="A74" s="16" t="s">
        <v>21</v>
      </c>
      <c r="B74" s="934" t="s">
        <v>2073</v>
      </c>
      <c r="C74" s="1822" t="s">
        <v>1548</v>
      </c>
      <c r="D74" s="2151" t="s">
        <v>2074</v>
      </c>
      <c r="E74" s="2151" t="s">
        <v>2075</v>
      </c>
      <c r="F74" s="2151" t="s">
        <v>2076</v>
      </c>
      <c r="G74" s="1287" t="s">
        <v>2077</v>
      </c>
      <c r="H74" s="95" t="s">
        <v>2078</v>
      </c>
      <c r="I74" s="95" t="s">
        <v>2079</v>
      </c>
      <c r="J74" s="2203" t="s">
        <v>2080</v>
      </c>
      <c r="K74" s="21" t="s">
        <v>912</v>
      </c>
      <c r="L74" s="2198" t="s">
        <v>562</v>
      </c>
      <c r="M74" s="21" t="s">
        <v>2081</v>
      </c>
      <c r="N74" s="2198" t="s">
        <v>562</v>
      </c>
      <c r="O74" s="21" t="s">
        <v>563</v>
      </c>
      <c r="P74" s="2140" t="s">
        <v>2082</v>
      </c>
      <c r="Q74" s="2139"/>
      <c r="R74" s="21" t="s">
        <v>563</v>
      </c>
      <c r="S74" s="21" t="s">
        <v>913</v>
      </c>
      <c r="T74" s="21" t="s">
        <v>563</v>
      </c>
      <c r="U74" s="21" t="s">
        <v>913</v>
      </c>
      <c r="V74" s="21" t="s">
        <v>563</v>
      </c>
      <c r="W74" s="21"/>
      <c r="X74" s="262" t="s">
        <v>2083</v>
      </c>
      <c r="Y74" s="2154" t="s">
        <v>1002</v>
      </c>
      <c r="Z74" s="2215" t="s">
        <v>940</v>
      </c>
      <c r="AA74" s="21"/>
      <c r="AB74" s="2198" t="s">
        <v>569</v>
      </c>
      <c r="AC74" s="2198" t="s">
        <v>562</v>
      </c>
      <c r="AD74" s="21"/>
      <c r="AE74" s="2154" t="s">
        <v>1030</v>
      </c>
      <c r="AF74" s="2140"/>
      <c r="AG74" s="2140" t="s">
        <v>569</v>
      </c>
      <c r="AH74" s="21"/>
      <c r="AI74" s="1567"/>
      <c r="AJ74" s="97" t="s">
        <v>2084</v>
      </c>
      <c r="AK74" s="24" t="s">
        <v>905</v>
      </c>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53"/>
      <c r="BK74" s="53"/>
      <c r="BL74" s="53"/>
      <c r="BM74" s="53"/>
      <c r="BN74" s="53"/>
      <c r="BO74" s="53"/>
      <c r="BP74" s="53"/>
      <c r="BQ74" s="53"/>
    </row>
    <row r="75" customFormat="false" ht="30" hidden="false" customHeight="true" outlineLevel="0" collapsed="false">
      <c r="A75" s="2150" t="s">
        <v>21</v>
      </c>
      <c r="B75" s="2177" t="s">
        <v>2085</v>
      </c>
      <c r="C75" s="1822" t="s">
        <v>1548</v>
      </c>
      <c r="D75" s="2197" t="s">
        <v>949</v>
      </c>
      <c r="E75" s="2151" t="s">
        <v>2086</v>
      </c>
      <c r="F75" s="2151" t="s">
        <v>2087</v>
      </c>
      <c r="G75" s="1287" t="s">
        <v>2088</v>
      </c>
      <c r="H75" s="95" t="s">
        <v>2089</v>
      </c>
      <c r="I75" s="95" t="s">
        <v>2090</v>
      </c>
      <c r="J75" s="2232" t="s">
        <v>2091</v>
      </c>
      <c r="K75" s="21" t="s">
        <v>912</v>
      </c>
      <c r="L75" s="2140" t="s">
        <v>569</v>
      </c>
      <c r="M75" s="21" t="s">
        <v>912</v>
      </c>
      <c r="N75" s="21" t="s">
        <v>912</v>
      </c>
      <c r="O75" s="2198" t="s">
        <v>1185</v>
      </c>
      <c r="P75" s="21" t="s">
        <v>2092</v>
      </c>
      <c r="Q75" s="2139" t="s">
        <v>2093</v>
      </c>
      <c r="R75" s="21" t="s">
        <v>563</v>
      </c>
      <c r="S75" s="21" t="s">
        <v>913</v>
      </c>
      <c r="T75" s="21" t="s">
        <v>563</v>
      </c>
      <c r="U75" s="21" t="s">
        <v>913</v>
      </c>
      <c r="V75" s="21" t="s">
        <v>563</v>
      </c>
      <c r="W75" s="21"/>
      <c r="X75" s="262" t="s">
        <v>1081</v>
      </c>
      <c r="Y75" s="2140"/>
      <c r="Z75" s="2215" t="s">
        <v>940</v>
      </c>
      <c r="AA75" s="21"/>
      <c r="AB75" s="2154" t="s">
        <v>1242</v>
      </c>
      <c r="AC75" s="2140" t="s">
        <v>563</v>
      </c>
      <c r="AD75" s="2140"/>
      <c r="AE75" s="2154" t="s">
        <v>1030</v>
      </c>
      <c r="AF75" s="2140"/>
      <c r="AG75" s="2140" t="s">
        <v>1056</v>
      </c>
      <c r="AH75" s="2154" t="s">
        <v>2020</v>
      </c>
      <c r="AI75" s="1567"/>
      <c r="AJ75" s="251" t="s">
        <v>2094</v>
      </c>
      <c r="AK75" s="24"/>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53"/>
      <c r="BK75" s="53"/>
      <c r="BL75" s="53"/>
      <c r="BM75" s="53"/>
      <c r="BN75" s="53"/>
      <c r="BO75" s="53"/>
      <c r="BP75" s="53"/>
      <c r="BQ75" s="53"/>
    </row>
    <row r="76" customFormat="false" ht="30" hidden="false" customHeight="true" outlineLevel="0" collapsed="false">
      <c r="A76" s="16" t="s">
        <v>21</v>
      </c>
      <c r="B76" s="934" t="s">
        <v>2095</v>
      </c>
      <c r="C76" s="1822" t="s">
        <v>1593</v>
      </c>
      <c r="D76" s="2151" t="s">
        <v>2096</v>
      </c>
      <c r="E76" s="2151" t="s">
        <v>2097</v>
      </c>
      <c r="F76" s="2151" t="s">
        <v>2098</v>
      </c>
      <c r="G76" s="1287" t="s">
        <v>2099</v>
      </c>
      <c r="H76" s="95" t="s">
        <v>2100</v>
      </c>
      <c r="I76" s="1287" t="s">
        <v>2101</v>
      </c>
      <c r="J76" s="2232" t="s">
        <v>2102</v>
      </c>
      <c r="K76" s="21" t="s">
        <v>912</v>
      </c>
      <c r="L76" s="2140" t="s">
        <v>569</v>
      </c>
      <c r="M76" s="21" t="s">
        <v>912</v>
      </c>
      <c r="N76" s="2140" t="s">
        <v>940</v>
      </c>
      <c r="O76" s="21" t="s">
        <v>2103</v>
      </c>
      <c r="P76" s="21" t="s">
        <v>2104</v>
      </c>
      <c r="Q76" s="2139"/>
      <c r="R76" s="21" t="s">
        <v>913</v>
      </c>
      <c r="S76" s="2154"/>
      <c r="T76" s="2154"/>
      <c r="U76" s="2154" t="s">
        <v>913</v>
      </c>
      <c r="V76" s="2154" t="s">
        <v>913</v>
      </c>
      <c r="W76" s="2154"/>
      <c r="X76" s="87" t="s">
        <v>1081</v>
      </c>
      <c r="Y76" s="2154" t="s">
        <v>2105</v>
      </c>
      <c r="Z76" s="2215" t="s">
        <v>940</v>
      </c>
      <c r="AA76" s="21"/>
      <c r="AB76" s="2154" t="s">
        <v>1242</v>
      </c>
      <c r="AC76" s="2154" t="s">
        <v>2106</v>
      </c>
      <c r="AD76" s="21"/>
      <c r="AE76" s="2154" t="s">
        <v>1030</v>
      </c>
      <c r="AF76" s="2140"/>
      <c r="AG76" s="2140" t="s">
        <v>1056</v>
      </c>
      <c r="AH76" s="21" t="s">
        <v>1056</v>
      </c>
      <c r="AI76" s="1567"/>
      <c r="AJ76" s="97" t="s">
        <v>2084</v>
      </c>
      <c r="AK76" s="24"/>
      <c r="AL76" s="1061"/>
      <c r="AM76" s="2233"/>
      <c r="AN76" s="1061"/>
      <c r="AO76" s="2233"/>
      <c r="AP76" s="1061"/>
      <c r="AQ76" s="1061"/>
      <c r="AR76" s="2233"/>
      <c r="AS76" s="2233"/>
      <c r="AT76" s="1061"/>
      <c r="AU76" s="2233"/>
      <c r="AV76" s="2233"/>
      <c r="AW76" s="1061"/>
      <c r="AX76" s="2233"/>
      <c r="AY76" s="1061"/>
      <c r="AZ76" s="1061"/>
      <c r="BA76" s="2233"/>
      <c r="BB76" s="1061"/>
      <c r="BC76" s="1061"/>
      <c r="BD76" s="1061"/>
      <c r="BE76" s="1061"/>
      <c r="BF76" s="1061"/>
      <c r="BG76" s="1061"/>
      <c r="BH76" s="1061"/>
      <c r="BI76" s="2233"/>
      <c r="BJ76" s="53"/>
      <c r="BK76" s="716"/>
      <c r="BL76" s="53"/>
      <c r="BM76" s="53"/>
      <c r="BN76" s="53"/>
      <c r="BO76" s="53"/>
      <c r="BP76" s="53"/>
      <c r="BQ76" s="53"/>
    </row>
    <row r="77" customFormat="false" ht="1.5" hidden="false" customHeight="true" outlineLevel="0" collapsed="false">
      <c r="A77" s="16" t="s">
        <v>21</v>
      </c>
      <c r="B77" s="934" t="s">
        <v>2107</v>
      </c>
      <c r="C77" s="1822" t="s">
        <v>2108</v>
      </c>
      <c r="D77" s="2151" t="s">
        <v>2109</v>
      </c>
      <c r="E77" s="2151" t="s">
        <v>2110</v>
      </c>
      <c r="F77" s="2151" t="s">
        <v>2111</v>
      </c>
      <c r="G77" s="1287" t="s">
        <v>2112</v>
      </c>
      <c r="H77" s="95" t="s">
        <v>2113</v>
      </c>
      <c r="I77" s="22" t="s">
        <v>2114</v>
      </c>
      <c r="J77" s="2232" t="s">
        <v>2115</v>
      </c>
      <c r="K77" s="2140" t="s">
        <v>1056</v>
      </c>
      <c r="L77" s="2140" t="s">
        <v>569</v>
      </c>
      <c r="M77" s="21" t="s">
        <v>2116</v>
      </c>
      <c r="N77" s="2140" t="s">
        <v>1056</v>
      </c>
      <c r="O77" s="2140" t="s">
        <v>1157</v>
      </c>
      <c r="P77" s="21" t="s">
        <v>2117</v>
      </c>
      <c r="Q77" s="97"/>
      <c r="R77" s="21" t="s">
        <v>2118</v>
      </c>
      <c r="S77" s="21" t="s">
        <v>913</v>
      </c>
      <c r="T77" s="21" t="s">
        <v>913</v>
      </c>
      <c r="U77" s="21" t="s">
        <v>913</v>
      </c>
      <c r="V77" s="21" t="s">
        <v>913</v>
      </c>
      <c r="W77" s="21"/>
      <c r="X77" s="262"/>
      <c r="Y77" s="2140"/>
      <c r="Z77" s="2215" t="s">
        <v>940</v>
      </c>
      <c r="AA77" s="21"/>
      <c r="AB77" s="2154" t="s">
        <v>2119</v>
      </c>
      <c r="AC77" s="2140" t="s">
        <v>563</v>
      </c>
      <c r="AD77" s="2140"/>
      <c r="AE77" s="2140"/>
      <c r="AF77" s="2140"/>
      <c r="AG77" s="2140" t="s">
        <v>1056</v>
      </c>
      <c r="AH77" s="21" t="s">
        <v>1056</v>
      </c>
      <c r="AI77" s="1567"/>
      <c r="AJ77" s="18"/>
      <c r="AK77" s="24"/>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53"/>
      <c r="BK77" s="53"/>
      <c r="BL77" s="53"/>
      <c r="BM77" s="53"/>
      <c r="BN77" s="53"/>
      <c r="BO77" s="53"/>
      <c r="BP77" s="53"/>
      <c r="BQ77" s="53"/>
    </row>
    <row r="78" customFormat="false" ht="11.25" hidden="false" customHeight="true" outlineLevel="0" collapsed="false">
      <c r="A78" s="16" t="s">
        <v>21</v>
      </c>
      <c r="B78" s="934" t="s">
        <v>2120</v>
      </c>
      <c r="C78" s="244" t="s">
        <v>2121</v>
      </c>
      <c r="D78" s="2151" t="s">
        <v>2122</v>
      </c>
      <c r="E78" s="2151" t="s">
        <v>2123</v>
      </c>
      <c r="F78" s="2151" t="s">
        <v>2124</v>
      </c>
      <c r="G78" s="1287" t="s">
        <v>2125</v>
      </c>
      <c r="H78" s="95" t="s">
        <v>2126</v>
      </c>
      <c r="I78" s="22" t="s">
        <v>2127</v>
      </c>
      <c r="J78" s="2232" t="s">
        <v>2128</v>
      </c>
      <c r="K78" s="21" t="s">
        <v>912</v>
      </c>
      <c r="L78" s="2234" t="s">
        <v>2129</v>
      </c>
      <c r="M78" s="21" t="s">
        <v>912</v>
      </c>
      <c r="N78" s="2140" t="s">
        <v>940</v>
      </c>
      <c r="O78" s="21" t="s">
        <v>913</v>
      </c>
      <c r="P78" s="21" t="s">
        <v>2130</v>
      </c>
      <c r="Q78" s="97"/>
      <c r="R78" s="21" t="s">
        <v>913</v>
      </c>
      <c r="S78" s="21" t="s">
        <v>913</v>
      </c>
      <c r="T78" s="21" t="s">
        <v>913</v>
      </c>
      <c r="U78" s="21" t="s">
        <v>913</v>
      </c>
      <c r="V78" s="21" t="s">
        <v>563</v>
      </c>
      <c r="W78" s="21"/>
      <c r="X78" s="262"/>
      <c r="Y78" s="2154" t="s">
        <v>1002</v>
      </c>
      <c r="Z78" s="2215" t="s">
        <v>940</v>
      </c>
      <c r="AA78" s="21"/>
      <c r="AB78" s="2154" t="s">
        <v>1030</v>
      </c>
      <c r="AC78" s="2154" t="s">
        <v>2131</v>
      </c>
      <c r="AD78" s="21"/>
      <c r="AE78" s="21"/>
      <c r="AF78" s="2140"/>
      <c r="AG78" s="2154" t="s">
        <v>2132</v>
      </c>
      <c r="AH78" s="2154" t="s">
        <v>2020</v>
      </c>
      <c r="AI78" s="1567"/>
      <c r="AJ78" s="18" t="s">
        <v>2084</v>
      </c>
      <c r="AK78" s="24"/>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53"/>
      <c r="BK78" s="53"/>
      <c r="BL78" s="53"/>
      <c r="BM78" s="53"/>
      <c r="BN78" s="53"/>
      <c r="BO78" s="53"/>
      <c r="BP78" s="53"/>
      <c r="BQ78" s="53"/>
    </row>
    <row r="79" customFormat="false" ht="11.25" hidden="false" customHeight="true" outlineLevel="0" collapsed="false">
      <c r="A79" s="16" t="s">
        <v>21</v>
      </c>
      <c r="B79" s="2185" t="s">
        <v>2133</v>
      </c>
      <c r="C79" s="1822" t="s">
        <v>1548</v>
      </c>
      <c r="D79" s="2151" t="s">
        <v>2134</v>
      </c>
      <c r="E79" s="2151" t="s">
        <v>2135</v>
      </c>
      <c r="F79" s="2151" t="s">
        <v>2136</v>
      </c>
      <c r="G79" s="1287" t="s">
        <v>2137</v>
      </c>
      <c r="H79" s="22" t="s">
        <v>2138</v>
      </c>
      <c r="I79" s="22" t="s">
        <v>2139</v>
      </c>
      <c r="J79" s="2232" t="s">
        <v>2140</v>
      </c>
      <c r="K79" s="2140" t="s">
        <v>2141</v>
      </c>
      <c r="L79" s="21" t="s">
        <v>940</v>
      </c>
      <c r="M79" s="21" t="s">
        <v>2142</v>
      </c>
      <c r="N79" s="2235" t="s">
        <v>562</v>
      </c>
      <c r="O79" s="21" t="s">
        <v>563</v>
      </c>
      <c r="P79" s="21" t="s">
        <v>2143</v>
      </c>
      <c r="Q79" s="97"/>
      <c r="R79" s="21" t="s">
        <v>563</v>
      </c>
      <c r="S79" s="21" t="s">
        <v>913</v>
      </c>
      <c r="T79" s="21" t="s">
        <v>913</v>
      </c>
      <c r="U79" s="21" t="s">
        <v>913</v>
      </c>
      <c r="V79" s="21" t="s">
        <v>563</v>
      </c>
      <c r="W79" s="21"/>
      <c r="X79" s="262" t="s">
        <v>2144</v>
      </c>
      <c r="Y79" s="2154" t="s">
        <v>1002</v>
      </c>
      <c r="Z79" s="2215" t="s">
        <v>933</v>
      </c>
      <c r="AA79" s="21"/>
      <c r="AB79" s="2198" t="s">
        <v>563</v>
      </c>
      <c r="AC79" s="2235" t="s">
        <v>563</v>
      </c>
      <c r="AD79" s="21"/>
      <c r="AE79" s="21"/>
      <c r="AF79" s="2154" t="s">
        <v>1875</v>
      </c>
      <c r="AG79" s="2154" t="s">
        <v>2145</v>
      </c>
      <c r="AH79" s="2154" t="s">
        <v>2146</v>
      </c>
      <c r="AI79" s="1567"/>
      <c r="AJ79" s="18"/>
      <c r="AK79" s="24"/>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53"/>
      <c r="BK79" s="53"/>
      <c r="BL79" s="53"/>
      <c r="BM79" s="53"/>
      <c r="BN79" s="53"/>
      <c r="BO79" s="53"/>
      <c r="BP79" s="53"/>
      <c r="BQ79" s="53"/>
    </row>
    <row r="80" customFormat="false" ht="11.25" hidden="true" customHeight="true" outlineLevel="0" collapsed="false">
      <c r="A80" s="2150" t="s">
        <v>517</v>
      </c>
      <c r="B80" s="2177" t="s">
        <v>8110</v>
      </c>
      <c r="C80" s="2177"/>
      <c r="D80" s="2151" t="s">
        <v>8111</v>
      </c>
      <c r="E80" s="2151" t="s">
        <v>6275</v>
      </c>
      <c r="F80" s="2151" t="s">
        <v>8112</v>
      </c>
      <c r="G80" s="22" t="s">
        <v>8113</v>
      </c>
      <c r="H80" s="22" t="s">
        <v>8114</v>
      </c>
      <c r="I80" s="22" t="s">
        <v>8115</v>
      </c>
      <c r="J80" s="2203" t="s">
        <v>8116</v>
      </c>
      <c r="K80" s="2140" t="s">
        <v>8117</v>
      </c>
      <c r="L80" s="2198"/>
      <c r="M80" s="2140" t="s">
        <v>940</v>
      </c>
      <c r="N80" s="2140" t="s">
        <v>940</v>
      </c>
      <c r="O80" s="21" t="s">
        <v>563</v>
      </c>
      <c r="P80" s="2140" t="s">
        <v>569</v>
      </c>
      <c r="Q80" s="97"/>
      <c r="R80" s="21" t="s">
        <v>913</v>
      </c>
      <c r="S80" s="21" t="s">
        <v>913</v>
      </c>
      <c r="T80" s="21" t="s">
        <v>8118</v>
      </c>
      <c r="U80" s="21" t="s">
        <v>913</v>
      </c>
      <c r="V80" s="21" t="s">
        <v>913</v>
      </c>
      <c r="W80" s="2154"/>
      <c r="X80" s="87"/>
      <c r="Y80" s="2154" t="s">
        <v>1002</v>
      </c>
      <c r="Z80" s="2215" t="s">
        <v>933</v>
      </c>
      <c r="AA80" s="21"/>
      <c r="AB80" s="2198"/>
      <c r="AC80" s="21"/>
      <c r="AD80" s="21"/>
      <c r="AE80" s="21"/>
      <c r="AF80" s="2140"/>
      <c r="AG80" s="2198"/>
      <c r="AH80" s="21"/>
      <c r="AI80" s="1567"/>
      <c r="AJ80" s="18"/>
      <c r="AK80" s="24"/>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53"/>
      <c r="BK80" s="53"/>
      <c r="BL80" s="53"/>
      <c r="BM80" s="53"/>
      <c r="BN80" s="53"/>
      <c r="BO80" s="53"/>
      <c r="BP80" s="53"/>
      <c r="BQ80" s="53"/>
    </row>
    <row r="81" customFormat="false" ht="11.25" hidden="true" customHeight="true" outlineLevel="0" collapsed="false">
      <c r="A81" s="16" t="s">
        <v>21</v>
      </c>
      <c r="B81" s="934" t="s">
        <v>1150</v>
      </c>
      <c r="C81" s="934"/>
      <c r="D81" s="2151" t="s">
        <v>5703</v>
      </c>
      <c r="E81" s="2169" t="s">
        <v>1151</v>
      </c>
      <c r="F81" s="2151" t="s">
        <v>5704</v>
      </c>
      <c r="G81" s="22" t="s">
        <v>1152</v>
      </c>
      <c r="H81" s="22" t="s">
        <v>1153</v>
      </c>
      <c r="I81" s="22" t="s">
        <v>1154</v>
      </c>
      <c r="J81" s="2154" t="s">
        <v>1155</v>
      </c>
      <c r="K81" s="2140" t="s">
        <v>1056</v>
      </c>
      <c r="L81" s="2140" t="s">
        <v>569</v>
      </c>
      <c r="M81" s="21" t="s">
        <v>1156</v>
      </c>
      <c r="N81" s="21" t="s">
        <v>1056</v>
      </c>
      <c r="O81" s="2140" t="s">
        <v>1157</v>
      </c>
      <c r="P81" s="21" t="s">
        <v>1158</v>
      </c>
      <c r="Q81" s="2154"/>
      <c r="R81" s="21" t="s">
        <v>563</v>
      </c>
      <c r="S81" s="21" t="s">
        <v>913</v>
      </c>
      <c r="T81" s="21" t="s">
        <v>913</v>
      </c>
      <c r="U81" s="21" t="s">
        <v>913</v>
      </c>
      <c r="V81" s="21" t="s">
        <v>563</v>
      </c>
      <c r="W81" s="21"/>
      <c r="X81" s="262" t="s">
        <v>1159</v>
      </c>
      <c r="Y81" s="2154" t="s">
        <v>1002</v>
      </c>
      <c r="Z81" s="2215" t="s">
        <v>940</v>
      </c>
      <c r="AA81" s="21"/>
      <c r="AB81" s="2236" t="s">
        <v>563</v>
      </c>
      <c r="AC81" s="2236" t="s">
        <v>563</v>
      </c>
      <c r="AD81" s="2140"/>
      <c r="AE81" s="2140"/>
      <c r="AF81" s="2140"/>
      <c r="AG81" s="2180" t="s">
        <v>1056</v>
      </c>
      <c r="AH81" s="21" t="s">
        <v>1056</v>
      </c>
      <c r="AI81" s="1766"/>
      <c r="AJ81" s="21" t="s">
        <v>1161</v>
      </c>
      <c r="AK81" s="1245"/>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53"/>
      <c r="BK81" s="53"/>
      <c r="BL81" s="53"/>
      <c r="BM81" s="53"/>
      <c r="BN81" s="53"/>
      <c r="BO81" s="53"/>
      <c r="BP81" s="53"/>
      <c r="BQ81" s="53"/>
    </row>
    <row r="82" customFormat="false" ht="11.25" hidden="false" customHeight="true" outlineLevel="0" collapsed="false">
      <c r="A82" s="16" t="s">
        <v>21</v>
      </c>
      <c r="B82" s="934" t="s">
        <v>2147</v>
      </c>
      <c r="C82" s="2237" t="s">
        <v>1548</v>
      </c>
      <c r="D82" s="2238" t="s">
        <v>940</v>
      </c>
      <c r="E82" s="2151" t="s">
        <v>2148</v>
      </c>
      <c r="F82" s="2151" t="s">
        <v>2149</v>
      </c>
      <c r="G82" s="22" t="s">
        <v>2150</v>
      </c>
      <c r="H82" s="22" t="s">
        <v>2151</v>
      </c>
      <c r="I82" s="22" t="s">
        <v>2152</v>
      </c>
      <c r="J82" s="2203" t="s">
        <v>2153</v>
      </c>
      <c r="K82" s="2140" t="s">
        <v>1056</v>
      </c>
      <c r="L82" s="21" t="s">
        <v>940</v>
      </c>
      <c r="M82" s="21" t="s">
        <v>912</v>
      </c>
      <c r="N82" s="21" t="s">
        <v>912</v>
      </c>
      <c r="O82" s="21" t="s">
        <v>931</v>
      </c>
      <c r="P82" s="21" t="s">
        <v>2154</v>
      </c>
      <c r="Q82" s="2140"/>
      <c r="R82" s="21" t="s">
        <v>563</v>
      </c>
      <c r="S82" s="21" t="s">
        <v>913</v>
      </c>
      <c r="T82" s="21" t="s">
        <v>563</v>
      </c>
      <c r="U82" s="21" t="s">
        <v>913</v>
      </c>
      <c r="V82" s="21" t="s">
        <v>563</v>
      </c>
      <c r="W82" s="21"/>
      <c r="X82" s="262"/>
      <c r="Y82" s="2154" t="s">
        <v>1002</v>
      </c>
      <c r="Z82" s="2215" t="s">
        <v>940</v>
      </c>
      <c r="AA82" s="21"/>
      <c r="AB82" s="2140" t="s">
        <v>563</v>
      </c>
      <c r="AC82" s="2140" t="s">
        <v>563</v>
      </c>
      <c r="AD82" s="2140"/>
      <c r="AE82" s="2140"/>
      <c r="AF82" s="2140"/>
      <c r="AG82" s="2180" t="s">
        <v>1056</v>
      </c>
      <c r="AH82" s="21" t="s">
        <v>1056</v>
      </c>
      <c r="AI82" s="1766"/>
      <c r="AJ82" s="21" t="s">
        <v>1019</v>
      </c>
      <c r="AK82" s="1245"/>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53"/>
      <c r="BK82" s="53"/>
      <c r="BL82" s="53"/>
      <c r="BM82" s="53"/>
      <c r="BN82" s="53"/>
      <c r="BO82" s="53"/>
      <c r="BP82" s="53"/>
      <c r="BQ82" s="53"/>
    </row>
    <row r="83" customFormat="false" ht="11.25" hidden="true" customHeight="true" outlineLevel="0" collapsed="false">
      <c r="A83" s="2239" t="s">
        <v>21</v>
      </c>
      <c r="B83" s="934" t="s">
        <v>1373</v>
      </c>
      <c r="C83" s="934"/>
      <c r="D83" s="2238" t="s">
        <v>940</v>
      </c>
      <c r="E83" s="2151" t="s">
        <v>5705</v>
      </c>
      <c r="F83" s="2151" t="s">
        <v>5706</v>
      </c>
      <c r="G83" s="22" t="s">
        <v>1374</v>
      </c>
      <c r="H83" s="22" t="s">
        <v>8119</v>
      </c>
      <c r="I83" s="22" t="s">
        <v>1376</v>
      </c>
      <c r="J83" s="2203" t="s">
        <v>1377</v>
      </c>
      <c r="K83" s="2162" t="s">
        <v>1025</v>
      </c>
      <c r="L83" s="2162" t="s">
        <v>569</v>
      </c>
      <c r="M83" s="21" t="s">
        <v>912</v>
      </c>
      <c r="N83" s="754" t="s">
        <v>1378</v>
      </c>
      <c r="O83" s="754" t="s">
        <v>931</v>
      </c>
      <c r="P83" s="754" t="s">
        <v>1379</v>
      </c>
      <c r="Q83" s="2101"/>
      <c r="R83" s="2204"/>
      <c r="S83" s="2101"/>
      <c r="T83" s="2101"/>
      <c r="U83" s="2101"/>
      <c r="V83" s="754" t="s">
        <v>1380</v>
      </c>
      <c r="W83" s="754"/>
      <c r="X83" s="234"/>
      <c r="Y83" s="2169" t="s">
        <v>1381</v>
      </c>
      <c r="Z83" s="2228" t="s">
        <v>912</v>
      </c>
      <c r="AA83" s="754"/>
      <c r="AB83" s="2140" t="s">
        <v>563</v>
      </c>
      <c r="AC83" s="2240" t="s">
        <v>563</v>
      </c>
      <c r="AD83" s="2162"/>
      <c r="AE83" s="2162"/>
      <c r="AF83" s="2162"/>
      <c r="AG83" s="2241" t="s">
        <v>1131</v>
      </c>
      <c r="AH83" s="754" t="s">
        <v>1382</v>
      </c>
      <c r="AI83" s="2242"/>
      <c r="AJ83" s="754"/>
      <c r="AK83" s="2243"/>
      <c r="AL83" s="885"/>
      <c r="AM83" s="885"/>
      <c r="AN83" s="885"/>
      <c r="AO83" s="885"/>
      <c r="AP83" s="885"/>
      <c r="AQ83" s="885"/>
      <c r="AR83" s="885"/>
      <c r="AS83" s="885"/>
      <c r="AT83" s="885"/>
      <c r="AU83" s="885"/>
      <c r="AV83" s="885"/>
      <c r="AW83" s="885"/>
      <c r="AX83" s="885"/>
      <c r="AY83" s="885"/>
      <c r="AZ83" s="885"/>
      <c r="BA83" s="885"/>
      <c r="BB83" s="885"/>
      <c r="BC83" s="885"/>
      <c r="BD83" s="885"/>
      <c r="BE83" s="885"/>
      <c r="BF83" s="885"/>
      <c r="BG83" s="885"/>
      <c r="BH83" s="885"/>
      <c r="BI83" s="885"/>
      <c r="BJ83" s="772"/>
      <c r="BK83" s="772"/>
      <c r="BL83" s="772"/>
      <c r="BM83" s="772"/>
      <c r="BN83" s="772"/>
      <c r="BO83" s="772"/>
      <c r="BP83" s="772"/>
      <c r="BQ83" s="53"/>
    </row>
    <row r="84" customFormat="false" ht="11.25" hidden="true" customHeight="true" outlineLevel="0" collapsed="false">
      <c r="A84" s="16" t="s">
        <v>21</v>
      </c>
      <c r="B84" s="2244" t="s">
        <v>5710</v>
      </c>
      <c r="C84" s="2244"/>
      <c r="D84" s="2238" t="s">
        <v>940</v>
      </c>
      <c r="E84" s="2210" t="s">
        <v>5711</v>
      </c>
      <c r="F84" s="2245" t="s">
        <v>5712</v>
      </c>
      <c r="G84" s="2170" t="s">
        <v>5713</v>
      </c>
      <c r="H84" s="2140" t="s">
        <v>931</v>
      </c>
      <c r="I84" s="22" t="s">
        <v>5714</v>
      </c>
      <c r="J84" s="2203" t="s">
        <v>5715</v>
      </c>
      <c r="K84" s="2140" t="s">
        <v>1025</v>
      </c>
      <c r="L84" s="2198" t="s">
        <v>562</v>
      </c>
      <c r="M84" s="2140" t="s">
        <v>940</v>
      </c>
      <c r="N84" s="21" t="s">
        <v>8120</v>
      </c>
      <c r="O84" s="754" t="s">
        <v>931</v>
      </c>
      <c r="P84" s="21" t="s">
        <v>5714</v>
      </c>
      <c r="Q84" s="2154"/>
      <c r="R84" s="2158"/>
      <c r="S84" s="21" t="s">
        <v>563</v>
      </c>
      <c r="T84" s="21" t="s">
        <v>5717</v>
      </c>
      <c r="U84" s="21" t="s">
        <v>8121</v>
      </c>
      <c r="V84" s="21" t="s">
        <v>563</v>
      </c>
      <c r="W84" s="21"/>
      <c r="X84" s="262"/>
      <c r="Y84" s="2140"/>
      <c r="Z84" s="2215" t="s">
        <v>940</v>
      </c>
      <c r="AA84" s="21"/>
      <c r="AB84" s="2140" t="s">
        <v>563</v>
      </c>
      <c r="AC84" s="2140" t="s">
        <v>563</v>
      </c>
      <c r="AD84" s="2140"/>
      <c r="AE84" s="2140"/>
      <c r="AF84" s="2140"/>
      <c r="AG84" s="2180" t="s">
        <v>1131</v>
      </c>
      <c r="AH84" s="21" t="s">
        <v>5718</v>
      </c>
      <c r="AI84" s="1766"/>
      <c r="AJ84" s="21" t="s">
        <v>1112</v>
      </c>
      <c r="AK84" s="1245"/>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53"/>
      <c r="BK84" s="53"/>
      <c r="BL84" s="53"/>
      <c r="BM84" s="53"/>
      <c r="BN84" s="53"/>
      <c r="BO84" s="53"/>
      <c r="BP84" s="53"/>
      <c r="BQ84" s="53"/>
    </row>
    <row r="85" customFormat="false" ht="11.25" hidden="false" customHeight="true" outlineLevel="0" collapsed="false">
      <c r="A85" s="16" t="s">
        <v>21</v>
      </c>
      <c r="B85" s="2244" t="s">
        <v>2155</v>
      </c>
      <c r="C85" s="2237" t="s">
        <v>2156</v>
      </c>
      <c r="D85" s="2151" t="s">
        <v>2157</v>
      </c>
      <c r="E85" s="2151" t="s">
        <v>2158</v>
      </c>
      <c r="F85" s="2151" t="s">
        <v>2159</v>
      </c>
      <c r="G85" s="22" t="s">
        <v>2160</v>
      </c>
      <c r="H85" s="22" t="s">
        <v>2161</v>
      </c>
      <c r="I85" s="22" t="s">
        <v>2162</v>
      </c>
      <c r="J85" s="2203" t="s">
        <v>2163</v>
      </c>
      <c r="K85" s="2246" t="s">
        <v>1009</v>
      </c>
      <c r="L85" s="2140" t="s">
        <v>569</v>
      </c>
      <c r="M85" s="21" t="s">
        <v>912</v>
      </c>
      <c r="N85" s="21" t="s">
        <v>2164</v>
      </c>
      <c r="O85" s="2140" t="s">
        <v>563</v>
      </c>
      <c r="P85" s="21" t="s">
        <v>2165</v>
      </c>
      <c r="Q85" s="2154"/>
      <c r="R85" s="21" t="s">
        <v>563</v>
      </c>
      <c r="S85" s="21" t="s">
        <v>913</v>
      </c>
      <c r="T85" s="21" t="s">
        <v>913</v>
      </c>
      <c r="U85" s="21" t="s">
        <v>913</v>
      </c>
      <c r="V85" s="21" t="s">
        <v>563</v>
      </c>
      <c r="W85" s="21"/>
      <c r="X85" s="262"/>
      <c r="Y85" s="2140"/>
      <c r="Z85" s="2215" t="s">
        <v>940</v>
      </c>
      <c r="AA85" s="21"/>
      <c r="AB85" s="2154" t="s">
        <v>2166</v>
      </c>
      <c r="AC85" s="2236" t="s">
        <v>563</v>
      </c>
      <c r="AD85" s="2140"/>
      <c r="AE85" s="2140"/>
      <c r="AF85" s="2140"/>
      <c r="AG85" s="2180" t="s">
        <v>1131</v>
      </c>
      <c r="AH85" s="21" t="s">
        <v>2167</v>
      </c>
      <c r="AI85" s="1766"/>
      <c r="AJ85" s="21" t="s">
        <v>2168</v>
      </c>
      <c r="AK85" s="1245"/>
      <c r="AL85" s="1061"/>
      <c r="AM85" s="2233"/>
      <c r="AN85" s="1061"/>
      <c r="AO85" s="2233"/>
      <c r="AP85" s="1061"/>
      <c r="AQ85" s="1061"/>
      <c r="AR85" s="1061"/>
      <c r="AS85" s="2233"/>
      <c r="AT85" s="1061"/>
      <c r="AU85" s="2233"/>
      <c r="AV85" s="1061"/>
      <c r="AW85" s="1061"/>
      <c r="AX85" s="1061"/>
      <c r="AY85" s="1061"/>
      <c r="AZ85" s="1061"/>
      <c r="BA85" s="1061"/>
      <c r="BB85" s="1061"/>
      <c r="BC85" s="1061"/>
      <c r="BD85" s="1061"/>
      <c r="BE85" s="1061"/>
      <c r="BF85" s="1061"/>
      <c r="BG85" s="1061"/>
      <c r="BH85" s="1061"/>
      <c r="BI85" s="1061"/>
      <c r="BJ85" s="53"/>
      <c r="BK85" s="53"/>
      <c r="BL85" s="53"/>
      <c r="BM85" s="53"/>
      <c r="BN85" s="53"/>
      <c r="BO85" s="53"/>
      <c r="BP85" s="53"/>
      <c r="BQ85" s="53"/>
    </row>
    <row r="86" customFormat="false" ht="11.25" hidden="false" customHeight="true" outlineLevel="0" collapsed="false">
      <c r="A86" s="16" t="s">
        <v>21</v>
      </c>
      <c r="B86" s="934" t="s">
        <v>2169</v>
      </c>
      <c r="C86" s="2247" t="s">
        <v>2170</v>
      </c>
      <c r="D86" s="2238" t="s">
        <v>940</v>
      </c>
      <c r="E86" s="2210" t="s">
        <v>2171</v>
      </c>
      <c r="F86" s="2151" t="s">
        <v>2172</v>
      </c>
      <c r="G86" s="22" t="s">
        <v>2173</v>
      </c>
      <c r="H86" s="22" t="s">
        <v>2174</v>
      </c>
      <c r="I86" s="22" t="s">
        <v>2175</v>
      </c>
      <c r="J86" s="21" t="s">
        <v>2176</v>
      </c>
      <c r="K86" s="2140" t="s">
        <v>1056</v>
      </c>
      <c r="L86" s="2140" t="s">
        <v>569</v>
      </c>
      <c r="M86" s="21" t="s">
        <v>912</v>
      </c>
      <c r="N86" s="2140" t="s">
        <v>1139</v>
      </c>
      <c r="O86" s="754" t="s">
        <v>931</v>
      </c>
      <c r="P86" s="22" t="s">
        <v>2175</v>
      </c>
      <c r="Q86" s="2154"/>
      <c r="R86" s="21" t="s">
        <v>563</v>
      </c>
      <c r="S86" s="21" t="s">
        <v>913</v>
      </c>
      <c r="T86" s="21" t="s">
        <v>563</v>
      </c>
      <c r="U86" s="21" t="s">
        <v>913</v>
      </c>
      <c r="V86" s="2165" t="s">
        <v>563</v>
      </c>
      <c r="W86" s="21"/>
      <c r="X86" s="262"/>
      <c r="Y86" s="2140"/>
      <c r="Z86" s="2248" t="s">
        <v>912</v>
      </c>
      <c r="AA86" s="21"/>
      <c r="AB86" s="2140" t="s">
        <v>563</v>
      </c>
      <c r="AC86" s="2236" t="s">
        <v>563</v>
      </c>
      <c r="AD86" s="21"/>
      <c r="AE86" s="21"/>
      <c r="AF86" s="2154" t="s">
        <v>2177</v>
      </c>
      <c r="AG86" s="2249" t="s">
        <v>2178</v>
      </c>
      <c r="AH86" s="2154" t="s">
        <v>1056</v>
      </c>
      <c r="AI86" s="1766"/>
      <c r="AJ86" s="2250" t="s">
        <v>1019</v>
      </c>
      <c r="AK86" s="1245"/>
      <c r="AL86" s="1061"/>
      <c r="AM86" s="1058"/>
      <c r="AN86" s="1061"/>
      <c r="AO86" s="1058"/>
      <c r="AP86" s="1061"/>
      <c r="AQ86" s="1061"/>
      <c r="AR86" s="1061"/>
      <c r="AS86" s="1058"/>
      <c r="AT86" s="1061"/>
      <c r="AU86" s="1058"/>
      <c r="AV86" s="1061"/>
      <c r="AW86" s="1061"/>
      <c r="AX86" s="1061"/>
      <c r="AY86" s="1061"/>
      <c r="AZ86" s="1061"/>
      <c r="BA86" s="1061"/>
      <c r="BB86" s="1061"/>
      <c r="BC86" s="1061"/>
      <c r="BD86" s="1061"/>
      <c r="BE86" s="1061"/>
      <c r="BF86" s="1061"/>
      <c r="BG86" s="1061"/>
      <c r="BH86" s="1061"/>
      <c r="BI86" s="1061"/>
      <c r="BJ86" s="53"/>
      <c r="BK86" s="53"/>
      <c r="BL86" s="53"/>
      <c r="BM86" s="53"/>
      <c r="BN86" s="53"/>
      <c r="BO86" s="53"/>
      <c r="BP86" s="53"/>
      <c r="BQ86" s="53"/>
    </row>
    <row r="87" customFormat="false" ht="11.25" hidden="false" customHeight="true" outlineLevel="0" collapsed="false">
      <c r="A87" s="16" t="s">
        <v>21</v>
      </c>
      <c r="B87" s="934" t="s">
        <v>2179</v>
      </c>
      <c r="C87" s="2237" t="s">
        <v>8122</v>
      </c>
      <c r="D87" s="2178" t="s">
        <v>2181</v>
      </c>
      <c r="E87" s="2178" t="s">
        <v>2182</v>
      </c>
      <c r="F87" s="2178" t="s">
        <v>2183</v>
      </c>
      <c r="G87" s="22" t="s">
        <v>2184</v>
      </c>
      <c r="H87" s="22" t="s">
        <v>5727</v>
      </c>
      <c r="I87" s="22" t="s">
        <v>2186</v>
      </c>
      <c r="J87" s="21" t="s">
        <v>2187</v>
      </c>
      <c r="K87" s="2234" t="s">
        <v>2188</v>
      </c>
      <c r="L87" s="21" t="s">
        <v>1101</v>
      </c>
      <c r="M87" s="21" t="s">
        <v>912</v>
      </c>
      <c r="N87" s="21" t="s">
        <v>2189</v>
      </c>
      <c r="O87" s="2140" t="s">
        <v>563</v>
      </c>
      <c r="P87" s="21" t="s">
        <v>2190</v>
      </c>
      <c r="Q87" s="2140"/>
      <c r="R87" s="21" t="s">
        <v>563</v>
      </c>
      <c r="S87" s="21" t="s">
        <v>563</v>
      </c>
      <c r="T87" s="21" t="s">
        <v>563</v>
      </c>
      <c r="U87" s="21" t="s">
        <v>913</v>
      </c>
      <c r="V87" s="2161" t="s">
        <v>563</v>
      </c>
      <c r="W87" s="21"/>
      <c r="X87" s="262"/>
      <c r="Y87" s="2213" t="n">
        <v>41556</v>
      </c>
      <c r="Z87" s="2215" t="s">
        <v>2191</v>
      </c>
      <c r="AA87" s="21" t="s">
        <v>2192</v>
      </c>
      <c r="AB87" s="2140" t="s">
        <v>563</v>
      </c>
      <c r="AC87" s="2236" t="s">
        <v>563</v>
      </c>
      <c r="AD87" s="21"/>
      <c r="AE87" s="21"/>
      <c r="AF87" s="2154" t="s">
        <v>2193</v>
      </c>
      <c r="AG87" s="2251" t="s">
        <v>2194</v>
      </c>
      <c r="AH87" s="2252" t="s">
        <v>2195</v>
      </c>
      <c r="AI87" s="1766"/>
      <c r="AJ87" s="21"/>
      <c r="AK87" s="1245"/>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53"/>
      <c r="BK87" s="53"/>
      <c r="BL87" s="53"/>
      <c r="BM87" s="53"/>
      <c r="BN87" s="53"/>
      <c r="BO87" s="53"/>
      <c r="BP87" s="53"/>
      <c r="BQ87" s="53"/>
    </row>
    <row r="88" customFormat="false" ht="11.25" hidden="false" customHeight="true" outlineLevel="0" collapsed="false">
      <c r="A88" s="16" t="s">
        <v>21</v>
      </c>
      <c r="B88" s="934" t="s">
        <v>2196</v>
      </c>
      <c r="C88" s="2237"/>
      <c r="D88" s="2238" t="s">
        <v>940</v>
      </c>
      <c r="E88" s="2245" t="s">
        <v>2198</v>
      </c>
      <c r="F88" s="2245" t="s">
        <v>2199</v>
      </c>
      <c r="G88" s="22" t="s">
        <v>2200</v>
      </c>
      <c r="H88" s="22" t="s">
        <v>5728</v>
      </c>
      <c r="I88" s="22" t="s">
        <v>2202</v>
      </c>
      <c r="J88" s="21" t="s">
        <v>2203</v>
      </c>
      <c r="K88" s="2234" t="s">
        <v>2188</v>
      </c>
      <c r="L88" s="2140" t="s">
        <v>569</v>
      </c>
      <c r="M88" s="21" t="s">
        <v>912</v>
      </c>
      <c r="N88" s="2234" t="s">
        <v>2188</v>
      </c>
      <c r="O88" s="21" t="s">
        <v>931</v>
      </c>
      <c r="P88" s="21" t="s">
        <v>2204</v>
      </c>
      <c r="Q88" s="1617"/>
      <c r="R88" s="21" t="s">
        <v>563</v>
      </c>
      <c r="S88" s="21" t="s">
        <v>913</v>
      </c>
      <c r="T88" s="21" t="s">
        <v>563</v>
      </c>
      <c r="U88" s="21" t="s">
        <v>913</v>
      </c>
      <c r="V88" s="2165" t="s">
        <v>563</v>
      </c>
      <c r="W88" s="2220"/>
      <c r="X88" s="1872"/>
      <c r="Y88" s="2180"/>
      <c r="Z88" s="2215" t="s">
        <v>940</v>
      </c>
      <c r="AA88" s="21"/>
      <c r="AB88" s="2140" t="s">
        <v>563</v>
      </c>
      <c r="AC88" s="2236" t="s">
        <v>563</v>
      </c>
      <c r="AD88" s="21"/>
      <c r="AE88" s="21"/>
      <c r="AF88" s="2154" t="s">
        <v>2205</v>
      </c>
      <c r="AG88" s="2220" t="s">
        <v>2188</v>
      </c>
      <c r="AH88" s="2154" t="s">
        <v>2206</v>
      </c>
      <c r="AI88" s="1766"/>
      <c r="AJ88" s="21"/>
      <c r="AK88" s="1245"/>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53"/>
      <c r="BK88" s="716"/>
      <c r="BL88" s="53"/>
      <c r="BM88" s="53"/>
      <c r="BN88" s="53"/>
      <c r="BO88" s="53"/>
      <c r="BP88" s="53"/>
      <c r="BQ88" s="53"/>
    </row>
    <row r="89" customFormat="false" ht="11.25" hidden="false" customHeight="true" outlineLevel="0" collapsed="false">
      <c r="A89" s="2148" t="s">
        <v>2207</v>
      </c>
      <c r="B89" s="934" t="s">
        <v>2208</v>
      </c>
      <c r="C89" s="2237"/>
      <c r="D89" s="2238" t="s">
        <v>940</v>
      </c>
      <c r="E89" s="2151" t="s">
        <v>2209</v>
      </c>
      <c r="F89" s="2155" t="s">
        <v>2210</v>
      </c>
      <c r="G89" s="22" t="s">
        <v>2211</v>
      </c>
      <c r="H89" s="18" t="s">
        <v>2212</v>
      </c>
      <c r="I89" s="18" t="s">
        <v>2213</v>
      </c>
      <c r="J89" s="18" t="s">
        <v>2214</v>
      </c>
      <c r="K89" s="1768" t="s">
        <v>1056</v>
      </c>
      <c r="L89" s="2140" t="s">
        <v>569</v>
      </c>
      <c r="M89" s="21" t="s">
        <v>912</v>
      </c>
      <c r="N89" s="2140" t="s">
        <v>940</v>
      </c>
      <c r="O89" s="21" t="s">
        <v>931</v>
      </c>
      <c r="P89" s="18" t="s">
        <v>2215</v>
      </c>
      <c r="Q89" s="97"/>
      <c r="R89" s="21" t="s">
        <v>913</v>
      </c>
      <c r="S89" s="21" t="s">
        <v>913</v>
      </c>
      <c r="T89" s="21" t="s">
        <v>913</v>
      </c>
      <c r="U89" s="21" t="s">
        <v>913</v>
      </c>
      <c r="V89" s="2161" t="s">
        <v>2216</v>
      </c>
      <c r="W89" s="1768"/>
      <c r="X89" s="562"/>
      <c r="Y89" s="1768"/>
      <c r="Z89" s="2140" t="s">
        <v>940</v>
      </c>
      <c r="AA89" s="97"/>
      <c r="AB89" s="97" t="s">
        <v>2217</v>
      </c>
      <c r="AC89" s="1768" t="s">
        <v>563</v>
      </c>
      <c r="AD89" s="1768"/>
      <c r="AE89" s="1768"/>
      <c r="AF89" s="1768"/>
      <c r="AG89" s="1768" t="s">
        <v>1056</v>
      </c>
      <c r="AH89" s="97" t="s">
        <v>2020</v>
      </c>
      <c r="AI89" s="1567"/>
      <c r="AJ89" s="18" t="s">
        <v>1019</v>
      </c>
      <c r="AK89" s="24"/>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724"/>
      <c r="BL89" s="53"/>
      <c r="BM89" s="53"/>
      <c r="BN89" s="53"/>
      <c r="BO89" s="53"/>
      <c r="BP89" s="53"/>
      <c r="BQ89" s="53"/>
    </row>
    <row r="90" customFormat="false" ht="11.25" hidden="false" customHeight="true" outlineLevel="0" collapsed="false">
      <c r="A90" s="16" t="s">
        <v>590</v>
      </c>
      <c r="B90" s="934" t="s">
        <v>2218</v>
      </c>
      <c r="C90" s="2237" t="s">
        <v>1548</v>
      </c>
      <c r="D90" s="2238" t="s">
        <v>940</v>
      </c>
      <c r="E90" s="2210" t="s">
        <v>2219</v>
      </c>
      <c r="F90" s="2253" t="s">
        <v>2220</v>
      </c>
      <c r="G90" s="22" t="s">
        <v>2221</v>
      </c>
      <c r="H90" s="22" t="s">
        <v>2222</v>
      </c>
      <c r="I90" s="22" t="s">
        <v>2223</v>
      </c>
      <c r="J90" s="21" t="s">
        <v>2224</v>
      </c>
      <c r="K90" s="2140" t="s">
        <v>1025</v>
      </c>
      <c r="L90" s="2140" t="s">
        <v>569</v>
      </c>
      <c r="M90" s="2140" t="s">
        <v>569</v>
      </c>
      <c r="N90" s="2140" t="s">
        <v>925</v>
      </c>
      <c r="O90" s="21" t="s">
        <v>931</v>
      </c>
      <c r="P90" s="21" t="s">
        <v>2225</v>
      </c>
      <c r="Q90" s="2154"/>
      <c r="R90" s="21" t="s">
        <v>913</v>
      </c>
      <c r="S90" s="21" t="s">
        <v>913</v>
      </c>
      <c r="T90" s="21" t="s">
        <v>563</v>
      </c>
      <c r="U90" s="21" t="s">
        <v>913</v>
      </c>
      <c r="V90" s="2161" t="s">
        <v>913</v>
      </c>
      <c r="W90" s="21"/>
      <c r="X90" s="262" t="s">
        <v>1081</v>
      </c>
      <c r="Y90" s="2154" t="s">
        <v>1002</v>
      </c>
      <c r="Z90" s="2215" t="s">
        <v>940</v>
      </c>
      <c r="AA90" s="21"/>
      <c r="AB90" s="2140" t="s">
        <v>563</v>
      </c>
      <c r="AC90" s="2140" t="s">
        <v>563</v>
      </c>
      <c r="AD90" s="21"/>
      <c r="AE90" s="21"/>
      <c r="AF90" s="2154" t="s">
        <v>2226</v>
      </c>
      <c r="AG90" s="2163" t="s">
        <v>972</v>
      </c>
      <c r="AH90" s="2252" t="s">
        <v>2227</v>
      </c>
      <c r="AI90" s="1766"/>
      <c r="AJ90" s="21" t="s">
        <v>2084</v>
      </c>
      <c r="AK90" s="1245"/>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53"/>
      <c r="BK90" s="53"/>
      <c r="BL90" s="53"/>
      <c r="BM90" s="53"/>
      <c r="BN90" s="53"/>
      <c r="BO90" s="53"/>
      <c r="BP90" s="53"/>
      <c r="BQ90" s="53"/>
    </row>
    <row r="91" customFormat="false" ht="11.25" hidden="false" customHeight="true" outlineLevel="0" collapsed="false">
      <c r="A91" s="16" t="s">
        <v>21</v>
      </c>
      <c r="B91" s="934" t="s">
        <v>2228</v>
      </c>
      <c r="C91" s="2237" t="s">
        <v>1548</v>
      </c>
      <c r="D91" s="2178" t="s">
        <v>2229</v>
      </c>
      <c r="E91" s="2178" t="s">
        <v>2230</v>
      </c>
      <c r="F91" s="2178" t="s">
        <v>2231</v>
      </c>
      <c r="G91" s="22" t="s">
        <v>2232</v>
      </c>
      <c r="H91" s="22" t="s">
        <v>2233</v>
      </c>
      <c r="I91" s="22" t="s">
        <v>2234</v>
      </c>
      <c r="J91" s="21" t="s">
        <v>2235</v>
      </c>
      <c r="K91" s="2140" t="s">
        <v>2236</v>
      </c>
      <c r="L91" s="21" t="s">
        <v>2237</v>
      </c>
      <c r="M91" s="21" t="s">
        <v>912</v>
      </c>
      <c r="N91" s="2198" t="s">
        <v>562</v>
      </c>
      <c r="O91" s="2140" t="s">
        <v>1157</v>
      </c>
      <c r="P91" s="2140" t="s">
        <v>2238</v>
      </c>
      <c r="Q91" s="2140" t="s">
        <v>2239</v>
      </c>
      <c r="R91" s="2158"/>
      <c r="S91" s="2154"/>
      <c r="T91" s="2154"/>
      <c r="U91" s="2154"/>
      <c r="V91" s="2222" t="s">
        <v>563</v>
      </c>
      <c r="W91" s="21"/>
      <c r="X91" s="262"/>
      <c r="Y91" s="2154" t="s">
        <v>2240</v>
      </c>
      <c r="Z91" s="2215" t="s">
        <v>940</v>
      </c>
      <c r="AA91" s="21"/>
      <c r="AB91" s="2140" t="s">
        <v>563</v>
      </c>
      <c r="AC91" s="2140" t="s">
        <v>563</v>
      </c>
      <c r="AD91" s="21"/>
      <c r="AE91" s="21"/>
      <c r="AF91" s="2154" t="s">
        <v>2241</v>
      </c>
      <c r="AG91" s="2224" t="s">
        <v>1056</v>
      </c>
      <c r="AH91" s="21" t="s">
        <v>1056</v>
      </c>
      <c r="AI91" s="1766"/>
      <c r="AJ91" s="21" t="s">
        <v>2084</v>
      </c>
      <c r="AK91" s="1245"/>
      <c r="AL91" s="1061"/>
      <c r="AM91" s="1061"/>
      <c r="AN91" s="1061"/>
      <c r="AO91" s="1061"/>
      <c r="AP91" s="1061"/>
      <c r="AQ91" s="1061"/>
      <c r="AR91" s="1058"/>
      <c r="AS91" s="1061"/>
      <c r="AT91" s="1061"/>
      <c r="AU91" s="1058"/>
      <c r="AV91" s="1058"/>
      <c r="AW91" s="1061"/>
      <c r="AX91" s="1058"/>
      <c r="AY91" s="1061"/>
      <c r="AZ91" s="1061"/>
      <c r="BA91" s="1058"/>
      <c r="BB91" s="1061"/>
      <c r="BC91" s="1061"/>
      <c r="BD91" s="1061"/>
      <c r="BE91" s="1061"/>
      <c r="BF91" s="1061"/>
      <c r="BG91" s="1061"/>
      <c r="BH91" s="1061"/>
      <c r="BI91" s="1058"/>
      <c r="BJ91" s="53"/>
      <c r="BK91" s="724"/>
      <c r="BL91" s="53"/>
      <c r="BM91" s="53"/>
      <c r="BN91" s="53"/>
      <c r="BO91" s="53"/>
      <c r="BP91" s="53"/>
      <c r="BQ91" s="53"/>
    </row>
    <row r="92" customFormat="false" ht="11.25" hidden="true" customHeight="true" outlineLevel="0" collapsed="false">
      <c r="A92" s="16" t="s">
        <v>21</v>
      </c>
      <c r="B92" s="2098" t="s">
        <v>1051</v>
      </c>
      <c r="C92" s="2098"/>
      <c r="D92" s="2178" t="s">
        <v>8123</v>
      </c>
      <c r="E92" s="2210" t="s">
        <v>5737</v>
      </c>
      <c r="F92" s="2210" t="s">
        <v>5738</v>
      </c>
      <c r="G92" s="22" t="s">
        <v>1052</v>
      </c>
      <c r="H92" s="22" t="s">
        <v>1053</v>
      </c>
      <c r="I92" s="22" t="s">
        <v>1054</v>
      </c>
      <c r="J92" s="21" t="s">
        <v>1055</v>
      </c>
      <c r="K92" s="2140" t="s">
        <v>1056</v>
      </c>
      <c r="L92" s="21" t="s">
        <v>1057</v>
      </c>
      <c r="M92" s="21" t="s">
        <v>1058</v>
      </c>
      <c r="N92" s="21" t="s">
        <v>1059</v>
      </c>
      <c r="O92" s="2198" t="s">
        <v>1056</v>
      </c>
      <c r="P92" s="21" t="s">
        <v>1060</v>
      </c>
      <c r="Q92" s="2158" t="s">
        <v>8124</v>
      </c>
      <c r="R92" s="21"/>
      <c r="S92" s="2154"/>
      <c r="T92" s="2154"/>
      <c r="U92" s="2154"/>
      <c r="V92" s="2161" t="s">
        <v>913</v>
      </c>
      <c r="W92" s="2163"/>
      <c r="X92" s="543"/>
      <c r="Y92" s="2163" t="s">
        <v>1061</v>
      </c>
      <c r="Z92" s="2248"/>
      <c r="AA92" s="21"/>
      <c r="AB92" s="2140" t="s">
        <v>563</v>
      </c>
      <c r="AC92" s="2140" t="s">
        <v>563</v>
      </c>
      <c r="AD92" s="21"/>
      <c r="AE92" s="21"/>
      <c r="AF92" s="2154" t="s">
        <v>1062</v>
      </c>
      <c r="AG92" s="2180" t="s">
        <v>1056</v>
      </c>
      <c r="AH92" s="21" t="s">
        <v>1056</v>
      </c>
      <c r="AI92" s="1766"/>
      <c r="AJ92" s="21" t="s">
        <v>1064</v>
      </c>
      <c r="AK92" s="1245"/>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53"/>
      <c r="BK92" s="53"/>
      <c r="BL92" s="53"/>
      <c r="BM92" s="53"/>
      <c r="BN92" s="53"/>
      <c r="BO92" s="53"/>
      <c r="BP92" s="53"/>
      <c r="BQ92" s="26"/>
    </row>
    <row r="93" customFormat="false" ht="11.25" hidden="true" customHeight="true" outlineLevel="0" collapsed="false">
      <c r="A93" s="93"/>
      <c r="B93" s="934" t="s">
        <v>906</v>
      </c>
      <c r="C93" s="934"/>
      <c r="D93" s="2254" t="s">
        <v>5740</v>
      </c>
      <c r="E93" s="2245" t="s">
        <v>5741</v>
      </c>
      <c r="F93" s="2245" t="s">
        <v>5742</v>
      </c>
      <c r="G93" s="225" t="s">
        <v>907</v>
      </c>
      <c r="H93" s="225" t="s">
        <v>908</v>
      </c>
      <c r="I93" s="225" t="s">
        <v>909</v>
      </c>
      <c r="J93" s="2154" t="s">
        <v>910</v>
      </c>
      <c r="K93" s="2154"/>
      <c r="L93" s="2154" t="s">
        <v>911</v>
      </c>
      <c r="M93" s="2154" t="s">
        <v>912</v>
      </c>
      <c r="N93" s="2154" t="s">
        <v>562</v>
      </c>
      <c r="O93" s="2154" t="s">
        <v>563</v>
      </c>
      <c r="P93" s="2154"/>
      <c r="Q93" s="2154"/>
      <c r="R93" s="2154" t="s">
        <v>563</v>
      </c>
      <c r="S93" s="2154" t="s">
        <v>913</v>
      </c>
      <c r="T93" s="2154" t="s">
        <v>563</v>
      </c>
      <c r="U93" s="2154" t="s">
        <v>563</v>
      </c>
      <c r="V93" s="2161" t="s">
        <v>563</v>
      </c>
      <c r="W93" s="2154"/>
      <c r="X93" s="87"/>
      <c r="Y93" s="2154"/>
      <c r="Z93" s="2248"/>
      <c r="AA93" s="2154"/>
      <c r="AB93" s="2140" t="s">
        <v>563</v>
      </c>
      <c r="AC93" s="2140" t="s">
        <v>563</v>
      </c>
      <c r="AD93" s="2154"/>
      <c r="AE93" s="2154"/>
      <c r="AF93" s="2154" t="s">
        <v>914</v>
      </c>
      <c r="AG93" s="2163" t="s">
        <v>915</v>
      </c>
      <c r="AH93" s="2154"/>
      <c r="AI93" s="1766"/>
      <c r="AJ93" s="2154"/>
      <c r="AK93" s="2255"/>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5"/>
      <c r="BK93" s="15"/>
      <c r="BL93" s="15"/>
      <c r="BM93" s="15"/>
      <c r="BN93" s="15"/>
      <c r="BO93" s="15"/>
      <c r="BP93" s="15"/>
      <c r="BQ93" s="15"/>
    </row>
    <row r="94" customFormat="false" ht="11.25" hidden="true" customHeight="true" outlineLevel="0" collapsed="false">
      <c r="A94" s="16" t="s">
        <v>21</v>
      </c>
      <c r="B94" s="934" t="s">
        <v>1425</v>
      </c>
      <c r="C94" s="934"/>
      <c r="D94" s="2210" t="s">
        <v>5744</v>
      </c>
      <c r="E94" s="2210" t="s">
        <v>5745</v>
      </c>
      <c r="F94" s="2210" t="s">
        <v>5746</v>
      </c>
      <c r="G94" s="22" t="s">
        <v>1426</v>
      </c>
      <c r="H94" s="22" t="s">
        <v>1427</v>
      </c>
      <c r="I94" s="22" t="s">
        <v>1428</v>
      </c>
      <c r="J94" s="21" t="s">
        <v>1429</v>
      </c>
      <c r="K94" s="21" t="s">
        <v>912</v>
      </c>
      <c r="L94" s="21" t="s">
        <v>911</v>
      </c>
      <c r="M94" s="21" t="s">
        <v>912</v>
      </c>
      <c r="N94" s="21" t="s">
        <v>1430</v>
      </c>
      <c r="O94" s="21" t="s">
        <v>913</v>
      </c>
      <c r="P94" s="21" t="s">
        <v>1431</v>
      </c>
      <c r="Q94" s="2234" t="s">
        <v>1433</v>
      </c>
      <c r="R94" s="21" t="s">
        <v>563</v>
      </c>
      <c r="S94" s="2154"/>
      <c r="T94" s="2154"/>
      <c r="U94" s="2154" t="s">
        <v>913</v>
      </c>
      <c r="V94" s="2161" t="s">
        <v>563</v>
      </c>
      <c r="W94" s="2154"/>
      <c r="X94" s="87" t="s">
        <v>1081</v>
      </c>
      <c r="Y94" s="2154" t="s">
        <v>1002</v>
      </c>
      <c r="Z94" s="2215" t="s">
        <v>940</v>
      </c>
      <c r="AA94" s="21"/>
      <c r="AB94" s="2140" t="s">
        <v>563</v>
      </c>
      <c r="AC94" s="2140" t="s">
        <v>563</v>
      </c>
      <c r="AD94" s="21"/>
      <c r="AE94" s="21"/>
      <c r="AF94" s="2154" t="s">
        <v>1432</v>
      </c>
      <c r="AG94" s="2220" t="s">
        <v>1056</v>
      </c>
      <c r="AH94" s="21" t="s">
        <v>1056</v>
      </c>
      <c r="AI94" s="1766"/>
      <c r="AJ94" s="21"/>
      <c r="AK94" s="1245"/>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53"/>
      <c r="BK94" s="53"/>
      <c r="BL94" s="53"/>
      <c r="BM94" s="53"/>
      <c r="BN94" s="53"/>
      <c r="BO94" s="53"/>
      <c r="BP94" s="53"/>
      <c r="BQ94" s="53"/>
    </row>
    <row r="95" customFormat="false" ht="11.25" hidden="true" customHeight="true" outlineLevel="0" collapsed="false">
      <c r="A95" s="2256"/>
      <c r="B95" s="2257" t="s">
        <v>924</v>
      </c>
      <c r="C95" s="2257"/>
      <c r="D95" s="2258" t="s">
        <v>925</v>
      </c>
      <c r="E95" s="2259" t="s">
        <v>5748</v>
      </c>
      <c r="F95" s="2260" t="s">
        <v>5749</v>
      </c>
      <c r="G95" s="2261" t="s">
        <v>926</v>
      </c>
      <c r="H95" s="2261" t="s">
        <v>927</v>
      </c>
      <c r="I95" s="2261" t="s">
        <v>928</v>
      </c>
      <c r="J95" s="2234"/>
      <c r="K95" s="2234"/>
      <c r="L95" s="2234" t="s">
        <v>929</v>
      </c>
      <c r="M95" s="2234" t="s">
        <v>912</v>
      </c>
      <c r="N95" s="2234" t="s">
        <v>930</v>
      </c>
      <c r="O95" s="2234" t="s">
        <v>931</v>
      </c>
      <c r="P95" s="2234" t="s">
        <v>932</v>
      </c>
      <c r="Q95" s="2234"/>
      <c r="R95" s="2234" t="s">
        <v>563</v>
      </c>
      <c r="S95" s="2234" t="s">
        <v>913</v>
      </c>
      <c r="T95" s="2234" t="s">
        <v>563</v>
      </c>
      <c r="U95" s="2234" t="s">
        <v>913</v>
      </c>
      <c r="V95" s="2262" t="s">
        <v>563</v>
      </c>
      <c r="W95" s="2234"/>
      <c r="X95" s="1525"/>
      <c r="Y95" s="2234"/>
      <c r="Z95" s="2263"/>
      <c r="AA95" s="2249"/>
      <c r="AB95" s="2249" t="s">
        <v>933</v>
      </c>
      <c r="AC95" s="2234"/>
      <c r="AD95" s="2234"/>
      <c r="AE95" s="2234"/>
      <c r="AF95" s="2234" t="s">
        <v>934</v>
      </c>
      <c r="AG95" s="2249" t="s">
        <v>935</v>
      </c>
      <c r="AH95" s="2234"/>
      <c r="AI95" s="1766"/>
      <c r="AJ95" s="2234"/>
      <c r="AK95" s="2264"/>
      <c r="AL95" s="2265"/>
      <c r="AM95" s="2266"/>
      <c r="AN95" s="2265"/>
      <c r="AO95" s="2266"/>
      <c r="AP95" s="2265"/>
      <c r="AQ95" s="2265"/>
      <c r="AR95" s="2265"/>
      <c r="AS95" s="2266"/>
      <c r="AT95" s="2265"/>
      <c r="AU95" s="2266"/>
      <c r="AV95" s="2265"/>
      <c r="AW95" s="2265"/>
      <c r="AX95" s="2265"/>
      <c r="AY95" s="2265"/>
      <c r="AZ95" s="2265"/>
      <c r="BA95" s="2265"/>
      <c r="BB95" s="2265"/>
      <c r="BC95" s="2265"/>
      <c r="BD95" s="2265"/>
      <c r="BE95" s="2265"/>
      <c r="BF95" s="2265"/>
      <c r="BG95" s="2265"/>
      <c r="BH95" s="2265"/>
      <c r="BI95" s="2265"/>
      <c r="BJ95" s="2267"/>
      <c r="BK95" s="2267"/>
      <c r="BL95" s="2267"/>
      <c r="BM95" s="2267"/>
      <c r="BN95" s="2267"/>
      <c r="BO95" s="2267"/>
      <c r="BP95" s="2267"/>
      <c r="BQ95" s="53"/>
    </row>
    <row r="96" customFormat="false" ht="11.25" hidden="true" customHeight="true" outlineLevel="0" collapsed="false">
      <c r="A96" s="2256"/>
      <c r="B96" s="2257" t="s">
        <v>6054</v>
      </c>
      <c r="C96" s="2257"/>
      <c r="D96" s="2260" t="s">
        <v>6055</v>
      </c>
      <c r="E96" s="2260" t="s">
        <v>6056</v>
      </c>
      <c r="F96" s="2258" t="s">
        <v>2874</v>
      </c>
      <c r="G96" s="2261" t="s">
        <v>6057</v>
      </c>
      <c r="H96" s="2261" t="s">
        <v>6058</v>
      </c>
      <c r="I96" s="2261" t="s">
        <v>6059</v>
      </c>
      <c r="J96" s="2234"/>
      <c r="K96" s="2234"/>
      <c r="L96" s="2234" t="s">
        <v>8125</v>
      </c>
      <c r="M96" s="2234" t="s">
        <v>912</v>
      </c>
      <c r="N96" s="2234" t="s">
        <v>933</v>
      </c>
      <c r="O96" s="2234" t="s">
        <v>8126</v>
      </c>
      <c r="P96" s="2234" t="s">
        <v>6060</v>
      </c>
      <c r="Q96" s="2234"/>
      <c r="R96" s="2234"/>
      <c r="S96" s="2234"/>
      <c r="T96" s="2234"/>
      <c r="U96" s="2234"/>
      <c r="V96" s="2262" t="s">
        <v>912</v>
      </c>
      <c r="W96" s="2234"/>
      <c r="X96" s="1525"/>
      <c r="Y96" s="2234"/>
      <c r="Z96" s="2263" t="s">
        <v>8127</v>
      </c>
      <c r="AA96" s="2249"/>
      <c r="AB96" s="2249" t="s">
        <v>933</v>
      </c>
      <c r="AC96" s="2234"/>
      <c r="AD96" s="2234"/>
      <c r="AE96" s="2234"/>
      <c r="AF96" s="2234" t="s">
        <v>6063</v>
      </c>
      <c r="AG96" s="2249" t="s">
        <v>6061</v>
      </c>
      <c r="AH96" s="2234" t="s">
        <v>6062</v>
      </c>
      <c r="AI96" s="1766"/>
      <c r="AJ96" s="2234"/>
      <c r="AK96" s="2264"/>
      <c r="AL96" s="2265"/>
      <c r="AM96" s="2268"/>
      <c r="AN96" s="2265"/>
      <c r="AO96" s="2268"/>
      <c r="AP96" s="2265"/>
      <c r="AQ96" s="2265"/>
      <c r="AR96" s="2265"/>
      <c r="AS96" s="2268"/>
      <c r="AT96" s="2265"/>
      <c r="AU96" s="2268"/>
      <c r="AV96" s="2265"/>
      <c r="AW96" s="2265"/>
      <c r="AX96" s="2265"/>
      <c r="AY96" s="2265"/>
      <c r="AZ96" s="2265"/>
      <c r="BA96" s="2265"/>
      <c r="BB96" s="2265"/>
      <c r="BC96" s="2265"/>
      <c r="BD96" s="2265"/>
      <c r="BE96" s="2265"/>
      <c r="BF96" s="2265"/>
      <c r="BG96" s="2265"/>
      <c r="BH96" s="2265"/>
      <c r="BI96" s="2265"/>
      <c r="BJ96" s="2267"/>
      <c r="BK96" s="2267"/>
      <c r="BL96" s="2267"/>
      <c r="BM96" s="2267"/>
      <c r="BN96" s="2267"/>
      <c r="BO96" s="2267"/>
      <c r="BP96" s="2267"/>
      <c r="BQ96" s="53"/>
    </row>
    <row r="97" customFormat="false" ht="11.25" hidden="true" customHeight="true" outlineLevel="0" collapsed="false">
      <c r="A97" s="112" t="s">
        <v>21</v>
      </c>
      <c r="B97" s="158" t="s">
        <v>6002</v>
      </c>
      <c r="C97" s="158"/>
      <c r="D97" s="2269" t="s">
        <v>6003</v>
      </c>
      <c r="E97" s="2270" t="s">
        <v>6004</v>
      </c>
      <c r="F97" s="2270" t="s">
        <v>6005</v>
      </c>
      <c r="G97" s="120" t="s">
        <v>6006</v>
      </c>
      <c r="H97" s="120" t="s">
        <v>6007</v>
      </c>
      <c r="I97" s="120" t="s">
        <v>6008</v>
      </c>
      <c r="J97" s="2271" t="s">
        <v>6009</v>
      </c>
      <c r="K97" s="2272" t="s">
        <v>912</v>
      </c>
      <c r="L97" s="1751" t="s">
        <v>1101</v>
      </c>
      <c r="M97" s="1751" t="s">
        <v>912</v>
      </c>
      <c r="N97" s="2273" t="s">
        <v>2188</v>
      </c>
      <c r="O97" s="2274" t="s">
        <v>1157</v>
      </c>
      <c r="P97" s="1751" t="s">
        <v>6010</v>
      </c>
      <c r="Q97" s="129"/>
      <c r="R97" s="1751" t="s">
        <v>563</v>
      </c>
      <c r="S97" s="1751" t="s">
        <v>913</v>
      </c>
      <c r="T97" s="1751" t="s">
        <v>563</v>
      </c>
      <c r="U97" s="129"/>
      <c r="V97" s="2207" t="s">
        <v>563</v>
      </c>
      <c r="W97" s="129"/>
      <c r="X97" s="166"/>
      <c r="Y97" s="129"/>
      <c r="Z97" s="2275" t="s">
        <v>940</v>
      </c>
      <c r="AA97" s="1751" t="s">
        <v>8128</v>
      </c>
      <c r="AB97" s="2274" t="s">
        <v>933</v>
      </c>
      <c r="AC97" s="2274" t="s">
        <v>933</v>
      </c>
      <c r="AD97" s="1751"/>
      <c r="AE97" s="1751"/>
      <c r="AF97" s="129" t="s">
        <v>8129</v>
      </c>
      <c r="AG97" s="2272" t="s">
        <v>1056</v>
      </c>
      <c r="AH97" s="1751" t="s">
        <v>1056</v>
      </c>
      <c r="AI97" s="2276"/>
      <c r="AJ97" s="1751" t="s">
        <v>6013</v>
      </c>
      <c r="AK97" s="2277"/>
      <c r="AL97" s="2278"/>
      <c r="AM97" s="2278"/>
      <c r="AN97" s="2278"/>
      <c r="AO97" s="2278"/>
      <c r="AP97" s="2278"/>
      <c r="AQ97" s="2278"/>
      <c r="AR97" s="2278"/>
      <c r="AS97" s="2278"/>
      <c r="AT97" s="2278"/>
      <c r="AU97" s="2278"/>
      <c r="AV97" s="2278"/>
      <c r="AW97" s="2278"/>
      <c r="AX97" s="2278"/>
      <c r="AY97" s="2278"/>
      <c r="AZ97" s="2278"/>
      <c r="BA97" s="2278"/>
      <c r="BB97" s="2278"/>
      <c r="BC97" s="2278"/>
      <c r="BD97" s="2278"/>
      <c r="BE97" s="2278"/>
      <c r="BF97" s="2278"/>
      <c r="BG97" s="2278"/>
      <c r="BH97" s="2278"/>
      <c r="BI97" s="2278"/>
      <c r="BJ97" s="123"/>
      <c r="BK97" s="123"/>
      <c r="BL97" s="123"/>
      <c r="BM97" s="123"/>
      <c r="BN97" s="123"/>
      <c r="BO97" s="123"/>
      <c r="BP97" s="123"/>
      <c r="BQ97" s="123"/>
    </row>
    <row r="98" customFormat="false" ht="11.25" hidden="true" customHeight="true" outlineLevel="0" collapsed="false">
      <c r="A98" s="16" t="s">
        <v>21</v>
      </c>
      <c r="B98" s="934" t="s">
        <v>948</v>
      </c>
      <c r="C98" s="934"/>
      <c r="D98" s="2238" t="s">
        <v>949</v>
      </c>
      <c r="E98" s="2238" t="s">
        <v>940</v>
      </c>
      <c r="F98" s="2210" t="s">
        <v>5751</v>
      </c>
      <c r="G98" s="22" t="s">
        <v>950</v>
      </c>
      <c r="H98" s="22" t="s">
        <v>951</v>
      </c>
      <c r="I98" s="22" t="s">
        <v>952</v>
      </c>
      <c r="J98" s="21" t="s">
        <v>953</v>
      </c>
      <c r="K98" s="2180" t="s">
        <v>954</v>
      </c>
      <c r="L98" s="2140" t="s">
        <v>569</v>
      </c>
      <c r="M98" s="21" t="s">
        <v>912</v>
      </c>
      <c r="N98" s="2140" t="s">
        <v>925</v>
      </c>
      <c r="O98" s="2198" t="s">
        <v>931</v>
      </c>
      <c r="P98" s="21" t="s">
        <v>955</v>
      </c>
      <c r="Q98" s="2154"/>
      <c r="R98" s="21" t="s">
        <v>913</v>
      </c>
      <c r="S98" s="21" t="s">
        <v>913</v>
      </c>
      <c r="T98" s="21" t="s">
        <v>563</v>
      </c>
      <c r="U98" s="2154" t="s">
        <v>913</v>
      </c>
      <c r="V98" s="2161" t="s">
        <v>563</v>
      </c>
      <c r="W98" s="2154"/>
      <c r="X98" s="87"/>
      <c r="Y98" s="2154" t="s">
        <v>956</v>
      </c>
      <c r="Z98" s="2215" t="s">
        <v>940</v>
      </c>
      <c r="AA98" s="21"/>
      <c r="AB98" s="2140" t="s">
        <v>933</v>
      </c>
      <c r="AC98" s="2140" t="s">
        <v>933</v>
      </c>
      <c r="AD98" s="21"/>
      <c r="AE98" s="21"/>
      <c r="AF98" s="2154" t="s">
        <v>957</v>
      </c>
      <c r="AG98" s="2163" t="s">
        <v>958</v>
      </c>
      <c r="AH98" s="21" t="s">
        <v>959</v>
      </c>
      <c r="AI98" s="1766"/>
      <c r="AJ98" s="21" t="s">
        <v>961</v>
      </c>
      <c r="AK98" s="1245"/>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53"/>
      <c r="BK98" s="53"/>
      <c r="BL98" s="53"/>
      <c r="BM98" s="53"/>
      <c r="BN98" s="53"/>
      <c r="BO98" s="53"/>
      <c r="BP98" s="53"/>
      <c r="BQ98" s="53"/>
    </row>
    <row r="99" customFormat="false" ht="11.25" hidden="true" customHeight="true" outlineLevel="0" collapsed="false">
      <c r="A99" s="16" t="s">
        <v>21</v>
      </c>
      <c r="B99" s="934" t="s">
        <v>1086</v>
      </c>
      <c r="C99" s="934"/>
      <c r="D99" s="2279" t="s">
        <v>949</v>
      </c>
      <c r="E99" s="2210" t="s">
        <v>6153</v>
      </c>
      <c r="F99" s="2210" t="s">
        <v>6154</v>
      </c>
      <c r="G99" s="22" t="s">
        <v>1087</v>
      </c>
      <c r="H99" s="22" t="s">
        <v>1088</v>
      </c>
      <c r="I99" s="22" t="s">
        <v>1089</v>
      </c>
      <c r="J99" s="21" t="s">
        <v>1090</v>
      </c>
      <c r="K99" s="2220" t="s">
        <v>912</v>
      </c>
      <c r="L99" s="21" t="s">
        <v>911</v>
      </c>
      <c r="M99" s="21" t="s">
        <v>1091</v>
      </c>
      <c r="N99" s="2140" t="s">
        <v>1092</v>
      </c>
      <c r="O99" s="2198" t="s">
        <v>931</v>
      </c>
      <c r="P99" s="21" t="s">
        <v>1093</v>
      </c>
      <c r="Q99" s="2154"/>
      <c r="R99" s="21" t="s">
        <v>563</v>
      </c>
      <c r="S99" s="21" t="s">
        <v>563</v>
      </c>
      <c r="T99" s="21" t="s">
        <v>563</v>
      </c>
      <c r="U99" s="2154"/>
      <c r="V99" s="2161" t="s">
        <v>563</v>
      </c>
      <c r="W99" s="2154"/>
      <c r="X99" s="87" t="s">
        <v>1081</v>
      </c>
      <c r="Y99" s="2213" t="n">
        <v>40978</v>
      </c>
      <c r="Z99" s="2215" t="s">
        <v>940</v>
      </c>
      <c r="AA99" s="21"/>
      <c r="AB99" s="2140" t="s">
        <v>933</v>
      </c>
      <c r="AC99" s="2140" t="s">
        <v>933</v>
      </c>
      <c r="AD99" s="21"/>
      <c r="AE99" s="21"/>
      <c r="AF99" s="2154" t="s">
        <v>1094</v>
      </c>
      <c r="AG99" s="2163" t="s">
        <v>958</v>
      </c>
      <c r="AH99" s="21" t="s">
        <v>1095</v>
      </c>
      <c r="AI99" s="1766"/>
      <c r="AJ99" s="21"/>
      <c r="AK99" s="1245"/>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53"/>
      <c r="BK99" s="53"/>
      <c r="BL99" s="53"/>
      <c r="BM99" s="53"/>
      <c r="BN99" s="53"/>
      <c r="BO99" s="53"/>
      <c r="BP99" s="53"/>
      <c r="BQ99" s="53"/>
    </row>
    <row r="100" customFormat="false" ht="11.25" hidden="true" customHeight="true" outlineLevel="0" collapsed="false">
      <c r="A100" s="112" t="s">
        <v>21</v>
      </c>
      <c r="B100" s="158" t="s">
        <v>1195</v>
      </c>
      <c r="C100" s="158"/>
      <c r="D100" s="2280" t="s">
        <v>940</v>
      </c>
      <c r="E100" s="2178" t="s">
        <v>5753</v>
      </c>
      <c r="F100" s="2210" t="s">
        <v>5754</v>
      </c>
      <c r="G100" s="1848" t="s">
        <v>1196</v>
      </c>
      <c r="H100" s="1848" t="s">
        <v>1197</v>
      </c>
      <c r="I100" s="1848" t="s">
        <v>1198</v>
      </c>
      <c r="J100" s="2281" t="s">
        <v>1199</v>
      </c>
      <c r="K100" s="2162"/>
      <c r="L100" s="2282" t="s">
        <v>569</v>
      </c>
      <c r="M100" s="2271" t="s">
        <v>1200</v>
      </c>
      <c r="N100" s="2283" t="s">
        <v>1201</v>
      </c>
      <c r="O100" s="2283" t="s">
        <v>940</v>
      </c>
      <c r="P100" s="225" t="s">
        <v>1202</v>
      </c>
      <c r="Q100" s="2207"/>
      <c r="R100" s="2271" t="s">
        <v>563</v>
      </c>
      <c r="S100" s="2271" t="s">
        <v>563</v>
      </c>
      <c r="T100" s="2271" t="s">
        <v>563</v>
      </c>
      <c r="U100" s="2271" t="s">
        <v>913</v>
      </c>
      <c r="V100" s="2207" t="s">
        <v>563</v>
      </c>
      <c r="W100" s="2207"/>
      <c r="X100" s="139"/>
      <c r="Y100" s="2284" t="n">
        <v>41223</v>
      </c>
      <c r="Z100" s="2275" t="s">
        <v>940</v>
      </c>
      <c r="AA100" s="2271"/>
      <c r="AB100" s="2282" t="s">
        <v>933</v>
      </c>
      <c r="AC100" s="2282" t="s">
        <v>933</v>
      </c>
      <c r="AD100" s="2271"/>
      <c r="AE100" s="2271"/>
      <c r="AF100" s="2207" t="s">
        <v>1203</v>
      </c>
      <c r="AG100" s="2285" t="s">
        <v>1048</v>
      </c>
      <c r="AH100" s="2271"/>
      <c r="AI100" s="2286"/>
      <c r="AJ100" s="2271"/>
      <c r="AK100" s="2287"/>
      <c r="AL100" s="2288"/>
      <c r="AM100" s="2288"/>
      <c r="AN100" s="2288"/>
      <c r="AO100" s="2288"/>
      <c r="AP100" s="2288"/>
      <c r="AQ100" s="2288"/>
      <c r="AR100" s="2288"/>
      <c r="AS100" s="2288"/>
      <c r="AT100" s="2288"/>
      <c r="AU100" s="2288"/>
      <c r="AV100" s="2288"/>
      <c r="AW100" s="2288"/>
      <c r="AX100" s="2288"/>
      <c r="AY100" s="2288"/>
      <c r="AZ100" s="2288"/>
      <c r="BA100" s="2288"/>
      <c r="BB100" s="2288"/>
      <c r="BC100" s="2288"/>
      <c r="BD100" s="2288"/>
      <c r="BE100" s="2288"/>
      <c r="BF100" s="2288"/>
      <c r="BG100" s="2288"/>
      <c r="BH100" s="2288"/>
      <c r="BI100" s="2288"/>
      <c r="BJ100" s="1056"/>
      <c r="BK100" s="1056"/>
      <c r="BL100" s="1056"/>
      <c r="BM100" s="1056"/>
      <c r="BN100" s="1056"/>
      <c r="BO100" s="1056"/>
      <c r="BP100" s="1056"/>
      <c r="BQ100" s="53"/>
    </row>
    <row r="101" customFormat="false" ht="11.25" hidden="true" customHeight="true" outlineLevel="0" collapsed="false">
      <c r="A101" s="16" t="s">
        <v>517</v>
      </c>
      <c r="B101" s="2098" t="s">
        <v>1254</v>
      </c>
      <c r="C101" s="2098"/>
      <c r="D101" s="2238" t="s">
        <v>940</v>
      </c>
      <c r="E101" s="2210" t="s">
        <v>5756</v>
      </c>
      <c r="F101" s="2210" t="s">
        <v>5757</v>
      </c>
      <c r="G101" s="1287" t="s">
        <v>1255</v>
      </c>
      <c r="H101" s="1287" t="s">
        <v>1256</v>
      </c>
      <c r="I101" s="1287" t="s">
        <v>1257</v>
      </c>
      <c r="J101" s="754" t="s">
        <v>1258</v>
      </c>
      <c r="K101" s="2162" t="s">
        <v>1056</v>
      </c>
      <c r="L101" s="2169" t="s">
        <v>968</v>
      </c>
      <c r="M101" s="754" t="s">
        <v>1259</v>
      </c>
      <c r="N101" s="2162" t="s">
        <v>1260</v>
      </c>
      <c r="O101" s="2169" t="s">
        <v>1056</v>
      </c>
      <c r="P101" s="754" t="s">
        <v>1261</v>
      </c>
      <c r="Q101" s="2154"/>
      <c r="R101" s="754" t="s">
        <v>913</v>
      </c>
      <c r="S101" s="754" t="s">
        <v>913</v>
      </c>
      <c r="T101" s="754" t="s">
        <v>913</v>
      </c>
      <c r="U101" s="754" t="s">
        <v>913</v>
      </c>
      <c r="V101" s="754" t="s">
        <v>913</v>
      </c>
      <c r="W101" s="2101"/>
      <c r="X101" s="36"/>
      <c r="Y101" s="2101" t="s">
        <v>1262</v>
      </c>
      <c r="Z101" s="2289" t="s">
        <v>940</v>
      </c>
      <c r="AA101" s="754"/>
      <c r="AB101" s="2162" t="s">
        <v>933</v>
      </c>
      <c r="AC101" s="2162" t="s">
        <v>933</v>
      </c>
      <c r="AD101" s="754"/>
      <c r="AE101" s="754"/>
      <c r="AF101" s="2101" t="s">
        <v>1263</v>
      </c>
      <c r="AG101" s="2241" t="s">
        <v>1056</v>
      </c>
      <c r="AH101" s="754" t="s">
        <v>1056</v>
      </c>
      <c r="AI101" s="1766"/>
      <c r="AJ101" s="21"/>
      <c r="AK101" s="2290"/>
      <c r="AL101" s="2233"/>
      <c r="AM101" s="2233"/>
      <c r="AN101" s="2233"/>
      <c r="AO101" s="2233"/>
      <c r="AP101" s="2233"/>
      <c r="AQ101" s="2233"/>
      <c r="AR101" s="2233"/>
      <c r="AS101" s="2233"/>
      <c r="AT101" s="2233"/>
      <c r="AU101" s="2233"/>
      <c r="AV101" s="2233"/>
      <c r="AW101" s="2233"/>
      <c r="AX101" s="2233"/>
      <c r="AY101" s="2233"/>
      <c r="AZ101" s="2233"/>
      <c r="BA101" s="2233"/>
      <c r="BB101" s="2233"/>
      <c r="BC101" s="2233"/>
      <c r="BD101" s="2233"/>
      <c r="BE101" s="2233"/>
      <c r="BF101" s="2233"/>
      <c r="BG101" s="2233"/>
      <c r="BH101" s="2233"/>
      <c r="BI101" s="2233"/>
      <c r="BJ101" s="716"/>
      <c r="BK101" s="716"/>
      <c r="BL101" s="716"/>
      <c r="BM101" s="716"/>
      <c r="BN101" s="716"/>
      <c r="BO101" s="716"/>
      <c r="BP101" s="716"/>
      <c r="BQ101" s="750"/>
    </row>
    <row r="102" customFormat="false" ht="11.25" hidden="true" customHeight="true" outlineLevel="0" collapsed="false">
      <c r="A102" s="16" t="s">
        <v>21</v>
      </c>
      <c r="B102" s="934" t="s">
        <v>6186</v>
      </c>
      <c r="C102" s="934"/>
      <c r="D102" s="2178" t="s">
        <v>6187</v>
      </c>
      <c r="E102" s="2178" t="s">
        <v>6188</v>
      </c>
      <c r="F102" s="2210" t="s">
        <v>6189</v>
      </c>
      <c r="G102" s="22" t="s">
        <v>6190</v>
      </c>
      <c r="H102" s="22" t="s">
        <v>6191</v>
      </c>
      <c r="I102" s="22" t="s">
        <v>6192</v>
      </c>
      <c r="J102" s="21" t="s">
        <v>6193</v>
      </c>
      <c r="K102" s="2140" t="s">
        <v>1056</v>
      </c>
      <c r="L102" s="2198" t="s">
        <v>2305</v>
      </c>
      <c r="M102" s="21" t="s">
        <v>1030</v>
      </c>
      <c r="N102" s="2198" t="s">
        <v>6196</v>
      </c>
      <c r="O102" s="21" t="s">
        <v>912</v>
      </c>
      <c r="P102" s="21" t="s">
        <v>8130</v>
      </c>
      <c r="Q102" s="2140"/>
      <c r="R102" s="21" t="s">
        <v>913</v>
      </c>
      <c r="S102" s="21" t="s">
        <v>913</v>
      </c>
      <c r="T102" s="2154"/>
      <c r="U102" s="21" t="s">
        <v>913</v>
      </c>
      <c r="V102" s="2161" t="s">
        <v>563</v>
      </c>
      <c r="W102" s="2154"/>
      <c r="X102" s="87"/>
      <c r="Y102" s="2154" t="s">
        <v>6195</v>
      </c>
      <c r="Z102" s="2215" t="s">
        <v>940</v>
      </c>
      <c r="AA102" s="2220"/>
      <c r="AB102" s="2291" t="s">
        <v>562</v>
      </c>
      <c r="AC102" s="2235" t="s">
        <v>562</v>
      </c>
      <c r="AD102" s="21"/>
      <c r="AE102" s="21"/>
      <c r="AF102" s="2154" t="s">
        <v>1875</v>
      </c>
      <c r="AG102" s="2180" t="s">
        <v>1056</v>
      </c>
      <c r="AH102" s="21" t="s">
        <v>1056</v>
      </c>
      <c r="AI102" s="1766"/>
      <c r="AJ102" s="21" t="s">
        <v>6197</v>
      </c>
      <c r="AK102" s="2292"/>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724"/>
      <c r="BK102" s="724"/>
      <c r="BL102" s="724"/>
      <c r="BM102" s="724"/>
      <c r="BN102" s="724"/>
      <c r="BO102" s="724"/>
      <c r="BP102" s="724"/>
      <c r="BQ102" s="724"/>
    </row>
    <row r="103" customFormat="false" ht="11.25" hidden="true" customHeight="true" outlineLevel="0" collapsed="false">
      <c r="A103" s="16" t="s">
        <v>21</v>
      </c>
      <c r="B103" s="934" t="s">
        <v>6351</v>
      </c>
      <c r="C103" s="934"/>
      <c r="D103" s="2293" t="s">
        <v>940</v>
      </c>
      <c r="E103" s="2210" t="s">
        <v>6352</v>
      </c>
      <c r="F103" s="2210" t="s">
        <v>6353</v>
      </c>
      <c r="G103" s="22" t="s">
        <v>6354</v>
      </c>
      <c r="H103" s="22" t="s">
        <v>6355</v>
      </c>
      <c r="I103" s="22" t="s">
        <v>6356</v>
      </c>
      <c r="J103" s="21" t="s">
        <v>6357</v>
      </c>
      <c r="K103" s="2140"/>
      <c r="L103" s="2198" t="s">
        <v>968</v>
      </c>
      <c r="M103" s="21" t="s">
        <v>6360</v>
      </c>
      <c r="N103" s="2140" t="s">
        <v>940</v>
      </c>
      <c r="O103" s="2198" t="s">
        <v>940</v>
      </c>
      <c r="P103" s="21" t="s">
        <v>6358</v>
      </c>
      <c r="Q103" s="2154"/>
      <c r="R103" s="21"/>
      <c r="S103" s="21"/>
      <c r="T103" s="21"/>
      <c r="U103" s="21"/>
      <c r="V103" s="2165" t="s">
        <v>913</v>
      </c>
      <c r="W103" s="2154"/>
      <c r="X103" s="87"/>
      <c r="Y103" s="2154" t="s">
        <v>6359</v>
      </c>
      <c r="Z103" s="2215" t="s">
        <v>940</v>
      </c>
      <c r="AA103" s="2220"/>
      <c r="AB103" s="2180" t="s">
        <v>933</v>
      </c>
      <c r="AC103" s="2140" t="s">
        <v>933</v>
      </c>
      <c r="AD103" s="21"/>
      <c r="AE103" s="21"/>
      <c r="AF103" s="2154" t="s">
        <v>8131</v>
      </c>
      <c r="AG103" s="2220" t="s">
        <v>8132</v>
      </c>
      <c r="AH103" s="21" t="s">
        <v>8133</v>
      </c>
      <c r="AI103" s="1766"/>
      <c r="AJ103" s="21" t="s">
        <v>6361</v>
      </c>
      <c r="AK103" s="1245"/>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53"/>
      <c r="BK103" s="53"/>
      <c r="BL103" s="53"/>
      <c r="BM103" s="53"/>
      <c r="BN103" s="53"/>
      <c r="BO103" s="53"/>
      <c r="BP103" s="53"/>
      <c r="BQ103" s="53"/>
    </row>
    <row r="104" customFormat="false" ht="11.25" hidden="true" customHeight="true" outlineLevel="0" collapsed="false">
      <c r="A104" s="16" t="s">
        <v>21</v>
      </c>
      <c r="B104" s="934" t="s">
        <v>1096</v>
      </c>
      <c r="C104" s="934"/>
      <c r="D104" s="2178" t="s">
        <v>5760</v>
      </c>
      <c r="E104" s="2210" t="s">
        <v>5761</v>
      </c>
      <c r="F104" s="2210" t="s">
        <v>5762</v>
      </c>
      <c r="G104" s="22" t="s">
        <v>1097</v>
      </c>
      <c r="H104" s="22" t="s">
        <v>1098</v>
      </c>
      <c r="I104" s="22" t="s">
        <v>1099</v>
      </c>
      <c r="J104" s="2203" t="s">
        <v>1100</v>
      </c>
      <c r="K104" s="2246" t="s">
        <v>1009</v>
      </c>
      <c r="L104" s="2234" t="s">
        <v>1101</v>
      </c>
      <c r="M104" s="21" t="s">
        <v>1102</v>
      </c>
      <c r="N104" s="21" t="s">
        <v>1103</v>
      </c>
      <c r="O104" s="21" t="s">
        <v>1104</v>
      </c>
      <c r="P104" s="21" t="s">
        <v>1105</v>
      </c>
      <c r="Q104" s="2154"/>
      <c r="R104" s="21" t="s">
        <v>563</v>
      </c>
      <c r="S104" s="21" t="s">
        <v>913</v>
      </c>
      <c r="T104" s="21" t="s">
        <v>913</v>
      </c>
      <c r="U104" s="21" t="s">
        <v>913</v>
      </c>
      <c r="V104" s="2165" t="s">
        <v>913</v>
      </c>
      <c r="W104" s="2154"/>
      <c r="X104" s="87"/>
      <c r="Y104" s="2154" t="s">
        <v>1106</v>
      </c>
      <c r="Z104" s="2215" t="s">
        <v>940</v>
      </c>
      <c r="AA104" s="2220"/>
      <c r="AB104" s="2180" t="s">
        <v>933</v>
      </c>
      <c r="AC104" s="2140" t="s">
        <v>933</v>
      </c>
      <c r="AD104" s="21"/>
      <c r="AE104" s="21"/>
      <c r="AF104" s="2154" t="s">
        <v>1107</v>
      </c>
      <c r="AG104" s="2163" t="s">
        <v>1108</v>
      </c>
      <c r="AH104" s="21" t="s">
        <v>1109</v>
      </c>
      <c r="AI104" s="1766"/>
      <c r="AJ104" s="21" t="s">
        <v>1112</v>
      </c>
      <c r="AK104" s="1245"/>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53"/>
      <c r="BK104" s="53"/>
      <c r="BL104" s="53"/>
      <c r="BM104" s="53"/>
      <c r="BN104" s="53"/>
      <c r="BO104" s="53"/>
      <c r="BP104" s="53"/>
      <c r="BQ104" s="53"/>
    </row>
    <row r="105" customFormat="false" ht="11.25" hidden="true" customHeight="true" outlineLevel="0" collapsed="false">
      <c r="A105" s="16" t="s">
        <v>21</v>
      </c>
      <c r="B105" s="2185" t="s">
        <v>6104</v>
      </c>
      <c r="C105" s="2185"/>
      <c r="D105" s="2178" t="s">
        <v>6105</v>
      </c>
      <c r="E105" s="2210" t="s">
        <v>6106</v>
      </c>
      <c r="F105" s="2210" t="s">
        <v>6107</v>
      </c>
      <c r="G105" s="22" t="s">
        <v>6108</v>
      </c>
      <c r="H105" s="22" t="s">
        <v>6109</v>
      </c>
      <c r="I105" s="22" t="s">
        <v>6110</v>
      </c>
      <c r="J105" s="2203" t="s">
        <v>6111</v>
      </c>
      <c r="K105" s="2294" t="s">
        <v>1009</v>
      </c>
      <c r="L105" s="21" t="s">
        <v>911</v>
      </c>
      <c r="M105" s="21" t="s">
        <v>912</v>
      </c>
      <c r="N105" s="21" t="s">
        <v>6113</v>
      </c>
      <c r="O105" s="2198" t="s">
        <v>931</v>
      </c>
      <c r="P105" s="21" t="s">
        <v>6112</v>
      </c>
      <c r="Q105" s="2154"/>
      <c r="R105" s="21"/>
      <c r="S105" s="21"/>
      <c r="T105" s="21"/>
      <c r="U105" s="21"/>
      <c r="V105" s="2161" t="s">
        <v>940</v>
      </c>
      <c r="W105" s="2154"/>
      <c r="X105" s="87"/>
      <c r="Y105" s="2213" t="n">
        <v>40950</v>
      </c>
      <c r="Z105" s="2215" t="s">
        <v>940</v>
      </c>
      <c r="AA105" s="21"/>
      <c r="AB105" s="2140" t="s">
        <v>933</v>
      </c>
      <c r="AC105" s="2140" t="s">
        <v>933</v>
      </c>
      <c r="AD105" s="21"/>
      <c r="AE105" s="21"/>
      <c r="AF105" s="2154" t="s">
        <v>8134</v>
      </c>
      <c r="AG105" s="2163" t="s">
        <v>6114</v>
      </c>
      <c r="AH105" s="21" t="s">
        <v>6115</v>
      </c>
      <c r="AI105" s="1766"/>
      <c r="AJ105" s="21"/>
      <c r="AK105" s="1245"/>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53"/>
      <c r="BK105" s="53"/>
      <c r="BL105" s="53"/>
      <c r="BM105" s="53"/>
      <c r="BN105" s="53"/>
      <c r="BO105" s="53"/>
      <c r="BP105" s="53"/>
      <c r="BQ105" s="53"/>
    </row>
    <row r="106" customFormat="false" ht="11.25" hidden="false" customHeight="true" outlineLevel="0" collapsed="false">
      <c r="A106" s="16" t="s">
        <v>21</v>
      </c>
      <c r="B106" s="934" t="s">
        <v>2242</v>
      </c>
      <c r="C106" s="2237"/>
      <c r="D106" s="2210" t="s">
        <v>2243</v>
      </c>
      <c r="E106" s="2178" t="s">
        <v>2244</v>
      </c>
      <c r="F106" s="2210" t="s">
        <v>2245</v>
      </c>
      <c r="G106" s="22" t="s">
        <v>2246</v>
      </c>
      <c r="H106" s="22" t="s">
        <v>2247</v>
      </c>
      <c r="I106" s="22" t="s">
        <v>2248</v>
      </c>
      <c r="J106" s="2203" t="s">
        <v>2249</v>
      </c>
      <c r="K106" s="754" t="s">
        <v>912</v>
      </c>
      <c r="L106" s="21" t="s">
        <v>911</v>
      </c>
      <c r="M106" s="21" t="s">
        <v>1030</v>
      </c>
      <c r="N106" s="2140" t="s">
        <v>912</v>
      </c>
      <c r="O106" s="21" t="s">
        <v>2250</v>
      </c>
      <c r="P106" s="21" t="s">
        <v>2251</v>
      </c>
      <c r="Q106" s="2154"/>
      <c r="R106" s="21" t="s">
        <v>563</v>
      </c>
      <c r="S106" s="21" t="s">
        <v>563</v>
      </c>
      <c r="T106" s="21" t="s">
        <v>913</v>
      </c>
      <c r="U106" s="21" t="s">
        <v>913</v>
      </c>
      <c r="V106" s="2161" t="s">
        <v>563</v>
      </c>
      <c r="W106" s="2154"/>
      <c r="X106" s="87" t="s">
        <v>2252</v>
      </c>
      <c r="Y106" s="2154"/>
      <c r="Z106" s="2215" t="s">
        <v>940</v>
      </c>
      <c r="AA106" s="2154"/>
      <c r="AB106" s="2140" t="s">
        <v>563</v>
      </c>
      <c r="AC106" s="2140" t="s">
        <v>563</v>
      </c>
      <c r="AD106" s="21"/>
      <c r="AE106" s="21"/>
      <c r="AF106" s="2154" t="s">
        <v>2253</v>
      </c>
      <c r="AG106" s="2180" t="s">
        <v>2254</v>
      </c>
      <c r="AH106" s="2234" t="s">
        <v>2255</v>
      </c>
      <c r="AI106" s="1766"/>
      <c r="AJ106" s="21"/>
      <c r="AK106" s="1245"/>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53"/>
      <c r="BK106" s="53"/>
      <c r="BL106" s="53"/>
      <c r="BM106" s="53"/>
      <c r="BN106" s="53"/>
      <c r="BO106" s="53"/>
      <c r="BP106" s="53"/>
      <c r="BQ106" s="53"/>
    </row>
    <row r="107" customFormat="false" ht="11.25" hidden="false" customHeight="true" outlineLevel="0" collapsed="false">
      <c r="A107" s="16" t="s">
        <v>21</v>
      </c>
      <c r="B107" s="2185" t="s">
        <v>2256</v>
      </c>
      <c r="C107" s="2237" t="s">
        <v>8135</v>
      </c>
      <c r="D107" s="2238" t="s">
        <v>940</v>
      </c>
      <c r="E107" s="2178" t="s">
        <v>2258</v>
      </c>
      <c r="F107" s="2178" t="s">
        <v>2259</v>
      </c>
      <c r="G107" s="22" t="s">
        <v>2260</v>
      </c>
      <c r="H107" s="22" t="s">
        <v>2261</v>
      </c>
      <c r="I107" s="22" t="s">
        <v>2262</v>
      </c>
      <c r="J107" s="2203" t="s">
        <v>2263</v>
      </c>
      <c r="K107" s="754" t="s">
        <v>912</v>
      </c>
      <c r="L107" s="2140" t="s">
        <v>2264</v>
      </c>
      <c r="M107" s="21" t="s">
        <v>2265</v>
      </c>
      <c r="N107" s="2140" t="s">
        <v>2266</v>
      </c>
      <c r="O107" s="2198" t="s">
        <v>563</v>
      </c>
      <c r="P107" s="21" t="s">
        <v>2267</v>
      </c>
      <c r="Q107" s="2154"/>
      <c r="R107" s="21" t="s">
        <v>563</v>
      </c>
      <c r="S107" s="21" t="s">
        <v>913</v>
      </c>
      <c r="T107" s="21" t="s">
        <v>563</v>
      </c>
      <c r="U107" s="21" t="s">
        <v>913</v>
      </c>
      <c r="V107" s="2161" t="s">
        <v>913</v>
      </c>
      <c r="W107" s="2154"/>
      <c r="X107" s="87" t="s">
        <v>1508</v>
      </c>
      <c r="Y107" s="2154" t="s">
        <v>2268</v>
      </c>
      <c r="Z107" s="2215" t="s">
        <v>940</v>
      </c>
      <c r="AA107" s="21"/>
      <c r="AB107" s="2235" t="s">
        <v>562</v>
      </c>
      <c r="AC107" s="2235" t="s">
        <v>562</v>
      </c>
      <c r="AD107" s="21"/>
      <c r="AE107" s="21"/>
      <c r="AF107" s="2154" t="s">
        <v>2269</v>
      </c>
      <c r="AG107" s="2180" t="s">
        <v>2270</v>
      </c>
      <c r="AH107" s="21" t="s">
        <v>2271</v>
      </c>
      <c r="AI107" s="1766"/>
      <c r="AJ107" s="21"/>
      <c r="AK107" s="1245"/>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53"/>
      <c r="BK107" s="53"/>
      <c r="BL107" s="53"/>
      <c r="BM107" s="53"/>
      <c r="BN107" s="53"/>
      <c r="BO107" s="53"/>
      <c r="BP107" s="53"/>
      <c r="BQ107" s="53"/>
    </row>
    <row r="108" customFormat="false" ht="11.25" hidden="false" customHeight="true" outlineLevel="0" collapsed="false">
      <c r="A108" s="16" t="s">
        <v>21</v>
      </c>
      <c r="B108" s="2185" t="s">
        <v>2272</v>
      </c>
      <c r="C108" s="2237" t="s">
        <v>1548</v>
      </c>
      <c r="D108" s="2238" t="s">
        <v>940</v>
      </c>
      <c r="E108" s="2210" t="s">
        <v>2273</v>
      </c>
      <c r="F108" s="2210" t="s">
        <v>2274</v>
      </c>
      <c r="G108" s="22" t="s">
        <v>2275</v>
      </c>
      <c r="H108" s="22" t="s">
        <v>2276</v>
      </c>
      <c r="I108" s="22" t="s">
        <v>2277</v>
      </c>
      <c r="J108" s="2203" t="s">
        <v>2278</v>
      </c>
      <c r="K108" s="2140"/>
      <c r="L108" s="2198" t="s">
        <v>987</v>
      </c>
      <c r="M108" s="21" t="s">
        <v>2279</v>
      </c>
      <c r="N108" s="2198" t="s">
        <v>562</v>
      </c>
      <c r="O108" s="2198" t="s">
        <v>931</v>
      </c>
      <c r="P108" s="21" t="s">
        <v>2280</v>
      </c>
      <c r="Q108" s="1617"/>
      <c r="R108" s="21" t="s">
        <v>563</v>
      </c>
      <c r="S108" s="21" t="s">
        <v>563</v>
      </c>
      <c r="T108" s="21" t="s">
        <v>913</v>
      </c>
      <c r="U108" s="21" t="s">
        <v>913</v>
      </c>
      <c r="V108" s="21" t="s">
        <v>563</v>
      </c>
      <c r="W108" s="2154"/>
      <c r="X108" s="87"/>
      <c r="Y108" s="2154" t="s">
        <v>2281</v>
      </c>
      <c r="Z108" s="2215" t="s">
        <v>940</v>
      </c>
      <c r="AA108" s="21"/>
      <c r="AB108" s="2235" t="s">
        <v>562</v>
      </c>
      <c r="AC108" s="2235" t="s">
        <v>562</v>
      </c>
      <c r="AD108" s="21"/>
      <c r="AE108" s="21"/>
      <c r="AF108" s="2154" t="s">
        <v>2282</v>
      </c>
      <c r="AG108" s="2180"/>
      <c r="AH108" s="21" t="s">
        <v>931</v>
      </c>
      <c r="AI108" s="1766"/>
      <c r="AJ108" s="21" t="s">
        <v>1019</v>
      </c>
      <c r="AK108" s="1245"/>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53"/>
      <c r="BK108" s="53"/>
      <c r="BL108" s="53"/>
      <c r="BM108" s="53"/>
      <c r="BN108" s="53"/>
      <c r="BO108" s="53"/>
      <c r="BP108" s="53"/>
      <c r="BQ108" s="53"/>
    </row>
    <row r="109" customFormat="false" ht="11.25" hidden="true" customHeight="true" outlineLevel="0" collapsed="false">
      <c r="A109" s="112" t="s">
        <v>21</v>
      </c>
      <c r="B109" s="158" t="s">
        <v>5776</v>
      </c>
      <c r="C109" s="158"/>
      <c r="D109" s="2210" t="s">
        <v>8136</v>
      </c>
      <c r="E109" s="2295" t="s">
        <v>940</v>
      </c>
      <c r="F109" s="2210" t="s">
        <v>5778</v>
      </c>
      <c r="G109" s="1848" t="s">
        <v>5779</v>
      </c>
      <c r="H109" s="1848" t="s">
        <v>5780</v>
      </c>
      <c r="I109" s="1848" t="s">
        <v>5781</v>
      </c>
      <c r="J109" s="2271" t="s">
        <v>940</v>
      </c>
      <c r="K109" s="2282"/>
      <c r="L109" s="2282" t="s">
        <v>2291</v>
      </c>
      <c r="M109" s="2271" t="s">
        <v>912</v>
      </c>
      <c r="N109" s="2282" t="s">
        <v>569</v>
      </c>
      <c r="O109" s="2283" t="s">
        <v>563</v>
      </c>
      <c r="P109" s="2271" t="s">
        <v>5782</v>
      </c>
      <c r="Q109" s="2207"/>
      <c r="R109" s="2271"/>
      <c r="S109" s="2271" t="s">
        <v>913</v>
      </c>
      <c r="T109" s="2271" t="s">
        <v>913</v>
      </c>
      <c r="U109" s="2271" t="s">
        <v>913</v>
      </c>
      <c r="V109" s="2271" t="s">
        <v>913</v>
      </c>
      <c r="W109" s="2207"/>
      <c r="X109" s="139"/>
      <c r="Y109" s="2207" t="s">
        <v>5783</v>
      </c>
      <c r="Z109" s="2275" t="s">
        <v>940</v>
      </c>
      <c r="AA109" s="2271"/>
      <c r="AB109" s="2282" t="s">
        <v>563</v>
      </c>
      <c r="AC109" s="2282" t="s">
        <v>563</v>
      </c>
      <c r="AD109" s="2271"/>
      <c r="AE109" s="2271"/>
      <c r="AF109" s="2207" t="s">
        <v>8137</v>
      </c>
      <c r="AG109" s="2296" t="s">
        <v>5784</v>
      </c>
      <c r="AH109" s="2271" t="s">
        <v>2239</v>
      </c>
      <c r="AI109" s="2286"/>
      <c r="AJ109" s="2271" t="s">
        <v>1019</v>
      </c>
      <c r="AK109" s="2287"/>
      <c r="AL109" s="2288"/>
      <c r="AM109" s="2288"/>
      <c r="AN109" s="2288"/>
      <c r="AO109" s="2288"/>
      <c r="AP109" s="2288"/>
      <c r="AQ109" s="2288"/>
      <c r="AR109" s="2288"/>
      <c r="AS109" s="2288"/>
      <c r="AT109" s="2288"/>
      <c r="AU109" s="2288"/>
      <c r="AV109" s="2288"/>
      <c r="AW109" s="2288"/>
      <c r="AX109" s="2288"/>
      <c r="AY109" s="2288"/>
      <c r="AZ109" s="2288"/>
      <c r="BA109" s="2288"/>
      <c r="BB109" s="2288"/>
      <c r="BC109" s="2288"/>
      <c r="BD109" s="2288"/>
      <c r="BE109" s="2288"/>
      <c r="BF109" s="2288"/>
      <c r="BG109" s="2288"/>
      <c r="BH109" s="2288"/>
      <c r="BI109" s="2288"/>
      <c r="BJ109" s="1056"/>
      <c r="BK109" s="1056"/>
      <c r="BL109" s="1056"/>
      <c r="BM109" s="1056"/>
      <c r="BN109" s="1056"/>
      <c r="BO109" s="1056"/>
      <c r="BP109" s="1056"/>
      <c r="BQ109" s="53"/>
    </row>
    <row r="110" customFormat="false" ht="11.25" hidden="false" customHeight="true" outlineLevel="0" collapsed="false">
      <c r="A110" s="16" t="s">
        <v>21</v>
      </c>
      <c r="B110" s="934" t="s">
        <v>2283</v>
      </c>
      <c r="C110" s="2237"/>
      <c r="D110" s="2210" t="s">
        <v>2285</v>
      </c>
      <c r="E110" s="2210" t="s">
        <v>2286</v>
      </c>
      <c r="F110" s="2210" t="s">
        <v>2287</v>
      </c>
      <c r="G110" s="22" t="s">
        <v>2288</v>
      </c>
      <c r="H110" s="22" t="s">
        <v>2289</v>
      </c>
      <c r="I110" s="22" t="s">
        <v>2289</v>
      </c>
      <c r="J110" s="22" t="s">
        <v>2290</v>
      </c>
      <c r="K110" s="2234"/>
      <c r="L110" s="2198" t="s">
        <v>2291</v>
      </c>
      <c r="M110" s="21" t="s">
        <v>2292</v>
      </c>
      <c r="N110" s="21" t="s">
        <v>2293</v>
      </c>
      <c r="O110" s="2140" t="s">
        <v>563</v>
      </c>
      <c r="P110" s="21" t="s">
        <v>8138</v>
      </c>
      <c r="Q110" s="1617"/>
      <c r="R110" s="21" t="s">
        <v>2295</v>
      </c>
      <c r="S110" s="2154"/>
      <c r="T110" s="2154"/>
      <c r="U110" s="21" t="s">
        <v>913</v>
      </c>
      <c r="V110" s="2165" t="s">
        <v>2296</v>
      </c>
      <c r="W110" s="2154"/>
      <c r="X110" s="87"/>
      <c r="Y110" s="2154" t="s">
        <v>2297</v>
      </c>
      <c r="Z110" s="2215" t="s">
        <v>940</v>
      </c>
      <c r="AA110" s="21"/>
      <c r="AB110" s="2235" t="s">
        <v>562</v>
      </c>
      <c r="AC110" s="2235" t="s">
        <v>562</v>
      </c>
      <c r="AD110" s="21"/>
      <c r="AE110" s="21"/>
      <c r="AF110" s="2154" t="s">
        <v>2298</v>
      </c>
      <c r="AG110" s="2180" t="s">
        <v>972</v>
      </c>
      <c r="AH110" s="21" t="s">
        <v>1199</v>
      </c>
      <c r="AI110" s="1766"/>
      <c r="AJ110" s="21" t="s">
        <v>2299</v>
      </c>
      <c r="AK110" s="1245"/>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53"/>
      <c r="BK110" s="53"/>
      <c r="BL110" s="53"/>
      <c r="BM110" s="53"/>
      <c r="BN110" s="53"/>
      <c r="BO110" s="53"/>
      <c r="BP110" s="53"/>
      <c r="BQ110" s="53"/>
    </row>
    <row r="111" customFormat="false" ht="11.25" hidden="false" customHeight="true" outlineLevel="0" collapsed="false">
      <c r="A111" s="16" t="s">
        <v>21</v>
      </c>
      <c r="B111" s="934" t="s">
        <v>2300</v>
      </c>
      <c r="C111" s="2237"/>
      <c r="D111" s="2238" t="s">
        <v>925</v>
      </c>
      <c r="E111" s="2238" t="s">
        <v>925</v>
      </c>
      <c r="F111" s="2210" t="s">
        <v>2301</v>
      </c>
      <c r="G111" s="22" t="s">
        <v>2302</v>
      </c>
      <c r="H111" s="22" t="s">
        <v>2303</v>
      </c>
      <c r="I111" s="22" t="s">
        <v>2304</v>
      </c>
      <c r="J111" s="21" t="s">
        <v>940</v>
      </c>
      <c r="K111" s="2234"/>
      <c r="L111" s="21" t="s">
        <v>2305</v>
      </c>
      <c r="M111" s="21" t="s">
        <v>912</v>
      </c>
      <c r="N111" s="21" t="s">
        <v>2293</v>
      </c>
      <c r="O111" s="2198" t="s">
        <v>563</v>
      </c>
      <c r="P111" s="21" t="s">
        <v>2306</v>
      </c>
      <c r="Q111" s="2154"/>
      <c r="R111" s="21" t="s">
        <v>563</v>
      </c>
      <c r="S111" s="2154"/>
      <c r="T111" s="2154" t="s">
        <v>563</v>
      </c>
      <c r="U111" s="21" t="s">
        <v>913</v>
      </c>
      <c r="V111" s="2161" t="s">
        <v>563</v>
      </c>
      <c r="W111" s="2154"/>
      <c r="X111" s="87"/>
      <c r="Y111" s="2154" t="s">
        <v>2307</v>
      </c>
      <c r="Z111" s="2215" t="s">
        <v>940</v>
      </c>
      <c r="AA111" s="21"/>
      <c r="AB111" s="2235" t="s">
        <v>562</v>
      </c>
      <c r="AC111" s="2235" t="s">
        <v>562</v>
      </c>
      <c r="AD111" s="21"/>
      <c r="AE111" s="21"/>
      <c r="AF111" s="2154" t="s">
        <v>2293</v>
      </c>
      <c r="AG111" s="2180" t="s">
        <v>2308</v>
      </c>
      <c r="AH111" s="21"/>
      <c r="AI111" s="1766"/>
      <c r="AJ111" s="21"/>
      <c r="AK111" s="1245"/>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53"/>
      <c r="BK111" s="53"/>
      <c r="BL111" s="53"/>
      <c r="BM111" s="53"/>
      <c r="BN111" s="53"/>
      <c r="BO111" s="53"/>
      <c r="BP111" s="53"/>
      <c r="BQ111" s="53"/>
    </row>
    <row r="112" customFormat="false" ht="11.25" hidden="true" customHeight="true" outlineLevel="0" collapsed="false">
      <c r="A112" s="16" t="s">
        <v>21</v>
      </c>
      <c r="B112" s="934" t="s">
        <v>962</v>
      </c>
      <c r="C112" s="934"/>
      <c r="D112" s="2178" t="s">
        <v>5790</v>
      </c>
      <c r="E112" s="2210" t="s">
        <v>5791</v>
      </c>
      <c r="F112" s="2210" t="s">
        <v>5792</v>
      </c>
      <c r="G112" s="22" t="s">
        <v>963</v>
      </c>
      <c r="H112" s="22" t="s">
        <v>964</v>
      </c>
      <c r="I112" s="22" t="s">
        <v>965</v>
      </c>
      <c r="J112" s="21" t="s">
        <v>966</v>
      </c>
      <c r="K112" s="2162" t="s">
        <v>967</v>
      </c>
      <c r="L112" s="2198" t="s">
        <v>968</v>
      </c>
      <c r="M112" s="2140" t="s">
        <v>969</v>
      </c>
      <c r="N112" s="2140"/>
      <c r="O112" s="2198" t="s">
        <v>563</v>
      </c>
      <c r="P112" s="22" t="s">
        <v>970</v>
      </c>
      <c r="Q112" s="2154"/>
      <c r="R112" s="21" t="s">
        <v>913</v>
      </c>
      <c r="S112" s="21" t="s">
        <v>913</v>
      </c>
      <c r="T112" s="21" t="s">
        <v>563</v>
      </c>
      <c r="U112" s="21" t="s">
        <v>913</v>
      </c>
      <c r="V112" s="21" t="s">
        <v>913</v>
      </c>
      <c r="W112" s="2154"/>
      <c r="X112" s="87"/>
      <c r="Y112" s="2163"/>
      <c r="Z112" s="2215" t="s">
        <v>940</v>
      </c>
      <c r="AA112" s="21"/>
      <c r="AB112" s="2140" t="s">
        <v>563</v>
      </c>
      <c r="AC112" s="2140" t="s">
        <v>563</v>
      </c>
      <c r="AD112" s="21"/>
      <c r="AE112" s="21"/>
      <c r="AF112" s="2154" t="s">
        <v>971</v>
      </c>
      <c r="AG112" s="2180" t="s">
        <v>972</v>
      </c>
      <c r="AH112" s="21" t="s">
        <v>973</v>
      </c>
      <c r="AI112" s="1766"/>
      <c r="AJ112" s="21"/>
      <c r="AK112" s="1245"/>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53"/>
      <c r="BK112" s="53"/>
      <c r="BL112" s="53"/>
      <c r="BM112" s="53"/>
      <c r="BN112" s="53"/>
      <c r="BO112" s="53"/>
      <c r="BP112" s="53"/>
      <c r="BQ112" s="53"/>
    </row>
    <row r="113" customFormat="false" ht="11.25" hidden="false" customHeight="true" outlineLevel="0" collapsed="false">
      <c r="A113" s="16" t="s">
        <v>21</v>
      </c>
      <c r="B113" s="934" t="s">
        <v>2309</v>
      </c>
      <c r="C113" s="2237"/>
      <c r="D113" s="2178" t="s">
        <v>2310</v>
      </c>
      <c r="E113" s="2210" t="s">
        <v>2311</v>
      </c>
      <c r="F113" s="2210" t="s">
        <v>2312</v>
      </c>
      <c r="G113" s="22" t="s">
        <v>2313</v>
      </c>
      <c r="H113" s="22" t="s">
        <v>2314</v>
      </c>
      <c r="I113" s="22" t="s">
        <v>2315</v>
      </c>
      <c r="J113" s="21" t="s">
        <v>2316</v>
      </c>
      <c r="K113" s="2162" t="s">
        <v>967</v>
      </c>
      <c r="L113" s="21" t="s">
        <v>2317</v>
      </c>
      <c r="M113" s="21" t="s">
        <v>912</v>
      </c>
      <c r="N113" s="21" t="s">
        <v>912</v>
      </c>
      <c r="O113" s="21" t="s">
        <v>563</v>
      </c>
      <c r="P113" s="22" t="s">
        <v>2318</v>
      </c>
      <c r="Q113" s="2154"/>
      <c r="R113" s="21" t="s">
        <v>563</v>
      </c>
      <c r="S113" s="21" t="s">
        <v>913</v>
      </c>
      <c r="T113" s="21" t="s">
        <v>563</v>
      </c>
      <c r="U113" s="21" t="s">
        <v>913</v>
      </c>
      <c r="V113" s="21" t="s">
        <v>913</v>
      </c>
      <c r="W113" s="2154"/>
      <c r="X113" s="87"/>
      <c r="Y113" s="2154"/>
      <c r="Z113" s="2215" t="s">
        <v>940</v>
      </c>
      <c r="AA113" s="21"/>
      <c r="AB113" s="2140" t="s">
        <v>563</v>
      </c>
      <c r="AC113" s="2140" t="s">
        <v>563</v>
      </c>
      <c r="AD113" s="21"/>
      <c r="AE113" s="21"/>
      <c r="AF113" s="2154" t="s">
        <v>2319</v>
      </c>
      <c r="AG113" s="2220" t="s">
        <v>2320</v>
      </c>
      <c r="AH113" s="21" t="s">
        <v>973</v>
      </c>
      <c r="AI113" s="1766"/>
      <c r="AJ113" s="21"/>
      <c r="AK113" s="1245"/>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53"/>
      <c r="BK113" s="53"/>
      <c r="BL113" s="53"/>
      <c r="BM113" s="53"/>
      <c r="BN113" s="53"/>
      <c r="BO113" s="53"/>
      <c r="BP113" s="53"/>
      <c r="BQ113" s="53"/>
    </row>
    <row r="114" customFormat="false" ht="11.25" hidden="false" customHeight="true" outlineLevel="0" collapsed="false">
      <c r="A114" s="16" t="s">
        <v>21</v>
      </c>
      <c r="B114" s="934" t="s">
        <v>2321</v>
      </c>
      <c r="C114" s="2237" t="s">
        <v>1548</v>
      </c>
      <c r="D114" s="2178" t="s">
        <v>2322</v>
      </c>
      <c r="E114" s="2178" t="s">
        <v>2323</v>
      </c>
      <c r="F114" s="2178" t="s">
        <v>2324</v>
      </c>
      <c r="G114" s="22" t="s">
        <v>2325</v>
      </c>
      <c r="H114" s="22" t="s">
        <v>2326</v>
      </c>
      <c r="I114" s="22" t="s">
        <v>2327</v>
      </c>
      <c r="J114" s="2203" t="s">
        <v>2328</v>
      </c>
      <c r="K114" s="2246" t="s">
        <v>1009</v>
      </c>
      <c r="L114" s="21" t="s">
        <v>987</v>
      </c>
      <c r="M114" s="21" t="s">
        <v>912</v>
      </c>
      <c r="N114" s="21" t="s">
        <v>1059</v>
      </c>
      <c r="O114" s="21" t="s">
        <v>563</v>
      </c>
      <c r="P114" s="22" t="s">
        <v>2329</v>
      </c>
      <c r="Q114" s="1617" t="s">
        <v>2330</v>
      </c>
      <c r="R114" s="21" t="s">
        <v>563</v>
      </c>
      <c r="S114" s="21" t="s">
        <v>913</v>
      </c>
      <c r="T114" s="21" t="s">
        <v>563</v>
      </c>
      <c r="U114" s="21" t="s">
        <v>913</v>
      </c>
      <c r="V114" s="2154" t="s">
        <v>563</v>
      </c>
      <c r="W114" s="2154"/>
      <c r="X114" s="87"/>
      <c r="Y114" s="2154" t="s">
        <v>912</v>
      </c>
      <c r="Z114" s="2248" t="s">
        <v>912</v>
      </c>
      <c r="AA114" s="2154"/>
      <c r="AB114" s="2140" t="s">
        <v>563</v>
      </c>
      <c r="AC114" s="2140" t="s">
        <v>563</v>
      </c>
      <c r="AD114" s="2140"/>
      <c r="AE114" s="2140"/>
      <c r="AF114" s="2140"/>
      <c r="AG114" s="2180" t="s">
        <v>972</v>
      </c>
      <c r="AH114" s="21"/>
      <c r="AI114" s="1766"/>
      <c r="AJ114" s="2250" t="s">
        <v>1019</v>
      </c>
      <c r="AK114" s="1245"/>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53"/>
      <c r="BK114" s="53"/>
      <c r="BL114" s="53"/>
      <c r="BM114" s="53"/>
      <c r="BN114" s="53"/>
      <c r="BO114" s="53"/>
      <c r="BP114" s="53"/>
      <c r="BQ114" s="53"/>
    </row>
    <row r="115" customFormat="false" ht="11.25" hidden="false" customHeight="true" outlineLevel="0" collapsed="false">
      <c r="A115" s="16" t="s">
        <v>21</v>
      </c>
      <c r="B115" s="934" t="s">
        <v>2331</v>
      </c>
      <c r="C115" s="2237"/>
      <c r="D115" s="2279" t="s">
        <v>931</v>
      </c>
      <c r="E115" s="2210" t="s">
        <v>2333</v>
      </c>
      <c r="F115" s="2210" t="s">
        <v>2334</v>
      </c>
      <c r="G115" s="22" t="s">
        <v>2335</v>
      </c>
      <c r="H115" s="22" t="s">
        <v>8139</v>
      </c>
      <c r="I115" s="22" t="s">
        <v>2337</v>
      </c>
      <c r="J115" s="2203" t="s">
        <v>2338</v>
      </c>
      <c r="K115" s="2297" t="s">
        <v>2339</v>
      </c>
      <c r="L115" s="21" t="s">
        <v>929</v>
      </c>
      <c r="M115" s="21" t="s">
        <v>912</v>
      </c>
      <c r="N115" s="2234" t="s">
        <v>2339</v>
      </c>
      <c r="O115" s="21" t="s">
        <v>931</v>
      </c>
      <c r="P115" s="22" t="s">
        <v>2340</v>
      </c>
      <c r="Q115" s="2140" t="s">
        <v>2341</v>
      </c>
      <c r="R115" s="21" t="s">
        <v>563</v>
      </c>
      <c r="S115" s="21" t="s">
        <v>913</v>
      </c>
      <c r="T115" s="21" t="s">
        <v>563</v>
      </c>
      <c r="U115" s="21" t="s">
        <v>913</v>
      </c>
      <c r="V115" s="21" t="s">
        <v>563</v>
      </c>
      <c r="W115" s="2154"/>
      <c r="X115" s="87"/>
      <c r="Y115" s="2154" t="s">
        <v>2342</v>
      </c>
      <c r="Z115" s="2215" t="s">
        <v>940</v>
      </c>
      <c r="AA115" s="21"/>
      <c r="AB115" s="2140" t="s">
        <v>563</v>
      </c>
      <c r="AC115" s="2140" t="s">
        <v>563</v>
      </c>
      <c r="AD115" s="21"/>
      <c r="AE115" s="21"/>
      <c r="AF115" s="2154" t="s">
        <v>2343</v>
      </c>
      <c r="AG115" s="2249" t="s">
        <v>2339</v>
      </c>
      <c r="AH115" s="2234" t="s">
        <v>2339</v>
      </c>
      <c r="AI115" s="1766"/>
      <c r="AJ115" s="21"/>
      <c r="AK115" s="1245"/>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53"/>
      <c r="BK115" s="53"/>
      <c r="BL115" s="53"/>
      <c r="BM115" s="53"/>
      <c r="BN115" s="53"/>
      <c r="BO115" s="53"/>
      <c r="BP115" s="53"/>
      <c r="BQ115" s="53"/>
    </row>
    <row r="116" customFormat="false" ht="11.25" hidden="false" customHeight="true" outlineLevel="0" collapsed="false">
      <c r="A116" s="16" t="s">
        <v>21</v>
      </c>
      <c r="B116" s="934" t="s">
        <v>2344</v>
      </c>
      <c r="C116" s="2237"/>
      <c r="D116" s="2195" t="s">
        <v>2345</v>
      </c>
      <c r="E116" s="2210" t="s">
        <v>2346</v>
      </c>
      <c r="F116" s="2210" t="s">
        <v>2347</v>
      </c>
      <c r="G116" s="22" t="s">
        <v>2348</v>
      </c>
      <c r="H116" s="22" t="s">
        <v>2349</v>
      </c>
      <c r="I116" s="22" t="s">
        <v>2350</v>
      </c>
      <c r="J116" s="2203" t="s">
        <v>2351</v>
      </c>
      <c r="K116" s="2246" t="s">
        <v>1009</v>
      </c>
      <c r="L116" s="21" t="s">
        <v>2317</v>
      </c>
      <c r="M116" s="21" t="s">
        <v>912</v>
      </c>
      <c r="N116" s="2140" t="s">
        <v>925</v>
      </c>
      <c r="O116" s="21" t="s">
        <v>563</v>
      </c>
      <c r="P116" s="22" t="s">
        <v>2352</v>
      </c>
      <c r="Q116" s="2154"/>
      <c r="R116" s="21" t="s">
        <v>563</v>
      </c>
      <c r="S116" s="21" t="s">
        <v>913</v>
      </c>
      <c r="T116" s="21" t="s">
        <v>563</v>
      </c>
      <c r="U116" s="21" t="s">
        <v>913</v>
      </c>
      <c r="V116" s="21" t="s">
        <v>913</v>
      </c>
      <c r="W116" s="2154"/>
      <c r="X116" s="87"/>
      <c r="Y116" s="2154" t="s">
        <v>2353</v>
      </c>
      <c r="Z116" s="2215" t="s">
        <v>940</v>
      </c>
      <c r="AA116" s="21"/>
      <c r="AB116" s="2140" t="s">
        <v>563</v>
      </c>
      <c r="AC116" s="2140" t="s">
        <v>563</v>
      </c>
      <c r="AD116" s="21"/>
      <c r="AE116" s="21"/>
      <c r="AF116" s="2154" t="s">
        <v>2354</v>
      </c>
      <c r="AG116" s="2180" t="s">
        <v>2355</v>
      </c>
      <c r="AH116" s="21"/>
      <c r="AI116" s="1766"/>
      <c r="AJ116" s="21"/>
      <c r="AK116" s="2290"/>
      <c r="AL116" s="2233"/>
      <c r="AM116" s="2233"/>
      <c r="AN116" s="2233"/>
      <c r="AO116" s="2233"/>
      <c r="AP116" s="2233"/>
      <c r="AQ116" s="2233"/>
      <c r="AR116" s="2233"/>
      <c r="AS116" s="2233"/>
      <c r="AT116" s="2233"/>
      <c r="AU116" s="2233"/>
      <c r="AV116" s="2233"/>
      <c r="AW116" s="2233"/>
      <c r="AX116" s="2233"/>
      <c r="AY116" s="2233"/>
      <c r="AZ116" s="2233"/>
      <c r="BA116" s="2233"/>
      <c r="BB116" s="2233"/>
      <c r="BC116" s="2233"/>
      <c r="BD116" s="2233"/>
      <c r="BE116" s="2233"/>
      <c r="BF116" s="2233"/>
      <c r="BG116" s="2233"/>
      <c r="BH116" s="2233"/>
      <c r="BI116" s="2233"/>
      <c r="BJ116" s="716"/>
      <c r="BK116" s="716"/>
      <c r="BL116" s="716"/>
      <c r="BM116" s="716"/>
      <c r="BN116" s="716"/>
      <c r="BO116" s="716"/>
      <c r="BP116" s="716"/>
      <c r="BQ116" s="716"/>
    </row>
    <row r="117" customFormat="false" ht="7.5" hidden="true" customHeight="true" outlineLevel="0" collapsed="false">
      <c r="A117" s="16" t="s">
        <v>590</v>
      </c>
      <c r="B117" s="934" t="s">
        <v>6260</v>
      </c>
      <c r="C117" s="934"/>
      <c r="D117" s="2293" t="s">
        <v>940</v>
      </c>
      <c r="E117" s="2210" t="s">
        <v>8140</v>
      </c>
      <c r="F117" s="2178" t="s">
        <v>8141</v>
      </c>
      <c r="G117" s="22" t="s">
        <v>8142</v>
      </c>
      <c r="H117" s="22" t="s">
        <v>8143</v>
      </c>
      <c r="I117" s="22" t="s">
        <v>8144</v>
      </c>
      <c r="J117" s="21" t="s">
        <v>6266</v>
      </c>
      <c r="K117" s="2246" t="s">
        <v>1009</v>
      </c>
      <c r="L117" s="2140" t="s">
        <v>940</v>
      </c>
      <c r="M117" s="21" t="s">
        <v>1030</v>
      </c>
      <c r="N117" s="21" t="s">
        <v>1030</v>
      </c>
      <c r="O117" s="2198" t="s">
        <v>563</v>
      </c>
      <c r="P117" s="21" t="s">
        <v>6267</v>
      </c>
      <c r="Q117" s="2154"/>
      <c r="R117" s="21" t="s">
        <v>913</v>
      </c>
      <c r="S117" s="21" t="s">
        <v>1080</v>
      </c>
      <c r="T117" s="21" t="s">
        <v>913</v>
      </c>
      <c r="U117" s="21" t="s">
        <v>913</v>
      </c>
      <c r="V117" s="2154" t="s">
        <v>913</v>
      </c>
      <c r="W117" s="21"/>
      <c r="X117" s="262" t="s">
        <v>1508</v>
      </c>
      <c r="Y117" s="2140"/>
      <c r="Z117" s="2215" t="s">
        <v>925</v>
      </c>
      <c r="AA117" s="21"/>
      <c r="AB117" s="2154" t="s">
        <v>1030</v>
      </c>
      <c r="AC117" s="2140" t="s">
        <v>563</v>
      </c>
      <c r="AD117" s="21"/>
      <c r="AE117" s="21"/>
      <c r="AF117" s="2154" t="s">
        <v>8145</v>
      </c>
      <c r="AG117" s="2224" t="s">
        <v>562</v>
      </c>
      <c r="AH117" s="21" t="s">
        <v>912</v>
      </c>
      <c r="AI117" s="1766"/>
      <c r="AJ117" s="21" t="s">
        <v>8146</v>
      </c>
      <c r="AK117" s="2292"/>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724"/>
      <c r="BK117" s="724"/>
      <c r="BL117" s="724"/>
      <c r="BM117" s="53"/>
      <c r="BN117" s="53"/>
      <c r="BO117" s="53"/>
      <c r="BP117" s="53"/>
      <c r="BQ117" s="53"/>
    </row>
    <row r="118" customFormat="false" ht="7.5" hidden="true" customHeight="true" outlineLevel="0" collapsed="false">
      <c r="A118" s="16" t="s">
        <v>2207</v>
      </c>
      <c r="B118" s="934" t="s">
        <v>8147</v>
      </c>
      <c r="C118" s="934"/>
      <c r="D118" s="2178" t="s">
        <v>6300</v>
      </c>
      <c r="E118" s="2238" t="s">
        <v>940</v>
      </c>
      <c r="F118" s="2178" t="s">
        <v>8148</v>
      </c>
      <c r="G118" s="22" t="s">
        <v>8149</v>
      </c>
      <c r="H118" s="22" t="s">
        <v>8150</v>
      </c>
      <c r="I118" s="22" t="s">
        <v>8151</v>
      </c>
      <c r="J118" s="2140" t="s">
        <v>8152</v>
      </c>
      <c r="K118" s="2140"/>
      <c r="L118" s="2198" t="s">
        <v>968</v>
      </c>
      <c r="M118" s="21" t="s">
        <v>1030</v>
      </c>
      <c r="N118" s="2140" t="s">
        <v>940</v>
      </c>
      <c r="O118" s="2140" t="s">
        <v>563</v>
      </c>
      <c r="P118" s="21" t="s">
        <v>8153</v>
      </c>
      <c r="Q118" s="2154"/>
      <c r="R118" s="21" t="s">
        <v>913</v>
      </c>
      <c r="S118" s="21" t="s">
        <v>1080</v>
      </c>
      <c r="T118" s="21" t="s">
        <v>913</v>
      </c>
      <c r="U118" s="21" t="s">
        <v>913</v>
      </c>
      <c r="V118" s="2154" t="s">
        <v>913</v>
      </c>
      <c r="W118" s="21"/>
      <c r="X118" s="262"/>
      <c r="Y118" s="2140"/>
      <c r="Z118" s="2215" t="s">
        <v>925</v>
      </c>
      <c r="AA118" s="21"/>
      <c r="AB118" s="2154" t="s">
        <v>1030</v>
      </c>
      <c r="AC118" s="2154" t="s">
        <v>6308</v>
      </c>
      <c r="AD118" s="21"/>
      <c r="AE118" s="21"/>
      <c r="AF118" s="21"/>
      <c r="AG118" s="2220" t="s">
        <v>1131</v>
      </c>
      <c r="AH118" s="21"/>
      <c r="AI118" s="1766"/>
      <c r="AJ118" s="21" t="s">
        <v>8154</v>
      </c>
      <c r="AK118" s="1245"/>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53"/>
      <c r="BK118" s="53"/>
      <c r="BL118" s="53"/>
      <c r="BM118" s="53"/>
      <c r="BN118" s="53"/>
      <c r="BO118" s="53"/>
      <c r="BP118" s="53"/>
      <c r="BQ118" s="53"/>
    </row>
    <row r="119" customFormat="false" ht="7.5" hidden="false" customHeight="true" outlineLevel="0" collapsed="false">
      <c r="A119" s="16" t="s">
        <v>1761</v>
      </c>
      <c r="B119" s="2098" t="s">
        <v>2356</v>
      </c>
      <c r="C119" s="2237"/>
      <c r="D119" s="2298" t="s">
        <v>940</v>
      </c>
      <c r="E119" s="2210" t="s">
        <v>2357</v>
      </c>
      <c r="F119" s="2178" t="s">
        <v>2358</v>
      </c>
      <c r="G119" s="22" t="s">
        <v>2359</v>
      </c>
      <c r="H119" s="22" t="s">
        <v>2360</v>
      </c>
      <c r="I119" s="22" t="s">
        <v>2361</v>
      </c>
      <c r="J119" s="2299" t="s">
        <v>2362</v>
      </c>
      <c r="K119" s="2140"/>
      <c r="L119" s="2198" t="s">
        <v>968</v>
      </c>
      <c r="M119" s="21" t="s">
        <v>912</v>
      </c>
      <c r="N119" s="2140" t="s">
        <v>2363</v>
      </c>
      <c r="O119" s="2198" t="s">
        <v>563</v>
      </c>
      <c r="P119" s="2300" t="s">
        <v>2364</v>
      </c>
      <c r="Q119" s="2154"/>
      <c r="R119" s="21" t="s">
        <v>913</v>
      </c>
      <c r="S119" s="21" t="s">
        <v>913</v>
      </c>
      <c r="T119" s="21" t="s">
        <v>563</v>
      </c>
      <c r="U119" s="21" t="s">
        <v>913</v>
      </c>
      <c r="V119" s="2161" t="s">
        <v>913</v>
      </c>
      <c r="W119" s="21"/>
      <c r="X119" s="262"/>
      <c r="Y119" s="2140"/>
      <c r="Z119" s="2215" t="s">
        <v>940</v>
      </c>
      <c r="AA119" s="21"/>
      <c r="AB119" s="2140" t="s">
        <v>563</v>
      </c>
      <c r="AC119" s="2140" t="s">
        <v>563</v>
      </c>
      <c r="AD119" s="2140"/>
      <c r="AE119" s="2140"/>
      <c r="AF119" s="2140" t="s">
        <v>2365</v>
      </c>
      <c r="AG119" s="2163" t="s">
        <v>2366</v>
      </c>
      <c r="AH119" s="21"/>
      <c r="AI119" s="1766"/>
      <c r="AJ119" s="21" t="s">
        <v>1019</v>
      </c>
      <c r="AK119" s="1245"/>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53"/>
      <c r="BK119" s="53"/>
      <c r="BL119" s="53"/>
      <c r="BM119" s="53"/>
      <c r="BN119" s="53"/>
      <c r="BO119" s="53"/>
      <c r="BP119" s="53"/>
      <c r="BQ119" s="53"/>
    </row>
    <row r="120" customFormat="false" ht="7.5" hidden="true" customHeight="true" outlineLevel="0" collapsed="false">
      <c r="A120" s="16" t="s">
        <v>590</v>
      </c>
      <c r="B120" s="934" t="s">
        <v>5799</v>
      </c>
      <c r="C120" s="934"/>
      <c r="D120" s="2178" t="s">
        <v>5800</v>
      </c>
      <c r="E120" s="2210" t="s">
        <v>5801</v>
      </c>
      <c r="F120" s="2301"/>
      <c r="G120" s="22" t="s">
        <v>5802</v>
      </c>
      <c r="H120" s="22" t="s">
        <v>8155</v>
      </c>
      <c r="I120" s="22" t="s">
        <v>5804</v>
      </c>
      <c r="J120" s="2140" t="s">
        <v>5805</v>
      </c>
      <c r="K120" s="2234"/>
      <c r="L120" s="21" t="s">
        <v>1077</v>
      </c>
      <c r="M120" s="21" t="s">
        <v>912</v>
      </c>
      <c r="N120" s="2198" t="s">
        <v>562</v>
      </c>
      <c r="O120" s="2140" t="s">
        <v>563</v>
      </c>
      <c r="P120" s="21" t="s">
        <v>8156</v>
      </c>
      <c r="Q120" s="2154"/>
      <c r="R120" s="21" t="s">
        <v>8157</v>
      </c>
      <c r="S120" s="21" t="s">
        <v>1080</v>
      </c>
      <c r="T120" s="2101" t="s">
        <v>913</v>
      </c>
      <c r="U120" s="21" t="s">
        <v>913</v>
      </c>
      <c r="V120" s="2198" t="s">
        <v>563</v>
      </c>
      <c r="W120" s="2154"/>
      <c r="X120" s="87"/>
      <c r="Y120" s="2154" t="s">
        <v>1002</v>
      </c>
      <c r="Z120" s="2227" t="s">
        <v>940</v>
      </c>
      <c r="AA120" s="21"/>
      <c r="AB120" s="2140" t="s">
        <v>563</v>
      </c>
      <c r="AC120" s="2140" t="s">
        <v>563</v>
      </c>
      <c r="AD120" s="21"/>
      <c r="AE120" s="21"/>
      <c r="AF120" s="21" t="s">
        <v>2298</v>
      </c>
      <c r="AG120" s="2220" t="s">
        <v>5809</v>
      </c>
      <c r="AH120" s="21"/>
      <c r="AI120" s="1766"/>
      <c r="AJ120" s="21" t="s">
        <v>5811</v>
      </c>
      <c r="AK120" s="1245"/>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53"/>
      <c r="BK120" s="53"/>
      <c r="BL120" s="53"/>
      <c r="BM120" s="53"/>
      <c r="BN120" s="53"/>
      <c r="BO120" s="53"/>
      <c r="BP120" s="53"/>
      <c r="BQ120" s="53"/>
    </row>
    <row r="121" customFormat="false" ht="7.5" hidden="true" customHeight="true" outlineLevel="0" collapsed="false">
      <c r="A121" s="16" t="s">
        <v>590</v>
      </c>
      <c r="B121" s="2098" t="s">
        <v>1072</v>
      </c>
      <c r="C121" s="2098"/>
      <c r="D121" s="2178" t="s">
        <v>5812</v>
      </c>
      <c r="E121" s="2210" t="s">
        <v>5813</v>
      </c>
      <c r="F121" s="2301"/>
      <c r="G121" s="22" t="s">
        <v>1073</v>
      </c>
      <c r="H121" s="22" t="s">
        <v>1074</v>
      </c>
      <c r="I121" s="22" t="s">
        <v>1075</v>
      </c>
      <c r="J121" s="2140" t="s">
        <v>1076</v>
      </c>
      <c r="K121" s="2246" t="s">
        <v>1009</v>
      </c>
      <c r="L121" s="21" t="s">
        <v>1077</v>
      </c>
      <c r="M121" s="21" t="s">
        <v>912</v>
      </c>
      <c r="N121" s="21" t="s">
        <v>912</v>
      </c>
      <c r="O121" s="21" t="s">
        <v>1078</v>
      </c>
      <c r="P121" s="21" t="s">
        <v>1079</v>
      </c>
      <c r="Q121" s="1617"/>
      <c r="R121" s="21" t="s">
        <v>913</v>
      </c>
      <c r="S121" s="21" t="s">
        <v>1080</v>
      </c>
      <c r="T121" s="21" t="s">
        <v>563</v>
      </c>
      <c r="U121" s="21" t="s">
        <v>913</v>
      </c>
      <c r="V121" s="21" t="s">
        <v>913</v>
      </c>
      <c r="W121" s="2101"/>
      <c r="X121" s="36" t="s">
        <v>1081</v>
      </c>
      <c r="Y121" s="2302" t="s">
        <v>1082</v>
      </c>
      <c r="Z121" s="2227" t="s">
        <v>940</v>
      </c>
      <c r="AA121" s="21"/>
      <c r="AB121" s="2140" t="s">
        <v>563</v>
      </c>
      <c r="AC121" s="2140" t="s">
        <v>563</v>
      </c>
      <c r="AD121" s="21"/>
      <c r="AE121" s="21"/>
      <c r="AF121" s="21" t="s">
        <v>1083</v>
      </c>
      <c r="AG121" s="2163" t="s">
        <v>1084</v>
      </c>
      <c r="AH121" s="21"/>
      <c r="AI121" s="1766"/>
      <c r="AJ121" s="18" t="s">
        <v>1019</v>
      </c>
      <c r="AK121" s="1115"/>
      <c r="AL121" s="1245"/>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53"/>
      <c r="BK121" s="53"/>
      <c r="BL121" s="53"/>
      <c r="BM121" s="53"/>
      <c r="BN121" s="53"/>
      <c r="BO121" s="53"/>
      <c r="BP121" s="53"/>
      <c r="BQ121" s="53"/>
    </row>
    <row r="122" customFormat="false" ht="7.5" hidden="true" customHeight="true" outlineLevel="0" collapsed="false">
      <c r="A122" s="16" t="s">
        <v>590</v>
      </c>
      <c r="B122" s="2185" t="s">
        <v>982</v>
      </c>
      <c r="C122" s="2185"/>
      <c r="D122" s="2178" t="s">
        <v>5817</v>
      </c>
      <c r="E122" s="2178" t="s">
        <v>5818</v>
      </c>
      <c r="F122" s="2178" t="s">
        <v>5819</v>
      </c>
      <c r="G122" s="22" t="s">
        <v>983</v>
      </c>
      <c r="H122" s="22" t="s">
        <v>984</v>
      </c>
      <c r="I122" s="22" t="s">
        <v>985</v>
      </c>
      <c r="J122" s="2154" t="s">
        <v>986</v>
      </c>
      <c r="K122" s="2140" t="s">
        <v>569</v>
      </c>
      <c r="L122" s="21" t="s">
        <v>987</v>
      </c>
      <c r="M122" s="21" t="s">
        <v>988</v>
      </c>
      <c r="N122" s="2140" t="s">
        <v>563</v>
      </c>
      <c r="O122" s="2140" t="s">
        <v>563</v>
      </c>
      <c r="P122" s="21" t="s">
        <v>989</v>
      </c>
      <c r="Q122" s="2154"/>
      <c r="R122" s="21" t="s">
        <v>563</v>
      </c>
      <c r="S122" s="21" t="s">
        <v>913</v>
      </c>
      <c r="T122" s="2154"/>
      <c r="U122" s="21" t="s">
        <v>913</v>
      </c>
      <c r="V122" s="2154" t="s">
        <v>563</v>
      </c>
      <c r="W122" s="21"/>
      <c r="X122" s="262"/>
      <c r="Y122" s="2154" t="s">
        <v>990</v>
      </c>
      <c r="Z122" s="2248" t="s">
        <v>991</v>
      </c>
      <c r="AA122" s="21"/>
      <c r="AB122" s="2140" t="s">
        <v>563</v>
      </c>
      <c r="AC122" s="2140" t="s">
        <v>563</v>
      </c>
      <c r="AD122" s="21"/>
      <c r="AE122" s="21"/>
      <c r="AF122" s="2154" t="s">
        <v>992</v>
      </c>
      <c r="AG122" s="2180" t="s">
        <v>993</v>
      </c>
      <c r="AH122" s="21"/>
      <c r="AI122" s="1766"/>
      <c r="AJ122" s="2303" t="s">
        <v>995</v>
      </c>
      <c r="AK122" s="1245"/>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53"/>
      <c r="BK122" s="53"/>
      <c r="BL122" s="53"/>
      <c r="BM122" s="53"/>
      <c r="BN122" s="53"/>
      <c r="BO122" s="53"/>
      <c r="BP122" s="53"/>
      <c r="BQ122" s="53"/>
    </row>
    <row r="123" customFormat="false" ht="7.5" hidden="true" customHeight="true" outlineLevel="0" collapsed="false">
      <c r="A123" s="16" t="s">
        <v>595</v>
      </c>
      <c r="B123" s="2185" t="s">
        <v>6692</v>
      </c>
      <c r="C123" s="2185"/>
      <c r="D123" s="2279" t="s">
        <v>931</v>
      </c>
      <c r="E123" s="2178" t="s">
        <v>8158</v>
      </c>
      <c r="F123" s="2178" t="s">
        <v>8159</v>
      </c>
      <c r="G123" s="22" t="s">
        <v>8160</v>
      </c>
      <c r="H123" s="22" t="s">
        <v>8161</v>
      </c>
      <c r="I123" s="2304" t="s">
        <v>8162</v>
      </c>
      <c r="J123" s="2154" t="s">
        <v>6695</v>
      </c>
      <c r="K123" s="2140" t="s">
        <v>569</v>
      </c>
      <c r="L123" s="21" t="s">
        <v>563</v>
      </c>
      <c r="M123" s="21" t="s">
        <v>913</v>
      </c>
      <c r="N123" s="21" t="s">
        <v>563</v>
      </c>
      <c r="O123" s="2198" t="s">
        <v>931</v>
      </c>
      <c r="P123" s="21"/>
      <c r="Q123" s="2154"/>
      <c r="R123" s="2154"/>
      <c r="S123" s="2154"/>
      <c r="T123" s="2154"/>
      <c r="U123" s="2154"/>
      <c r="V123" s="2154" t="s">
        <v>940</v>
      </c>
      <c r="W123" s="21"/>
      <c r="X123" s="262"/>
      <c r="Y123" s="2154"/>
      <c r="Z123" s="2215" t="s">
        <v>940</v>
      </c>
      <c r="AA123" s="21"/>
      <c r="AB123" s="2154" t="s">
        <v>1030</v>
      </c>
      <c r="AC123" s="2140" t="s">
        <v>563</v>
      </c>
      <c r="AD123" s="21"/>
      <c r="AE123" s="21"/>
      <c r="AF123" s="2154"/>
      <c r="AG123" s="2291" t="s">
        <v>562</v>
      </c>
      <c r="AH123" s="21"/>
      <c r="AI123" s="1766"/>
      <c r="AJ123" s="21" t="s">
        <v>8163</v>
      </c>
      <c r="AK123" s="1245"/>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53"/>
      <c r="BK123" s="53"/>
      <c r="BL123" s="53"/>
      <c r="BM123" s="53"/>
      <c r="BN123" s="53"/>
      <c r="BO123" s="53"/>
      <c r="BP123" s="53"/>
      <c r="BQ123" s="53"/>
    </row>
    <row r="124" customFormat="false" ht="7.5" hidden="false" customHeight="true" outlineLevel="0" collapsed="false">
      <c r="A124" s="16" t="s">
        <v>590</v>
      </c>
      <c r="B124" s="934" t="s">
        <v>2367</v>
      </c>
      <c r="C124" s="2237"/>
      <c r="D124" s="2210" t="s">
        <v>2368</v>
      </c>
      <c r="E124" s="2305" t="s">
        <v>2369</v>
      </c>
      <c r="F124" s="2210" t="s">
        <v>2370</v>
      </c>
      <c r="G124" s="22" t="s">
        <v>2371</v>
      </c>
      <c r="H124" s="22" t="s">
        <v>2372</v>
      </c>
      <c r="I124" s="22" t="s">
        <v>2373</v>
      </c>
      <c r="J124" s="2140" t="s">
        <v>2374</v>
      </c>
      <c r="K124" s="2140"/>
      <c r="L124" s="21" t="s">
        <v>987</v>
      </c>
      <c r="M124" s="21" t="s">
        <v>2375</v>
      </c>
      <c r="N124" s="21" t="s">
        <v>2376</v>
      </c>
      <c r="O124" s="21" t="s">
        <v>913</v>
      </c>
      <c r="P124" s="21" t="s">
        <v>2377</v>
      </c>
      <c r="Q124" s="2154"/>
      <c r="R124" s="21" t="s">
        <v>2378</v>
      </c>
      <c r="S124" s="21" t="s">
        <v>2379</v>
      </c>
      <c r="T124" s="21" t="s">
        <v>2380</v>
      </c>
      <c r="U124" s="21" t="s">
        <v>2381</v>
      </c>
      <c r="V124" s="2154" t="s">
        <v>2382</v>
      </c>
      <c r="W124" s="2154"/>
      <c r="X124" s="87"/>
      <c r="Y124" s="2154" t="s">
        <v>1002</v>
      </c>
      <c r="Z124" s="2215" t="s">
        <v>940</v>
      </c>
      <c r="AA124" s="21"/>
      <c r="AB124" s="2140" t="s">
        <v>563</v>
      </c>
      <c r="AC124" s="2140" t="s">
        <v>563</v>
      </c>
      <c r="AD124" s="21"/>
      <c r="AE124" s="21"/>
      <c r="AF124" s="2154" t="s">
        <v>2383</v>
      </c>
      <c r="AG124" s="2180" t="s">
        <v>2384</v>
      </c>
      <c r="AH124" s="2180" t="s">
        <v>2384</v>
      </c>
      <c r="AI124" s="1766"/>
      <c r="AJ124" s="21"/>
      <c r="AK124" s="1245"/>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53"/>
      <c r="BK124" s="53"/>
      <c r="BL124" s="53"/>
      <c r="BM124" s="53"/>
      <c r="BN124" s="53"/>
      <c r="BO124" s="53"/>
      <c r="BP124" s="53"/>
      <c r="BQ124" s="53"/>
    </row>
    <row r="125" customFormat="false" ht="7.5" hidden="true" customHeight="true" outlineLevel="0" collapsed="false">
      <c r="A125" s="16" t="s">
        <v>590</v>
      </c>
      <c r="B125" s="934" t="s">
        <v>6021</v>
      </c>
      <c r="C125" s="934"/>
      <c r="D125" s="2210" t="s">
        <v>6022</v>
      </c>
      <c r="E125" s="2210" t="s">
        <v>6023</v>
      </c>
      <c r="F125" s="2210" t="s">
        <v>6024</v>
      </c>
      <c r="G125" s="22" t="s">
        <v>6025</v>
      </c>
      <c r="H125" s="22" t="s">
        <v>8164</v>
      </c>
      <c r="I125" s="22" t="s">
        <v>6027</v>
      </c>
      <c r="J125" s="2140" t="s">
        <v>940</v>
      </c>
      <c r="K125" s="2140"/>
      <c r="L125" s="2140" t="s">
        <v>8165</v>
      </c>
      <c r="M125" s="2140" t="s">
        <v>940</v>
      </c>
      <c r="N125" s="2140" t="s">
        <v>940</v>
      </c>
      <c r="O125" s="2198" t="s">
        <v>563</v>
      </c>
      <c r="P125" s="2140"/>
      <c r="Q125" s="2154"/>
      <c r="R125" s="21" t="s">
        <v>8166</v>
      </c>
      <c r="S125" s="21" t="s">
        <v>2395</v>
      </c>
      <c r="T125" s="21" t="s">
        <v>913</v>
      </c>
      <c r="U125" s="21" t="s">
        <v>913</v>
      </c>
      <c r="V125" s="2154" t="s">
        <v>563</v>
      </c>
      <c r="W125" s="2154"/>
      <c r="X125" s="87"/>
      <c r="Y125" s="2154" t="s">
        <v>1002</v>
      </c>
      <c r="Z125" s="2215" t="s">
        <v>940</v>
      </c>
      <c r="AA125" s="21"/>
      <c r="AB125" s="21"/>
      <c r="AC125" s="21"/>
      <c r="AD125" s="21"/>
      <c r="AE125" s="21"/>
      <c r="AF125" s="21" t="s">
        <v>8167</v>
      </c>
      <c r="AG125" s="2220" t="s">
        <v>1131</v>
      </c>
      <c r="AH125" s="21"/>
      <c r="AI125" s="1766"/>
      <c r="AJ125" s="21"/>
      <c r="AK125" s="1245"/>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53"/>
      <c r="BK125" s="53"/>
      <c r="BL125" s="53"/>
      <c r="BM125" s="53"/>
      <c r="BN125" s="53"/>
      <c r="BO125" s="53"/>
      <c r="BP125" s="53"/>
      <c r="BQ125" s="53"/>
    </row>
    <row r="126" customFormat="false" ht="7.5" hidden="false" customHeight="true" outlineLevel="0" collapsed="false">
      <c r="A126" s="16" t="s">
        <v>801</v>
      </c>
      <c r="B126" s="1285" t="s">
        <v>2385</v>
      </c>
      <c r="C126" s="2237" t="s">
        <v>1548</v>
      </c>
      <c r="D126" s="2293" t="s">
        <v>940</v>
      </c>
      <c r="E126" s="2210" t="s">
        <v>2386</v>
      </c>
      <c r="F126" s="2210" t="s">
        <v>2387</v>
      </c>
      <c r="G126" s="1287" t="s">
        <v>2388</v>
      </c>
      <c r="H126" s="1287" t="s">
        <v>2389</v>
      </c>
      <c r="I126" s="1287" t="s">
        <v>2390</v>
      </c>
      <c r="J126" s="754" t="s">
        <v>2391</v>
      </c>
      <c r="K126" s="2140" t="s">
        <v>1025</v>
      </c>
      <c r="L126" s="2140" t="s">
        <v>569</v>
      </c>
      <c r="M126" s="21" t="s">
        <v>912</v>
      </c>
      <c r="N126" s="21" t="s">
        <v>912</v>
      </c>
      <c r="O126" s="2198" t="s">
        <v>563</v>
      </c>
      <c r="P126" s="21" t="s">
        <v>2392</v>
      </c>
      <c r="Q126" s="2139" t="s">
        <v>2393</v>
      </c>
      <c r="R126" s="21" t="s">
        <v>2394</v>
      </c>
      <c r="S126" s="21" t="s">
        <v>2395</v>
      </c>
      <c r="T126" s="21" t="s">
        <v>913</v>
      </c>
      <c r="U126" s="21" t="s">
        <v>913</v>
      </c>
      <c r="V126" s="2306" t="s">
        <v>913</v>
      </c>
      <c r="W126" s="2307"/>
      <c r="X126" s="1657"/>
      <c r="Y126" s="2240" t="s">
        <v>2396</v>
      </c>
      <c r="Z126" s="2289" t="s">
        <v>940</v>
      </c>
      <c r="AA126" s="2308"/>
      <c r="AB126" s="2308" t="s">
        <v>2397</v>
      </c>
      <c r="AC126" s="2240" t="s">
        <v>563</v>
      </c>
      <c r="AD126" s="1047"/>
      <c r="AE126" s="1047"/>
      <c r="AF126" s="2211"/>
      <c r="AG126" s="2211"/>
      <c r="AH126" s="1205"/>
      <c r="AI126" s="1567"/>
      <c r="AJ126" s="18" t="s">
        <v>1019</v>
      </c>
      <c r="AK126" s="24"/>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716"/>
      <c r="BL126" s="53"/>
      <c r="BM126" s="53"/>
      <c r="BN126" s="53"/>
      <c r="BO126" s="53"/>
      <c r="BP126" s="53"/>
      <c r="BQ126" s="53"/>
    </row>
    <row r="127" customFormat="false" ht="7.5" hidden="false" customHeight="true" outlineLevel="0" collapsed="false">
      <c r="A127" s="16" t="s">
        <v>801</v>
      </c>
      <c r="B127" s="934" t="s">
        <v>2398</v>
      </c>
      <c r="C127" s="2237"/>
      <c r="D127" s="2210" t="s">
        <v>2399</v>
      </c>
      <c r="E127" s="2210" t="s">
        <v>2400</v>
      </c>
      <c r="F127" s="2210" t="s">
        <v>2401</v>
      </c>
      <c r="G127" s="22" t="s">
        <v>2402</v>
      </c>
      <c r="H127" s="22" t="s">
        <v>1515</v>
      </c>
      <c r="I127" s="22" t="s">
        <v>2403</v>
      </c>
      <c r="J127" s="2203" t="s">
        <v>2404</v>
      </c>
      <c r="K127" s="21" t="s">
        <v>912</v>
      </c>
      <c r="L127" s="2140" t="s">
        <v>2405</v>
      </c>
      <c r="M127" s="21" t="s">
        <v>912</v>
      </c>
      <c r="N127" s="2140" t="s">
        <v>2406</v>
      </c>
      <c r="O127" s="2140" t="s">
        <v>2407</v>
      </c>
      <c r="P127" s="21" t="s">
        <v>2408</v>
      </c>
      <c r="Q127" s="2154"/>
      <c r="R127" s="21" t="s">
        <v>563</v>
      </c>
      <c r="S127" s="21" t="s">
        <v>2409</v>
      </c>
      <c r="T127" s="21" t="s">
        <v>2410</v>
      </c>
      <c r="U127" s="21" t="s">
        <v>913</v>
      </c>
      <c r="V127" s="21" t="s">
        <v>563</v>
      </c>
      <c r="W127" s="21"/>
      <c r="X127" s="262" t="s">
        <v>2411</v>
      </c>
      <c r="Y127" s="2154" t="s">
        <v>1002</v>
      </c>
      <c r="Z127" s="2215" t="s">
        <v>940</v>
      </c>
      <c r="AA127" s="21"/>
      <c r="AB127" s="2154" t="s">
        <v>2412</v>
      </c>
      <c r="AC127" s="2140" t="s">
        <v>563</v>
      </c>
      <c r="AD127" s="2140"/>
      <c r="AE127" s="2140"/>
      <c r="AF127" s="2140"/>
      <c r="AG127" s="2180" t="s">
        <v>2413</v>
      </c>
      <c r="AH127" s="2154" t="s">
        <v>2020</v>
      </c>
      <c r="AI127" s="1766"/>
      <c r="AJ127" s="21"/>
      <c r="AK127" s="1245"/>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53"/>
      <c r="BK127" s="724"/>
      <c r="BL127" s="53"/>
      <c r="BM127" s="53"/>
      <c r="BN127" s="53"/>
      <c r="BO127" s="53"/>
      <c r="BP127" s="53"/>
      <c r="BQ127" s="53"/>
    </row>
    <row r="128" customFormat="false" ht="7.5" hidden="true" customHeight="true" outlineLevel="0" collapsed="false">
      <c r="A128" s="16" t="s">
        <v>801</v>
      </c>
      <c r="B128" s="934" t="s">
        <v>6079</v>
      </c>
      <c r="C128" s="934"/>
      <c r="D128" s="2309" t="s">
        <v>6080</v>
      </c>
      <c r="E128" s="2279"/>
      <c r="F128" s="2279"/>
      <c r="G128" s="22"/>
      <c r="H128" s="22"/>
      <c r="I128" s="22"/>
      <c r="J128" s="21"/>
      <c r="K128" s="21"/>
      <c r="L128" s="21"/>
      <c r="M128" s="21"/>
      <c r="N128" s="21"/>
      <c r="O128" s="21"/>
      <c r="P128" s="21"/>
      <c r="Q128" s="2154"/>
      <c r="R128" s="21"/>
      <c r="S128" s="21"/>
      <c r="T128" s="21"/>
      <c r="U128" s="21"/>
      <c r="V128" s="21"/>
      <c r="W128" s="21"/>
      <c r="X128" s="262" t="s">
        <v>6081</v>
      </c>
      <c r="Y128" s="2154"/>
      <c r="Z128" s="2215"/>
      <c r="AA128" s="21"/>
      <c r="AB128" s="2154"/>
      <c r="AC128" s="2140"/>
      <c r="AD128" s="21"/>
      <c r="AE128" s="21"/>
      <c r="AF128" s="21"/>
      <c r="AG128" s="2180"/>
      <c r="AH128" s="21"/>
      <c r="AI128" s="1766"/>
      <c r="AJ128" s="21"/>
      <c r="AK128" s="1245"/>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53"/>
      <c r="BK128" s="53"/>
      <c r="BL128" s="53"/>
      <c r="BM128" s="53"/>
      <c r="BN128" s="53"/>
      <c r="BO128" s="53"/>
      <c r="BP128" s="53"/>
      <c r="BQ128" s="53"/>
    </row>
    <row r="129" customFormat="false" ht="7.5" hidden="true" customHeight="true" outlineLevel="0" collapsed="false">
      <c r="A129" s="112" t="s">
        <v>801</v>
      </c>
      <c r="B129" s="2310" t="s">
        <v>6172</v>
      </c>
      <c r="C129" s="2310"/>
      <c r="D129" s="2270" t="s">
        <v>6173</v>
      </c>
      <c r="E129" s="2311" t="s">
        <v>940</v>
      </c>
      <c r="F129" s="2270" t="s">
        <v>6174</v>
      </c>
      <c r="G129" s="120" t="s">
        <v>6175</v>
      </c>
      <c r="H129" s="120" t="s">
        <v>6176</v>
      </c>
      <c r="I129" s="120" t="s">
        <v>6177</v>
      </c>
      <c r="J129" s="1751" t="s">
        <v>6178</v>
      </c>
      <c r="K129" s="1751" t="s">
        <v>1025</v>
      </c>
      <c r="L129" s="1751" t="s">
        <v>968</v>
      </c>
      <c r="M129" s="1751" t="s">
        <v>912</v>
      </c>
      <c r="N129" s="1751" t="s">
        <v>6180</v>
      </c>
      <c r="O129" s="1751" t="s">
        <v>563</v>
      </c>
      <c r="P129" s="1751" t="s">
        <v>6179</v>
      </c>
      <c r="Q129" s="1751"/>
      <c r="R129" s="1751" t="s">
        <v>913</v>
      </c>
      <c r="S129" s="1751" t="s">
        <v>913</v>
      </c>
      <c r="T129" s="1751" t="s">
        <v>913</v>
      </c>
      <c r="U129" s="1751" t="s">
        <v>913</v>
      </c>
      <c r="V129" s="1751" t="s">
        <v>913</v>
      </c>
      <c r="W129" s="1751"/>
      <c r="X129" s="1299"/>
      <c r="Y129" s="1751" t="s">
        <v>1002</v>
      </c>
      <c r="Z129" s="2312" t="s">
        <v>940</v>
      </c>
      <c r="AA129" s="1751"/>
      <c r="AB129" s="1751" t="s">
        <v>2412</v>
      </c>
      <c r="AC129" s="1751" t="s">
        <v>933</v>
      </c>
      <c r="AD129" s="1751"/>
      <c r="AE129" s="1751"/>
      <c r="AF129" s="1751" t="s">
        <v>6182</v>
      </c>
      <c r="AG129" s="2272" t="s">
        <v>6181</v>
      </c>
      <c r="AH129" s="1751" t="s">
        <v>973</v>
      </c>
      <c r="AI129" s="1751"/>
      <c r="AJ129" s="1751" t="s">
        <v>1019</v>
      </c>
      <c r="AK129" s="2277"/>
      <c r="AL129" s="2278"/>
      <c r="AM129" s="2278"/>
      <c r="AN129" s="2278"/>
      <c r="AO129" s="2278"/>
      <c r="AP129" s="2278"/>
      <c r="AQ129" s="2278"/>
      <c r="AR129" s="2278"/>
      <c r="AS129" s="2278"/>
      <c r="AT129" s="2278"/>
      <c r="AU129" s="2278"/>
      <c r="AV129" s="2278"/>
      <c r="AW129" s="2278"/>
      <c r="AX129" s="2278"/>
      <c r="AY129" s="2278"/>
      <c r="AZ129" s="2278"/>
      <c r="BA129" s="2278"/>
      <c r="BB129" s="2278"/>
      <c r="BC129" s="2278"/>
      <c r="BD129" s="2278"/>
      <c r="BE129" s="2278"/>
      <c r="BF129" s="2278"/>
      <c r="BG129" s="2278"/>
      <c r="BH129" s="2278"/>
      <c r="BI129" s="2278"/>
      <c r="BJ129" s="123"/>
      <c r="BK129" s="123"/>
      <c r="BL129" s="123"/>
      <c r="BM129" s="123"/>
      <c r="BN129" s="123"/>
      <c r="BO129" s="123"/>
      <c r="BP129" s="123"/>
      <c r="BQ129" s="123"/>
    </row>
    <row r="131" customFormat="false" ht="7.5" hidden="false" customHeight="true" outlineLevel="0" collapsed="false">
      <c r="A131" s="16" t="s">
        <v>595</v>
      </c>
      <c r="B131" s="2244" t="s">
        <v>2414</v>
      </c>
      <c r="C131" s="2237"/>
      <c r="D131" s="2293" t="s">
        <v>940</v>
      </c>
      <c r="E131" s="2210" t="s">
        <v>2415</v>
      </c>
      <c r="F131" s="2210" t="s">
        <v>2416</v>
      </c>
      <c r="G131" s="22" t="s">
        <v>2417</v>
      </c>
      <c r="H131" s="22" t="s">
        <v>2418</v>
      </c>
      <c r="I131" s="21" t="s">
        <v>2419</v>
      </c>
      <c r="J131" s="21" t="s">
        <v>2420</v>
      </c>
      <c r="K131" s="2246" t="s">
        <v>1009</v>
      </c>
      <c r="L131" s="2198" t="s">
        <v>968</v>
      </c>
      <c r="M131" s="21" t="s">
        <v>912</v>
      </c>
      <c r="N131" s="2140" t="s">
        <v>2421</v>
      </c>
      <c r="O131" s="2198" t="s">
        <v>563</v>
      </c>
      <c r="P131" s="21" t="s">
        <v>2422</v>
      </c>
      <c r="Q131" s="2154"/>
      <c r="R131" s="21" t="s">
        <v>2423</v>
      </c>
      <c r="S131" s="21" t="s">
        <v>2395</v>
      </c>
      <c r="T131" s="21" t="s">
        <v>913</v>
      </c>
      <c r="U131" s="21" t="s">
        <v>913</v>
      </c>
      <c r="V131" s="2165" t="s">
        <v>563</v>
      </c>
      <c r="W131" s="21"/>
      <c r="X131" s="262"/>
      <c r="Y131" s="2198" t="s">
        <v>1186</v>
      </c>
      <c r="Z131" s="2215" t="s">
        <v>940</v>
      </c>
      <c r="AA131" s="21"/>
      <c r="AB131" s="2140" t="s">
        <v>563</v>
      </c>
      <c r="AC131" s="2084" t="s">
        <v>2424</v>
      </c>
      <c r="AD131" s="21" t="s">
        <v>563</v>
      </c>
      <c r="AE131" s="21"/>
      <c r="AF131" s="2154" t="s">
        <v>2425</v>
      </c>
      <c r="AG131" s="2180" t="s">
        <v>2426</v>
      </c>
      <c r="AH131" s="21" t="s">
        <v>973</v>
      </c>
      <c r="AI131" s="1766"/>
      <c r="AJ131" s="21" t="s">
        <v>2084</v>
      </c>
      <c r="AK131" s="1245"/>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53"/>
      <c r="BK131" s="53"/>
      <c r="BL131" s="53"/>
      <c r="BM131" s="53"/>
      <c r="BN131" s="53"/>
      <c r="BO131" s="53"/>
      <c r="BP131" s="53"/>
      <c r="BQ131" s="53"/>
    </row>
    <row r="132" customFormat="false" ht="7.5" hidden="false" customHeight="true" outlineLevel="0" collapsed="false">
      <c r="A132" s="16" t="s">
        <v>801</v>
      </c>
      <c r="B132" s="934" t="s">
        <v>2427</v>
      </c>
      <c r="C132" s="2237" t="s">
        <v>1548</v>
      </c>
      <c r="D132" s="2178" t="s">
        <v>2428</v>
      </c>
      <c r="E132" s="2210" t="s">
        <v>2429</v>
      </c>
      <c r="F132" s="2178" t="s">
        <v>2430</v>
      </c>
      <c r="G132" s="22" t="s">
        <v>2431</v>
      </c>
      <c r="H132" s="22" t="s">
        <v>2432</v>
      </c>
      <c r="I132" s="22" t="s">
        <v>2433</v>
      </c>
      <c r="J132" s="2140" t="s">
        <v>2434</v>
      </c>
      <c r="K132" s="2140"/>
      <c r="L132" s="21" t="s">
        <v>2435</v>
      </c>
      <c r="M132" s="21" t="s">
        <v>2436</v>
      </c>
      <c r="N132" s="21" t="s">
        <v>2437</v>
      </c>
      <c r="O132" s="2198" t="s">
        <v>2438</v>
      </c>
      <c r="P132" s="21" t="s">
        <v>2439</v>
      </c>
      <c r="Q132" s="1617"/>
      <c r="R132" s="21" t="s">
        <v>2440</v>
      </c>
      <c r="S132" s="21" t="s">
        <v>913</v>
      </c>
      <c r="T132" s="21" t="s">
        <v>913</v>
      </c>
      <c r="U132" s="21" t="s">
        <v>912</v>
      </c>
      <c r="V132" s="21" t="s">
        <v>563</v>
      </c>
      <c r="W132" s="18"/>
      <c r="X132" s="262" t="s">
        <v>1081</v>
      </c>
      <c r="Y132" s="97" t="s">
        <v>1002</v>
      </c>
      <c r="Z132" s="2215" t="s">
        <v>940</v>
      </c>
      <c r="AA132" s="21"/>
      <c r="AB132" s="2140" t="s">
        <v>563</v>
      </c>
      <c r="AC132" s="2140" t="s">
        <v>563</v>
      </c>
      <c r="AD132" s="21"/>
      <c r="AE132" s="21"/>
      <c r="AF132" s="2154" t="s">
        <v>2441</v>
      </c>
      <c r="AG132" s="2313" t="s">
        <v>2019</v>
      </c>
      <c r="AH132" s="2154" t="s">
        <v>912</v>
      </c>
      <c r="AI132" s="1766"/>
      <c r="AJ132" s="21" t="s">
        <v>2084</v>
      </c>
      <c r="AK132" s="1245"/>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53"/>
      <c r="BK132" s="53"/>
      <c r="BL132" s="53"/>
      <c r="BM132" s="53"/>
      <c r="BN132" s="53"/>
      <c r="BO132" s="53"/>
      <c r="BP132" s="53"/>
      <c r="BQ132" s="53"/>
    </row>
    <row r="133" customFormat="false" ht="7.5" hidden="false" customHeight="true" outlineLevel="0" collapsed="false">
      <c r="A133" s="16" t="s">
        <v>801</v>
      </c>
      <c r="B133" s="2185" t="s">
        <v>2442</v>
      </c>
      <c r="C133" s="2237"/>
      <c r="D133" s="2314" t="s">
        <v>2443</v>
      </c>
      <c r="E133" s="2210" t="s">
        <v>2444</v>
      </c>
      <c r="F133" s="2178" t="s">
        <v>2445</v>
      </c>
      <c r="G133" s="22" t="s">
        <v>2446</v>
      </c>
      <c r="H133" s="22" t="s">
        <v>2447</v>
      </c>
      <c r="I133" s="22" t="s">
        <v>2448</v>
      </c>
      <c r="J133" s="21" t="s">
        <v>2449</v>
      </c>
      <c r="K133" s="2140" t="s">
        <v>1025</v>
      </c>
      <c r="L133" s="21" t="s">
        <v>1077</v>
      </c>
      <c r="M133" s="21" t="s">
        <v>912</v>
      </c>
      <c r="N133" s="21" t="s">
        <v>912</v>
      </c>
      <c r="O133" s="2198" t="s">
        <v>2450</v>
      </c>
      <c r="P133" s="2140" t="s">
        <v>2451</v>
      </c>
      <c r="Q133" s="2154"/>
      <c r="R133" s="21" t="s">
        <v>2452</v>
      </c>
      <c r="S133" s="21" t="s">
        <v>2453</v>
      </c>
      <c r="T133" s="21" t="s">
        <v>913</v>
      </c>
      <c r="U133" s="21" t="s">
        <v>913</v>
      </c>
      <c r="V133" s="21" t="s">
        <v>913</v>
      </c>
      <c r="W133" s="21"/>
      <c r="X133" s="262"/>
      <c r="Y133" s="2154" t="s">
        <v>2454</v>
      </c>
      <c r="Z133" s="2215" t="s">
        <v>940</v>
      </c>
      <c r="AA133" s="21"/>
      <c r="AB133" s="2140" t="s">
        <v>563</v>
      </c>
      <c r="AC133" s="2140" t="s">
        <v>563</v>
      </c>
      <c r="AD133" s="21"/>
      <c r="AE133" s="21"/>
      <c r="AF133" s="2154" t="s">
        <v>2455</v>
      </c>
      <c r="AG133" s="2180" t="s">
        <v>1131</v>
      </c>
      <c r="AH133" s="21"/>
      <c r="AI133" s="1766"/>
      <c r="AJ133" s="21"/>
      <c r="AK133" s="1245"/>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53"/>
      <c r="BK133" s="53"/>
      <c r="BL133" s="53"/>
      <c r="BM133" s="53"/>
      <c r="BN133" s="53"/>
      <c r="BO133" s="53"/>
      <c r="BP133" s="53"/>
      <c r="BQ133" s="53"/>
    </row>
    <row r="134" customFormat="false" ht="7.5" hidden="false" customHeight="true" outlineLevel="0" collapsed="false">
      <c r="A134" s="16" t="s">
        <v>801</v>
      </c>
      <c r="B134" s="2185" t="s">
        <v>2456</v>
      </c>
      <c r="C134" s="2237" t="s">
        <v>1548</v>
      </c>
      <c r="D134" s="2178" t="s">
        <v>2457</v>
      </c>
      <c r="E134" s="2178" t="s">
        <v>2458</v>
      </c>
      <c r="F134" s="2178" t="s">
        <v>2459</v>
      </c>
      <c r="G134" s="22" t="s">
        <v>2460</v>
      </c>
      <c r="H134" s="22" t="s">
        <v>2461</v>
      </c>
      <c r="I134" s="22" t="s">
        <v>2462</v>
      </c>
      <c r="J134" s="21" t="s">
        <v>2463</v>
      </c>
      <c r="K134" s="21" t="s">
        <v>912</v>
      </c>
      <c r="L134" s="21" t="s">
        <v>2464</v>
      </c>
      <c r="M134" s="21" t="s">
        <v>912</v>
      </c>
      <c r="N134" s="21" t="s">
        <v>2465</v>
      </c>
      <c r="O134" s="2140" t="s">
        <v>563</v>
      </c>
      <c r="P134" s="21" t="s">
        <v>2466</v>
      </c>
      <c r="Q134" s="1617"/>
      <c r="R134" s="21" t="s">
        <v>563</v>
      </c>
      <c r="S134" s="21" t="s">
        <v>563</v>
      </c>
      <c r="T134" s="21" t="s">
        <v>563</v>
      </c>
      <c r="U134" s="21" t="s">
        <v>913</v>
      </c>
      <c r="V134" s="2163" t="s">
        <v>563</v>
      </c>
      <c r="W134" s="21"/>
      <c r="X134" s="262" t="s">
        <v>2467</v>
      </c>
      <c r="Y134" s="2154" t="s">
        <v>2468</v>
      </c>
      <c r="Z134" s="2215" t="s">
        <v>940</v>
      </c>
      <c r="AA134" s="21"/>
      <c r="AB134" s="2140" t="s">
        <v>563</v>
      </c>
      <c r="AC134" s="2140" t="s">
        <v>563</v>
      </c>
      <c r="AD134" s="21"/>
      <c r="AE134" s="21"/>
      <c r="AF134" s="2154" t="s">
        <v>2469</v>
      </c>
      <c r="AG134" s="2163" t="s">
        <v>2470</v>
      </c>
      <c r="AH134" s="21" t="s">
        <v>912</v>
      </c>
      <c r="AI134" s="1766"/>
      <c r="AJ134" s="21" t="s">
        <v>1019</v>
      </c>
      <c r="AK134" s="1245"/>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53"/>
      <c r="BK134" s="53"/>
      <c r="BL134" s="53"/>
      <c r="BM134" s="53"/>
      <c r="BN134" s="53"/>
      <c r="BO134" s="53"/>
      <c r="BP134" s="53"/>
      <c r="BQ134" s="53"/>
    </row>
    <row r="135" customFormat="false" ht="7.5" hidden="true" customHeight="true" outlineLevel="0" collapsed="false">
      <c r="A135" s="112" t="s">
        <v>801</v>
      </c>
      <c r="B135" s="2310" t="s">
        <v>1122</v>
      </c>
      <c r="C135" s="2310"/>
      <c r="D135" s="2178" t="s">
        <v>5840</v>
      </c>
      <c r="E135" s="2178" t="s">
        <v>5841</v>
      </c>
      <c r="F135" s="2178" t="s">
        <v>5842</v>
      </c>
      <c r="G135" s="1848" t="s">
        <v>1123</v>
      </c>
      <c r="H135" s="1848" t="s">
        <v>1124</v>
      </c>
      <c r="I135" s="1848" t="s">
        <v>1125</v>
      </c>
      <c r="J135" s="2271" t="s">
        <v>940</v>
      </c>
      <c r="K135" s="2315"/>
      <c r="L135" s="2282" t="s">
        <v>1126</v>
      </c>
      <c r="M135" s="2271" t="s">
        <v>912</v>
      </c>
      <c r="N135" s="2283" t="s">
        <v>940</v>
      </c>
      <c r="O135" s="2282" t="s">
        <v>1127</v>
      </c>
      <c r="P135" s="2271"/>
      <c r="Q135" s="2207"/>
      <c r="R135" s="2271"/>
      <c r="S135" s="2271"/>
      <c r="T135" s="2271"/>
      <c r="U135" s="2271"/>
      <c r="V135" s="2207" t="s">
        <v>1128</v>
      </c>
      <c r="W135" s="2271"/>
      <c r="X135" s="246"/>
      <c r="Y135" s="2271" t="s">
        <v>1129</v>
      </c>
      <c r="Z135" s="2275" t="s">
        <v>940</v>
      </c>
      <c r="AA135" s="2271"/>
      <c r="AB135" s="2283" t="s">
        <v>563</v>
      </c>
      <c r="AC135" s="2283" t="s">
        <v>563</v>
      </c>
      <c r="AD135" s="2271"/>
      <c r="AE135" s="2271"/>
      <c r="AF135" s="2207" t="s">
        <v>1130</v>
      </c>
      <c r="AG135" s="2296" t="s">
        <v>1131</v>
      </c>
      <c r="AH135" s="2271"/>
      <c r="AI135" s="2286"/>
      <c r="AJ135" s="2271"/>
      <c r="AK135" s="2287"/>
      <c r="AL135" s="2288"/>
      <c r="AM135" s="2288"/>
      <c r="AN135" s="2288"/>
      <c r="AO135" s="2288"/>
      <c r="AP135" s="2288"/>
      <c r="AQ135" s="2288"/>
      <c r="AR135" s="2288"/>
      <c r="AS135" s="2288"/>
      <c r="AT135" s="2288"/>
      <c r="AU135" s="2288"/>
      <c r="AV135" s="2288"/>
      <c r="AW135" s="2288"/>
      <c r="AX135" s="2288"/>
      <c r="AY135" s="2288"/>
      <c r="AZ135" s="2288"/>
      <c r="BA135" s="2288"/>
      <c r="BB135" s="2288"/>
      <c r="BC135" s="2288"/>
      <c r="BD135" s="2288"/>
      <c r="BE135" s="2288"/>
      <c r="BF135" s="2288"/>
      <c r="BG135" s="2288"/>
      <c r="BH135" s="2288"/>
      <c r="BI135" s="2288"/>
      <c r="BJ135" s="1056"/>
      <c r="BK135" s="1056"/>
      <c r="BL135" s="1056"/>
      <c r="BM135" s="1056"/>
      <c r="BN135" s="1056"/>
      <c r="BO135" s="1056"/>
      <c r="BP135" s="1056"/>
      <c r="BQ135" s="53"/>
    </row>
    <row r="136" customFormat="false" ht="7.5" hidden="false" customHeight="true" outlineLevel="0" collapsed="false">
      <c r="A136" s="16" t="s">
        <v>801</v>
      </c>
      <c r="B136" s="2185" t="s">
        <v>2471</v>
      </c>
      <c r="C136" s="2237" t="s">
        <v>1548</v>
      </c>
      <c r="D136" s="2178" t="s">
        <v>2472</v>
      </c>
      <c r="E136" s="2178" t="s">
        <v>2473</v>
      </c>
      <c r="F136" s="2178" t="s">
        <v>2474</v>
      </c>
      <c r="G136" s="22" t="s">
        <v>2475</v>
      </c>
      <c r="H136" s="22" t="s">
        <v>2476</v>
      </c>
      <c r="I136" s="22" t="s">
        <v>2477</v>
      </c>
      <c r="J136" s="2087" t="s">
        <v>2478</v>
      </c>
      <c r="K136" s="2234" t="s">
        <v>1025</v>
      </c>
      <c r="L136" s="2198" t="s">
        <v>968</v>
      </c>
      <c r="M136" s="21" t="s">
        <v>912</v>
      </c>
      <c r="N136" s="2198" t="s">
        <v>2293</v>
      </c>
      <c r="O136" s="2198" t="s">
        <v>940</v>
      </c>
      <c r="P136" s="40" t="s">
        <v>2479</v>
      </c>
      <c r="Q136" s="1617" t="s">
        <v>2480</v>
      </c>
      <c r="R136" s="21" t="s">
        <v>2440</v>
      </c>
      <c r="S136" s="21" t="s">
        <v>2395</v>
      </c>
      <c r="T136" s="21" t="s">
        <v>2481</v>
      </c>
      <c r="U136" s="21" t="s">
        <v>913</v>
      </c>
      <c r="V136" s="21" t="s">
        <v>2482</v>
      </c>
      <c r="W136" s="21"/>
      <c r="X136" s="262" t="s">
        <v>1508</v>
      </c>
      <c r="Y136" s="2198"/>
      <c r="Z136" s="2215" t="s">
        <v>940</v>
      </c>
      <c r="AA136" s="21"/>
      <c r="AB136" s="2198" t="s">
        <v>563</v>
      </c>
      <c r="AC136" s="2198" t="s">
        <v>563</v>
      </c>
      <c r="AD136" s="21"/>
      <c r="AE136" s="21"/>
      <c r="AF136" s="2154" t="s">
        <v>2298</v>
      </c>
      <c r="AG136" s="2180" t="s">
        <v>1131</v>
      </c>
      <c r="AH136" s="21" t="s">
        <v>973</v>
      </c>
      <c r="AI136" s="1766"/>
      <c r="AJ136" s="21" t="s">
        <v>2084</v>
      </c>
      <c r="AK136" s="1245"/>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53"/>
      <c r="BK136" s="53"/>
      <c r="BL136" s="53"/>
      <c r="BM136" s="53"/>
      <c r="BN136" s="53"/>
      <c r="BO136" s="53"/>
      <c r="BP136" s="53"/>
      <c r="BQ136" s="53"/>
    </row>
    <row r="137" customFormat="false" ht="7.5" hidden="false" customHeight="true" outlineLevel="0" collapsed="false">
      <c r="A137" s="16" t="s">
        <v>801</v>
      </c>
      <c r="B137" s="2185" t="s">
        <v>2483</v>
      </c>
      <c r="C137" s="2237"/>
      <c r="D137" s="2298" t="s">
        <v>940</v>
      </c>
      <c r="E137" s="2178" t="s">
        <v>2484</v>
      </c>
      <c r="F137" s="2178" t="s">
        <v>2485</v>
      </c>
      <c r="G137" s="22" t="s">
        <v>2486</v>
      </c>
      <c r="H137" s="22" t="s">
        <v>2487</v>
      </c>
      <c r="I137" s="22" t="s">
        <v>2488</v>
      </c>
      <c r="J137" s="21" t="s">
        <v>2489</v>
      </c>
      <c r="K137" s="2140" t="s">
        <v>1025</v>
      </c>
      <c r="L137" s="2198" t="s">
        <v>968</v>
      </c>
      <c r="M137" s="21" t="s">
        <v>2490</v>
      </c>
      <c r="N137" s="2198" t="s">
        <v>940</v>
      </c>
      <c r="O137" s="2198" t="s">
        <v>563</v>
      </c>
      <c r="P137" s="2140" t="s">
        <v>2491</v>
      </c>
      <c r="Q137" s="1617" t="s">
        <v>2480</v>
      </c>
      <c r="R137" s="21" t="s">
        <v>2492</v>
      </c>
      <c r="S137" s="21" t="s">
        <v>2493</v>
      </c>
      <c r="T137" s="21" t="s">
        <v>2494</v>
      </c>
      <c r="U137" s="21" t="s">
        <v>2495</v>
      </c>
      <c r="V137" s="21" t="s">
        <v>913</v>
      </c>
      <c r="W137" s="2154"/>
      <c r="X137" s="87"/>
      <c r="Y137" s="2213" t="n">
        <v>41186</v>
      </c>
      <c r="Z137" s="2215" t="s">
        <v>940</v>
      </c>
      <c r="AA137" s="21"/>
      <c r="AB137" s="2140" t="s">
        <v>563</v>
      </c>
      <c r="AC137" s="2140" t="s">
        <v>563</v>
      </c>
      <c r="AD137" s="21"/>
      <c r="AE137" s="21"/>
      <c r="AF137" s="2154" t="s">
        <v>2496</v>
      </c>
      <c r="AG137" s="2180" t="s">
        <v>1131</v>
      </c>
      <c r="AH137" s="21"/>
      <c r="AI137" s="1766"/>
      <c r="AJ137" s="21" t="s">
        <v>1019</v>
      </c>
      <c r="AK137" s="1245"/>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53"/>
      <c r="BK137" s="53"/>
      <c r="BL137" s="53"/>
      <c r="BM137" s="53"/>
      <c r="BN137" s="53"/>
      <c r="BO137" s="53"/>
      <c r="BP137" s="53"/>
      <c r="BQ137" s="53"/>
    </row>
    <row r="138" customFormat="false" ht="7.5" hidden="false" customHeight="true" outlineLevel="0" collapsed="false">
      <c r="A138" s="16" t="s">
        <v>96</v>
      </c>
      <c r="B138" s="92" t="s">
        <v>2497</v>
      </c>
      <c r="C138" s="2237"/>
      <c r="D138" s="2314" t="s">
        <v>2498</v>
      </c>
      <c r="E138" s="2210" t="s">
        <v>2499</v>
      </c>
      <c r="F138" s="2178" t="s">
        <v>2500</v>
      </c>
      <c r="G138" s="22" t="s">
        <v>2501</v>
      </c>
      <c r="H138" s="22" t="s">
        <v>2502</v>
      </c>
      <c r="I138" s="22" t="s">
        <v>2503</v>
      </c>
      <c r="J138" s="21" t="s">
        <v>2504</v>
      </c>
      <c r="K138" s="2140" t="s">
        <v>569</v>
      </c>
      <c r="L138" s="21" t="s">
        <v>2505</v>
      </c>
      <c r="M138" s="21" t="s">
        <v>913</v>
      </c>
      <c r="N138" s="2140" t="s">
        <v>2506</v>
      </c>
      <c r="O138" s="2140" t="s">
        <v>563</v>
      </c>
      <c r="P138" s="21" t="s">
        <v>2507</v>
      </c>
      <c r="Q138" s="21"/>
      <c r="R138" s="21" t="s">
        <v>2508</v>
      </c>
      <c r="S138" s="21" t="s">
        <v>2509</v>
      </c>
      <c r="T138" s="21" t="s">
        <v>2510</v>
      </c>
      <c r="U138" s="21" t="s">
        <v>2511</v>
      </c>
      <c r="V138" s="21" t="s">
        <v>563</v>
      </c>
      <c r="W138" s="21"/>
      <c r="X138" s="262" t="s">
        <v>1081</v>
      </c>
      <c r="Y138" s="2140"/>
      <c r="Z138" s="2215" t="s">
        <v>940</v>
      </c>
      <c r="AA138" s="21"/>
      <c r="AB138" s="2154" t="s">
        <v>1030</v>
      </c>
      <c r="AC138" s="2154" t="s">
        <v>2512</v>
      </c>
      <c r="AD138" s="21"/>
      <c r="AE138" s="21"/>
      <c r="AF138" s="21"/>
      <c r="AG138" s="2180"/>
      <c r="AH138" s="21"/>
      <c r="AI138" s="1766"/>
      <c r="AJ138" s="21"/>
      <c r="AK138" s="1245"/>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53"/>
      <c r="BK138" s="53"/>
      <c r="BL138" s="53"/>
      <c r="BM138" s="53"/>
      <c r="BN138" s="53"/>
      <c r="BO138" s="53"/>
      <c r="BP138" s="53"/>
      <c r="BQ138" s="53"/>
    </row>
    <row r="139" customFormat="false" ht="7.5" hidden="false" customHeight="true" outlineLevel="0" collapsed="false">
      <c r="A139" s="16" t="s">
        <v>96</v>
      </c>
      <c r="B139" s="2244" t="s">
        <v>2513</v>
      </c>
      <c r="C139" s="2237"/>
      <c r="D139" s="2178" t="s">
        <v>2514</v>
      </c>
      <c r="E139" s="2178" t="s">
        <v>2515</v>
      </c>
      <c r="F139" s="2178" t="s">
        <v>2516</v>
      </c>
      <c r="G139" s="22" t="s">
        <v>2517</v>
      </c>
      <c r="H139" s="22" t="s">
        <v>2518</v>
      </c>
      <c r="I139" s="22" t="s">
        <v>2519</v>
      </c>
      <c r="J139" s="21" t="s">
        <v>2520</v>
      </c>
      <c r="K139" s="2234" t="s">
        <v>2188</v>
      </c>
      <c r="L139" s="2140" t="s">
        <v>2521</v>
      </c>
      <c r="M139" s="21" t="s">
        <v>1156</v>
      </c>
      <c r="N139" s="21" t="s">
        <v>913</v>
      </c>
      <c r="O139" s="2140" t="s">
        <v>563</v>
      </c>
      <c r="P139" s="21" t="s">
        <v>2522</v>
      </c>
      <c r="Q139" s="2154"/>
      <c r="R139" s="21" t="s">
        <v>1029</v>
      </c>
      <c r="S139" s="21" t="s">
        <v>913</v>
      </c>
      <c r="T139" s="21" t="s">
        <v>563</v>
      </c>
      <c r="U139" s="21" t="s">
        <v>913</v>
      </c>
      <c r="V139" s="21" t="s">
        <v>2523</v>
      </c>
      <c r="W139" s="21"/>
      <c r="X139" s="262"/>
      <c r="Y139" s="2140"/>
      <c r="Z139" s="2215" t="s">
        <v>925</v>
      </c>
      <c r="AA139" s="21"/>
      <c r="AB139" s="2140" t="s">
        <v>563</v>
      </c>
      <c r="AC139" s="2140" t="s">
        <v>563</v>
      </c>
      <c r="AD139" s="2140"/>
      <c r="AE139" s="2140"/>
      <c r="AF139" s="2140"/>
      <c r="AG139" s="2180"/>
      <c r="AH139" s="21"/>
      <c r="AI139" s="1766"/>
      <c r="AJ139" s="21"/>
      <c r="AK139" s="1245"/>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53"/>
      <c r="BK139" s="53"/>
      <c r="BL139" s="53"/>
      <c r="BM139" s="53"/>
      <c r="BN139" s="53"/>
      <c r="BO139" s="53"/>
      <c r="BP139" s="53"/>
      <c r="BQ139" s="53"/>
    </row>
    <row r="140" customFormat="false" ht="7.5" hidden="false" customHeight="true" outlineLevel="0" collapsed="false">
      <c r="A140" s="16" t="s">
        <v>96</v>
      </c>
      <c r="B140" s="2244" t="s">
        <v>1020</v>
      </c>
      <c r="C140" s="2237"/>
      <c r="D140" s="2178" t="s">
        <v>2524</v>
      </c>
      <c r="E140" s="2210" t="s">
        <v>2525</v>
      </c>
      <c r="F140" s="2178" t="s">
        <v>2526</v>
      </c>
      <c r="G140" s="22" t="s">
        <v>1021</v>
      </c>
      <c r="H140" s="22" t="s">
        <v>1022</v>
      </c>
      <c r="I140" s="22" t="s">
        <v>1023</v>
      </c>
      <c r="J140" s="2203" t="s">
        <v>1024</v>
      </c>
      <c r="K140" s="2140" t="s">
        <v>1025</v>
      </c>
      <c r="L140" s="2234" t="s">
        <v>1026</v>
      </c>
      <c r="M140" s="21" t="s">
        <v>913</v>
      </c>
      <c r="N140" s="21" t="s">
        <v>913</v>
      </c>
      <c r="O140" s="21" t="s">
        <v>1027</v>
      </c>
      <c r="P140" s="2140" t="s">
        <v>1028</v>
      </c>
      <c r="Q140" s="2154"/>
      <c r="R140" s="21" t="s">
        <v>1029</v>
      </c>
      <c r="S140" s="21" t="s">
        <v>913</v>
      </c>
      <c r="T140" s="21" t="s">
        <v>913</v>
      </c>
      <c r="U140" s="21" t="s">
        <v>913</v>
      </c>
      <c r="V140" s="21" t="s">
        <v>563</v>
      </c>
      <c r="W140" s="2198"/>
      <c r="X140" s="1517"/>
      <c r="Y140" s="2197"/>
      <c r="Z140" s="2215" t="s">
        <v>940</v>
      </c>
      <c r="AA140" s="21"/>
      <c r="AB140" s="2154" t="s">
        <v>1030</v>
      </c>
      <c r="AC140" s="2180" t="s">
        <v>563</v>
      </c>
      <c r="AD140" s="21"/>
      <c r="AE140" s="21"/>
      <c r="AF140" s="2154" t="s">
        <v>1031</v>
      </c>
      <c r="AG140" s="2163" t="s">
        <v>1032</v>
      </c>
      <c r="AH140" s="2154" t="s">
        <v>1033</v>
      </c>
      <c r="AI140" s="1766"/>
      <c r="AJ140" s="21"/>
      <c r="AK140" s="1245"/>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53"/>
      <c r="BK140" s="53"/>
      <c r="BL140" s="53"/>
      <c r="BM140" s="53"/>
      <c r="BN140" s="53"/>
      <c r="BO140" s="53"/>
      <c r="BP140" s="53"/>
      <c r="BQ140" s="53"/>
    </row>
    <row r="141" customFormat="false" ht="7.5" hidden="false" customHeight="true" outlineLevel="0" collapsed="false">
      <c r="A141" s="16" t="s">
        <v>96</v>
      </c>
      <c r="B141" s="934" t="s">
        <v>2527</v>
      </c>
      <c r="C141" s="2237" t="s">
        <v>1548</v>
      </c>
      <c r="D141" s="2178" t="s">
        <v>2528</v>
      </c>
      <c r="E141" s="2178" t="s">
        <v>2529</v>
      </c>
      <c r="F141" s="2178" t="s">
        <v>2530</v>
      </c>
      <c r="G141" s="22" t="s">
        <v>2531</v>
      </c>
      <c r="H141" s="22" t="s">
        <v>2532</v>
      </c>
      <c r="I141" s="22" t="s">
        <v>2533</v>
      </c>
      <c r="J141" s="2203" t="s">
        <v>2534</v>
      </c>
      <c r="K141" s="2246" t="s">
        <v>1009</v>
      </c>
      <c r="L141" s="2140" t="s">
        <v>569</v>
      </c>
      <c r="M141" s="21" t="s">
        <v>1156</v>
      </c>
      <c r="N141" s="2140" t="s">
        <v>2535</v>
      </c>
      <c r="O141" s="2235" t="s">
        <v>563</v>
      </c>
      <c r="P141" s="21" t="s">
        <v>2536</v>
      </c>
      <c r="Q141" s="2154"/>
      <c r="R141" s="21" t="s">
        <v>2537</v>
      </c>
      <c r="S141" s="21" t="s">
        <v>913</v>
      </c>
      <c r="T141" s="21" t="s">
        <v>563</v>
      </c>
      <c r="U141" s="21" t="s">
        <v>913</v>
      </c>
      <c r="V141" s="21" t="s">
        <v>563</v>
      </c>
      <c r="W141" s="2154"/>
      <c r="X141" s="87"/>
      <c r="Y141" s="2154" t="s">
        <v>2538</v>
      </c>
      <c r="Z141" s="2215" t="s">
        <v>940</v>
      </c>
      <c r="AA141" s="21"/>
      <c r="AB141" s="2140" t="s">
        <v>563</v>
      </c>
      <c r="AC141" s="2140" t="s">
        <v>563</v>
      </c>
      <c r="AD141" s="21"/>
      <c r="AE141" s="21"/>
      <c r="AF141" s="2154" t="s">
        <v>2539</v>
      </c>
      <c r="AG141" s="2180" t="s">
        <v>2540</v>
      </c>
      <c r="AH141" s="21"/>
      <c r="AI141" s="1766"/>
      <c r="AJ141" s="21" t="s">
        <v>1019</v>
      </c>
      <c r="AK141" s="1245"/>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53"/>
      <c r="BK141" s="53"/>
      <c r="BL141" s="53"/>
      <c r="BM141" s="53"/>
      <c r="BN141" s="53"/>
      <c r="BO141" s="53"/>
      <c r="BP141" s="53"/>
      <c r="BQ141" s="53"/>
    </row>
    <row r="142" customFormat="false" ht="7.5" hidden="false" customHeight="true" outlineLevel="0" collapsed="false">
      <c r="A142" s="16" t="s">
        <v>96</v>
      </c>
      <c r="B142" s="934" t="s">
        <v>2541</v>
      </c>
      <c r="C142" s="2237"/>
      <c r="D142" s="2178" t="s">
        <v>2542</v>
      </c>
      <c r="E142" s="2245" t="s">
        <v>2543</v>
      </c>
      <c r="F142" s="2178" t="s">
        <v>2544</v>
      </c>
      <c r="G142" s="22" t="s">
        <v>2545</v>
      </c>
      <c r="H142" s="22" t="s">
        <v>2546</v>
      </c>
      <c r="I142" s="2160" t="s">
        <v>2547</v>
      </c>
      <c r="J142" s="2203" t="s">
        <v>2548</v>
      </c>
      <c r="K142" s="2246" t="s">
        <v>1009</v>
      </c>
      <c r="L142" s="21" t="s">
        <v>1174</v>
      </c>
      <c r="M142" s="21" t="s">
        <v>912</v>
      </c>
      <c r="N142" s="2198" t="s">
        <v>2549</v>
      </c>
      <c r="O142" s="2140" t="s">
        <v>563</v>
      </c>
      <c r="P142" s="21"/>
      <c r="Q142" s="2154"/>
      <c r="R142" s="21" t="s">
        <v>563</v>
      </c>
      <c r="S142" s="21" t="s">
        <v>913</v>
      </c>
      <c r="T142" s="21" t="s">
        <v>913</v>
      </c>
      <c r="U142" s="21" t="s">
        <v>913</v>
      </c>
      <c r="V142" s="21" t="s">
        <v>563</v>
      </c>
      <c r="W142" s="2154"/>
      <c r="X142" s="87"/>
      <c r="Y142" s="2154" t="s">
        <v>2550</v>
      </c>
      <c r="Z142" s="2215" t="s">
        <v>940</v>
      </c>
      <c r="AA142" s="21"/>
      <c r="AB142" s="2198" t="s">
        <v>563</v>
      </c>
      <c r="AC142" s="2198" t="s">
        <v>563</v>
      </c>
      <c r="AD142" s="21"/>
      <c r="AE142" s="21"/>
      <c r="AF142" s="2154" t="s">
        <v>2551</v>
      </c>
      <c r="AG142" s="2180" t="s">
        <v>2552</v>
      </c>
      <c r="AH142" s="21"/>
      <c r="AI142" s="1766"/>
      <c r="AJ142" s="21"/>
      <c r="AK142" s="1245"/>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53"/>
      <c r="BK142" s="53"/>
      <c r="BL142" s="53"/>
      <c r="BM142" s="53"/>
      <c r="BN142" s="53"/>
      <c r="BO142" s="53"/>
      <c r="BP142" s="53"/>
      <c r="BQ142" s="53"/>
    </row>
    <row r="143" customFormat="false" ht="7.5" hidden="true" customHeight="true" outlineLevel="0" collapsed="false">
      <c r="A143" s="16" t="s">
        <v>96</v>
      </c>
      <c r="B143" s="2098" t="s">
        <v>1215</v>
      </c>
      <c r="C143" s="2098"/>
      <c r="D143" s="2293" t="s">
        <v>940</v>
      </c>
      <c r="E143" s="2210" t="s">
        <v>5862</v>
      </c>
      <c r="F143" s="2178" t="s">
        <v>5863</v>
      </c>
      <c r="G143" s="22" t="s">
        <v>1216</v>
      </c>
      <c r="H143" s="22" t="s">
        <v>1217</v>
      </c>
      <c r="I143" s="22" t="s">
        <v>1218</v>
      </c>
      <c r="J143" s="2203" t="s">
        <v>1219</v>
      </c>
      <c r="K143" s="2234"/>
      <c r="L143" s="21" t="s">
        <v>1026</v>
      </c>
      <c r="M143" s="21" t="s">
        <v>1220</v>
      </c>
      <c r="N143" s="2198" t="s">
        <v>1221</v>
      </c>
      <c r="O143" s="2198" t="s">
        <v>931</v>
      </c>
      <c r="P143" s="21" t="s">
        <v>1218</v>
      </c>
      <c r="Q143" s="2154"/>
      <c r="R143" s="21" t="s">
        <v>1029</v>
      </c>
      <c r="S143" s="21" t="s">
        <v>563</v>
      </c>
      <c r="T143" s="21" t="s">
        <v>563</v>
      </c>
      <c r="U143" s="21" t="s">
        <v>913</v>
      </c>
      <c r="V143" s="2154" t="s">
        <v>563</v>
      </c>
      <c r="W143" s="2154"/>
      <c r="X143" s="87"/>
      <c r="Y143" s="2154" t="s">
        <v>1222</v>
      </c>
      <c r="Z143" s="2215" t="s">
        <v>940</v>
      </c>
      <c r="AA143" s="21"/>
      <c r="AB143" s="2198" t="s">
        <v>563</v>
      </c>
      <c r="AC143" s="2198" t="s">
        <v>563</v>
      </c>
      <c r="AD143" s="21"/>
      <c r="AE143" s="21"/>
      <c r="AF143" s="2154" t="s">
        <v>1223</v>
      </c>
      <c r="AG143" s="2180" t="s">
        <v>1131</v>
      </c>
      <c r="AH143" s="21"/>
      <c r="AI143" s="1766"/>
      <c r="AJ143" s="21"/>
      <c r="AK143" s="1245"/>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53"/>
      <c r="BK143" s="53"/>
      <c r="BL143" s="53"/>
      <c r="BM143" s="53"/>
      <c r="BN143" s="53"/>
      <c r="BO143" s="53"/>
      <c r="BP143" s="53"/>
      <c r="BQ143" s="53"/>
    </row>
    <row r="144" customFormat="false" ht="7.5" hidden="false" customHeight="true" outlineLevel="0" collapsed="false">
      <c r="A144" s="16" t="s">
        <v>96</v>
      </c>
      <c r="B144" s="934" t="s">
        <v>2553</v>
      </c>
      <c r="C144" s="2237" t="s">
        <v>1548</v>
      </c>
      <c r="D144" s="2293" t="s">
        <v>940</v>
      </c>
      <c r="E144" s="2178" t="s">
        <v>2554</v>
      </c>
      <c r="F144" s="2178" t="s">
        <v>2555</v>
      </c>
      <c r="G144" s="22" t="s">
        <v>2556</v>
      </c>
      <c r="H144" s="22" t="s">
        <v>2557</v>
      </c>
      <c r="I144" s="22" t="s">
        <v>2558</v>
      </c>
      <c r="J144" s="2203" t="s">
        <v>2559</v>
      </c>
      <c r="K144" s="2246" t="s">
        <v>1009</v>
      </c>
      <c r="L144" s="21" t="s">
        <v>1174</v>
      </c>
      <c r="M144" s="21" t="s">
        <v>2560</v>
      </c>
      <c r="N144" s="2198" t="s">
        <v>940</v>
      </c>
      <c r="O144" s="2198" t="s">
        <v>563</v>
      </c>
      <c r="P144" s="21" t="s">
        <v>2561</v>
      </c>
      <c r="Q144" s="2154"/>
      <c r="R144" s="21" t="s">
        <v>2562</v>
      </c>
      <c r="S144" s="21" t="s">
        <v>913</v>
      </c>
      <c r="T144" s="21" t="s">
        <v>563</v>
      </c>
      <c r="U144" s="21" t="s">
        <v>913</v>
      </c>
      <c r="V144" s="2154" t="s">
        <v>563</v>
      </c>
      <c r="W144" s="2154"/>
      <c r="X144" s="87" t="s">
        <v>1081</v>
      </c>
      <c r="Y144" s="2154" t="s">
        <v>2563</v>
      </c>
      <c r="Z144" s="2215" t="s">
        <v>940</v>
      </c>
      <c r="AA144" s="21"/>
      <c r="AB144" s="2198" t="s">
        <v>563</v>
      </c>
      <c r="AC144" s="2198" t="s">
        <v>563</v>
      </c>
      <c r="AD144" s="21"/>
      <c r="AE144" s="21"/>
      <c r="AF144" s="2154" t="s">
        <v>2564</v>
      </c>
      <c r="AG144" s="2180" t="s">
        <v>1131</v>
      </c>
      <c r="AH144" s="21"/>
      <c r="AI144" s="1766"/>
      <c r="AJ144" s="21" t="s">
        <v>1019</v>
      </c>
      <c r="AK144" s="1245"/>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53"/>
      <c r="BK144" s="53"/>
      <c r="BL144" s="53"/>
      <c r="BM144" s="53"/>
      <c r="BN144" s="53"/>
      <c r="BO144" s="53"/>
      <c r="BP144" s="53"/>
      <c r="BQ144" s="53"/>
    </row>
    <row r="145" customFormat="false" ht="7.5" hidden="false" customHeight="true" outlineLevel="0" collapsed="false">
      <c r="A145" s="16" t="s">
        <v>96</v>
      </c>
      <c r="B145" s="934" t="s">
        <v>2565</v>
      </c>
      <c r="C145" s="2237"/>
      <c r="D145" s="2178" t="s">
        <v>2566</v>
      </c>
      <c r="E145" s="2178" t="s">
        <v>2567</v>
      </c>
      <c r="F145" s="2178" t="s">
        <v>2568</v>
      </c>
      <c r="G145" s="22" t="s">
        <v>2569</v>
      </c>
      <c r="H145" s="22" t="s">
        <v>2570</v>
      </c>
      <c r="I145" s="22" t="s">
        <v>2571</v>
      </c>
      <c r="J145" s="2203" t="s">
        <v>2572</v>
      </c>
      <c r="K145" s="2246" t="s">
        <v>1009</v>
      </c>
      <c r="L145" s="21" t="s">
        <v>2573</v>
      </c>
      <c r="M145" s="21" t="s">
        <v>912</v>
      </c>
      <c r="N145" s="2140" t="s">
        <v>2574</v>
      </c>
      <c r="O145" s="2198" t="s">
        <v>2575</v>
      </c>
      <c r="P145" s="21" t="s">
        <v>2576</v>
      </c>
      <c r="Q145" s="2154"/>
      <c r="R145" s="21" t="s">
        <v>1029</v>
      </c>
      <c r="S145" s="21" t="s">
        <v>913</v>
      </c>
      <c r="T145" s="21" t="s">
        <v>913</v>
      </c>
      <c r="U145" s="21" t="s">
        <v>913</v>
      </c>
      <c r="V145" s="2154" t="s">
        <v>563</v>
      </c>
      <c r="W145" s="2154"/>
      <c r="X145" s="87"/>
      <c r="Y145" s="2154" t="s">
        <v>2577</v>
      </c>
      <c r="Z145" s="2215" t="s">
        <v>940</v>
      </c>
      <c r="AA145" s="21"/>
      <c r="AB145" s="2198" t="s">
        <v>563</v>
      </c>
      <c r="AC145" s="2198" t="s">
        <v>563</v>
      </c>
      <c r="AD145" s="21"/>
      <c r="AE145" s="21"/>
      <c r="AF145" s="2154" t="s">
        <v>2578</v>
      </c>
      <c r="AG145" s="2180" t="s">
        <v>1131</v>
      </c>
      <c r="AH145" s="21"/>
      <c r="AI145" s="1766"/>
      <c r="AJ145" s="21"/>
      <c r="AK145" s="1245"/>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53"/>
      <c r="BK145" s="53"/>
      <c r="BL145" s="53"/>
      <c r="BM145" s="53"/>
      <c r="BN145" s="53"/>
      <c r="BO145" s="53"/>
      <c r="BP145" s="53"/>
      <c r="BQ145" s="53"/>
    </row>
    <row r="146" customFormat="false" ht="7.5" hidden="true" customHeight="true" outlineLevel="0" collapsed="false">
      <c r="A146" s="16" t="s">
        <v>96</v>
      </c>
      <c r="B146" s="934" t="s">
        <v>1204</v>
      </c>
      <c r="C146" s="934"/>
      <c r="D146" s="2178" t="s">
        <v>5868</v>
      </c>
      <c r="E146" s="2178" t="s">
        <v>5869</v>
      </c>
      <c r="F146" s="2178" t="s">
        <v>5870</v>
      </c>
      <c r="G146" s="2316" t="s">
        <v>1205</v>
      </c>
      <c r="H146" s="22" t="s">
        <v>1206</v>
      </c>
      <c r="I146" s="21" t="s">
        <v>1207</v>
      </c>
      <c r="J146" s="21" t="s">
        <v>1208</v>
      </c>
      <c r="K146" s="2140" t="s">
        <v>1025</v>
      </c>
      <c r="L146" s="21" t="s">
        <v>1174</v>
      </c>
      <c r="M146" s="21" t="s">
        <v>1209</v>
      </c>
      <c r="N146" s="21" t="s">
        <v>1210</v>
      </c>
      <c r="O146" s="2198" t="s">
        <v>563</v>
      </c>
      <c r="P146" s="21" t="s">
        <v>1211</v>
      </c>
      <c r="Q146" s="2154"/>
      <c r="R146" s="21" t="s">
        <v>1212</v>
      </c>
      <c r="S146" s="21" t="s">
        <v>913</v>
      </c>
      <c r="T146" s="21" t="s">
        <v>1014</v>
      </c>
      <c r="U146" s="21" t="s">
        <v>913</v>
      </c>
      <c r="V146" s="21" t="s">
        <v>563</v>
      </c>
      <c r="W146" s="21"/>
      <c r="X146" s="262"/>
      <c r="Y146" s="21" t="s">
        <v>1213</v>
      </c>
      <c r="Z146" s="2215" t="s">
        <v>940</v>
      </c>
      <c r="AA146" s="21"/>
      <c r="AB146" s="2198" t="s">
        <v>563</v>
      </c>
      <c r="AC146" s="2198" t="s">
        <v>563</v>
      </c>
      <c r="AD146" s="21"/>
      <c r="AE146" s="21"/>
      <c r="AF146" s="2154" t="s">
        <v>1214</v>
      </c>
      <c r="AG146" s="2180" t="s">
        <v>1131</v>
      </c>
      <c r="AH146" s="21"/>
      <c r="AI146" s="1766"/>
      <c r="AJ146" s="21"/>
      <c r="AK146" s="1245"/>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53"/>
      <c r="BK146" s="53"/>
      <c r="BL146" s="53"/>
      <c r="BM146" s="53"/>
      <c r="BN146" s="53"/>
      <c r="BO146" s="53"/>
      <c r="BP146" s="53"/>
      <c r="BQ146" s="53"/>
    </row>
    <row r="147" customFormat="false" ht="7.5" hidden="true" customHeight="true" outlineLevel="0" collapsed="false">
      <c r="A147" s="16" t="s">
        <v>517</v>
      </c>
      <c r="B147" s="934" t="s">
        <v>1179</v>
      </c>
      <c r="C147" s="934"/>
      <c r="D147" s="2178" t="s">
        <v>6098</v>
      </c>
      <c r="E147" s="2151" t="s">
        <v>6099</v>
      </c>
      <c r="F147" s="2178" t="s">
        <v>6100</v>
      </c>
      <c r="G147" s="22" t="s">
        <v>1180</v>
      </c>
      <c r="H147" s="22" t="s">
        <v>1181</v>
      </c>
      <c r="I147" s="2317" t="s">
        <v>1182</v>
      </c>
      <c r="J147" s="2174" t="s">
        <v>1183</v>
      </c>
      <c r="K147" s="21" t="s">
        <v>912</v>
      </c>
      <c r="L147" s="21" t="s">
        <v>1174</v>
      </c>
      <c r="M147" s="1768" t="s">
        <v>940</v>
      </c>
      <c r="N147" s="21" t="s">
        <v>1184</v>
      </c>
      <c r="O147" s="2198" t="s">
        <v>1185</v>
      </c>
      <c r="P147" s="18" t="s">
        <v>724</v>
      </c>
      <c r="Q147" s="97"/>
      <c r="R147" s="21" t="s">
        <v>1177</v>
      </c>
      <c r="S147" s="21" t="s">
        <v>913</v>
      </c>
      <c r="T147" s="21" t="s">
        <v>913</v>
      </c>
      <c r="U147" s="21" t="s">
        <v>913</v>
      </c>
      <c r="V147" s="21" t="s">
        <v>913</v>
      </c>
      <c r="W147" s="18"/>
      <c r="X147" s="262" t="s">
        <v>1081</v>
      </c>
      <c r="Y147" s="18" t="s">
        <v>1186</v>
      </c>
      <c r="Z147" s="2215" t="s">
        <v>925</v>
      </c>
      <c r="AA147" s="1862"/>
      <c r="AB147" s="2318" t="s">
        <v>563</v>
      </c>
      <c r="AC147" s="2318" t="s">
        <v>563</v>
      </c>
      <c r="AD147" s="1768"/>
      <c r="AE147" s="1768"/>
      <c r="AF147" s="1768"/>
      <c r="AG147" s="1768"/>
      <c r="AH147" s="18"/>
      <c r="AI147" s="1567"/>
      <c r="AJ147" s="18" t="s">
        <v>1019</v>
      </c>
      <c r="AK147" s="24"/>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row>
    <row r="148" customFormat="false" ht="7.5" hidden="true" customHeight="true" outlineLevel="0" collapsed="false">
      <c r="A148" s="112" t="s">
        <v>517</v>
      </c>
      <c r="B148" s="158" t="s">
        <v>8168</v>
      </c>
      <c r="C148" s="158"/>
      <c r="D148" s="2295" t="s">
        <v>940</v>
      </c>
      <c r="E148" s="2210" t="s">
        <v>6291</v>
      </c>
      <c r="F148" s="2178" t="s">
        <v>6292</v>
      </c>
      <c r="G148" s="1848" t="s">
        <v>6293</v>
      </c>
      <c r="H148" s="1848" t="s">
        <v>6294</v>
      </c>
      <c r="I148" s="1848" t="s">
        <v>8169</v>
      </c>
      <c r="J148" s="1848" t="s">
        <v>6296</v>
      </c>
      <c r="K148" s="2282" t="s">
        <v>1025</v>
      </c>
      <c r="L148" s="2283" t="s">
        <v>940</v>
      </c>
      <c r="M148" s="2282" t="s">
        <v>1175</v>
      </c>
      <c r="N148" s="2282" t="s">
        <v>940</v>
      </c>
      <c r="O148" s="2283" t="s">
        <v>940</v>
      </c>
      <c r="P148" s="2271" t="s">
        <v>8170</v>
      </c>
      <c r="Q148" s="2207"/>
      <c r="R148" s="2271" t="s">
        <v>8171</v>
      </c>
      <c r="S148" s="2271" t="s">
        <v>913</v>
      </c>
      <c r="T148" s="2271" t="s">
        <v>1014</v>
      </c>
      <c r="U148" s="2271" t="s">
        <v>913</v>
      </c>
      <c r="V148" s="2271" t="s">
        <v>913</v>
      </c>
      <c r="W148" s="2271"/>
      <c r="X148" s="246"/>
      <c r="Y148" s="2207" t="s">
        <v>1002</v>
      </c>
      <c r="Z148" s="2319" t="s">
        <v>940</v>
      </c>
      <c r="AA148" s="2271"/>
      <c r="AB148" s="2283" t="s">
        <v>563</v>
      </c>
      <c r="AC148" s="2283" t="s">
        <v>563</v>
      </c>
      <c r="AD148" s="2271"/>
      <c r="AE148" s="2271"/>
      <c r="AF148" s="2282"/>
      <c r="AG148" s="2320" t="s">
        <v>1131</v>
      </c>
      <c r="AH148" s="2271"/>
      <c r="AI148" s="2286"/>
      <c r="AJ148" s="2271" t="s">
        <v>1019</v>
      </c>
      <c r="AK148" s="2287"/>
      <c r="AL148" s="2288"/>
      <c r="AM148" s="2288"/>
      <c r="AN148" s="2288"/>
      <c r="AO148" s="2288"/>
      <c r="AP148" s="2288"/>
      <c r="AQ148" s="2288"/>
      <c r="AR148" s="2288"/>
      <c r="AS148" s="2288"/>
      <c r="AT148" s="2288"/>
      <c r="AU148" s="2288"/>
      <c r="AV148" s="2288"/>
      <c r="AW148" s="2288"/>
      <c r="AX148" s="2288"/>
      <c r="AY148" s="2288"/>
      <c r="AZ148" s="2288"/>
      <c r="BA148" s="2288"/>
      <c r="BB148" s="2288"/>
      <c r="BC148" s="2288"/>
      <c r="BD148" s="2288"/>
      <c r="BE148" s="2288"/>
      <c r="BF148" s="2288"/>
      <c r="BG148" s="2288"/>
      <c r="BH148" s="2288"/>
      <c r="BI148" s="2288"/>
      <c r="BJ148" s="1056"/>
      <c r="BK148" s="1056"/>
      <c r="BL148" s="1056"/>
      <c r="BM148" s="1056"/>
      <c r="BN148" s="1056"/>
      <c r="BO148" s="1056"/>
      <c r="BP148" s="1056"/>
      <c r="BQ148" s="53"/>
    </row>
    <row r="149" customFormat="false" ht="7.5" hidden="true" customHeight="true" outlineLevel="0" collapsed="false">
      <c r="A149" s="16" t="s">
        <v>517</v>
      </c>
      <c r="B149" s="934" t="s">
        <v>1168</v>
      </c>
      <c r="C149" s="934"/>
      <c r="D149" s="2178" t="s">
        <v>5875</v>
      </c>
      <c r="E149" s="2210" t="s">
        <v>5876</v>
      </c>
      <c r="F149" s="2321"/>
      <c r="G149" s="22" t="s">
        <v>1169</v>
      </c>
      <c r="H149" s="22" t="s">
        <v>1170</v>
      </c>
      <c r="I149" s="22" t="s">
        <v>1171</v>
      </c>
      <c r="J149" s="22" t="s">
        <v>1172</v>
      </c>
      <c r="K149" s="2234" t="s">
        <v>1173</v>
      </c>
      <c r="L149" s="21" t="s">
        <v>1174</v>
      </c>
      <c r="M149" s="2140" t="s">
        <v>1175</v>
      </c>
      <c r="N149" s="21" t="s">
        <v>912</v>
      </c>
      <c r="O149" s="2198" t="s">
        <v>563</v>
      </c>
      <c r="P149" s="2140" t="s">
        <v>1176</v>
      </c>
      <c r="Q149" s="2154"/>
      <c r="R149" s="21" t="s">
        <v>1177</v>
      </c>
      <c r="S149" s="21" t="s">
        <v>913</v>
      </c>
      <c r="T149" s="21" t="s">
        <v>913</v>
      </c>
      <c r="U149" s="21" t="s">
        <v>913</v>
      </c>
      <c r="V149" s="21" t="s">
        <v>913</v>
      </c>
      <c r="W149" s="21"/>
      <c r="X149" s="262"/>
      <c r="Y149" s="2198"/>
      <c r="Z149" s="2215" t="s">
        <v>940</v>
      </c>
      <c r="AA149" s="21"/>
      <c r="AB149" s="2140" t="s">
        <v>569</v>
      </c>
      <c r="AC149" s="2236" t="s">
        <v>563</v>
      </c>
      <c r="AD149" s="2140"/>
      <c r="AE149" s="2140"/>
      <c r="AF149" s="2140"/>
      <c r="AG149" s="2180"/>
      <c r="AH149" s="2234" t="s">
        <v>1178</v>
      </c>
      <c r="AI149" s="1766"/>
      <c r="AJ149" s="21"/>
      <c r="AK149" s="1245"/>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53"/>
      <c r="BK149" s="53"/>
      <c r="BL149" s="53"/>
      <c r="BM149" s="53"/>
      <c r="BN149" s="53"/>
      <c r="BO149" s="53"/>
      <c r="BP149" s="53"/>
      <c r="BQ149" s="53"/>
    </row>
    <row r="150" customFormat="false" ht="7.5" hidden="true" customHeight="true" outlineLevel="0" collapsed="false">
      <c r="A150" s="16" t="s">
        <v>517</v>
      </c>
      <c r="B150" s="934" t="s">
        <v>1282</v>
      </c>
      <c r="C150" s="934"/>
      <c r="D150" s="2293" t="s">
        <v>940</v>
      </c>
      <c r="E150" s="2210" t="s">
        <v>5879</v>
      </c>
      <c r="F150" s="2178" t="s">
        <v>5880</v>
      </c>
      <c r="G150" s="22" t="s">
        <v>1283</v>
      </c>
      <c r="H150" s="22" t="s">
        <v>1284</v>
      </c>
      <c r="I150" s="22" t="s">
        <v>1285</v>
      </c>
      <c r="J150" s="21" t="s">
        <v>1286</v>
      </c>
      <c r="K150" s="2140" t="s">
        <v>1025</v>
      </c>
      <c r="L150" s="2140" t="s">
        <v>1287</v>
      </c>
      <c r="M150" s="2140" t="s">
        <v>1288</v>
      </c>
      <c r="N150" s="2140" t="s">
        <v>940</v>
      </c>
      <c r="O150" s="2198" t="s">
        <v>563</v>
      </c>
      <c r="P150" s="21" t="s">
        <v>1289</v>
      </c>
      <c r="Q150" s="2154"/>
      <c r="R150" s="21" t="s">
        <v>563</v>
      </c>
      <c r="S150" s="21" t="s">
        <v>913</v>
      </c>
      <c r="T150" s="21" t="s">
        <v>913</v>
      </c>
      <c r="U150" s="21" t="s">
        <v>913</v>
      </c>
      <c r="V150" s="21" t="s">
        <v>563</v>
      </c>
      <c r="W150" s="21"/>
      <c r="X150" s="262"/>
      <c r="Y150" s="2198"/>
      <c r="Z150" s="2215" t="s">
        <v>940</v>
      </c>
      <c r="AA150" s="21"/>
      <c r="AB150" s="2163" t="s">
        <v>1030</v>
      </c>
      <c r="AC150" s="2140" t="s">
        <v>563</v>
      </c>
      <c r="AD150" s="21"/>
      <c r="AE150" s="21"/>
      <c r="AF150" s="2154" t="s">
        <v>1290</v>
      </c>
      <c r="AG150" s="2180" t="s">
        <v>1291</v>
      </c>
      <c r="AH150" s="21"/>
      <c r="AI150" s="2322"/>
      <c r="AJ150" s="2323"/>
      <c r="AK150" s="1245"/>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53"/>
      <c r="BK150" s="53"/>
      <c r="BL150" s="53"/>
      <c r="BM150" s="53"/>
      <c r="BN150" s="53"/>
      <c r="BO150" s="53"/>
      <c r="BP150" s="53"/>
      <c r="BQ150" s="53"/>
    </row>
    <row r="151" customFormat="false" ht="7.5" hidden="false" customHeight="true" outlineLevel="0" collapsed="false">
      <c r="A151" s="16"/>
      <c r="B151" s="2185" t="s">
        <v>2579</v>
      </c>
      <c r="C151" s="2237"/>
      <c r="D151" s="2178" t="s">
        <v>2580</v>
      </c>
      <c r="E151" s="2151" t="s">
        <v>2581</v>
      </c>
      <c r="F151" s="2178" t="s">
        <v>2582</v>
      </c>
      <c r="G151" s="22" t="s">
        <v>2583</v>
      </c>
      <c r="H151" s="22" t="s">
        <v>2584</v>
      </c>
      <c r="I151" s="22" t="s">
        <v>2585</v>
      </c>
      <c r="J151" s="18" t="s">
        <v>2586</v>
      </c>
      <c r="K151" s="1833"/>
      <c r="L151" s="1833"/>
      <c r="M151" s="1833" t="s">
        <v>2587</v>
      </c>
      <c r="N151" s="1833"/>
      <c r="O151" s="21" t="s">
        <v>913</v>
      </c>
      <c r="P151" s="18"/>
      <c r="Q151" s="18"/>
      <c r="R151" s="21" t="s">
        <v>563</v>
      </c>
      <c r="S151" s="21" t="s">
        <v>913</v>
      </c>
      <c r="T151" s="97"/>
      <c r="U151" s="21" t="s">
        <v>913</v>
      </c>
      <c r="V151" s="21" t="s">
        <v>563</v>
      </c>
      <c r="W151" s="18"/>
      <c r="X151" s="262" t="s">
        <v>2588</v>
      </c>
      <c r="Y151" s="18"/>
      <c r="Z151" s="21" t="s">
        <v>940</v>
      </c>
      <c r="AA151" s="18"/>
      <c r="AB151" s="18"/>
      <c r="AC151" s="18"/>
      <c r="AD151" s="18"/>
      <c r="AE151" s="1567"/>
      <c r="AF151" s="18"/>
      <c r="AG151" s="18"/>
      <c r="AH151" s="18"/>
      <c r="AI151" s="1907"/>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row>
    <row r="152" customFormat="false" ht="7.5" hidden="false" customHeight="true" outlineLevel="0" collapsed="false">
      <c r="A152" s="16" t="s">
        <v>517</v>
      </c>
      <c r="B152" s="2185" t="s">
        <v>2589</v>
      </c>
      <c r="C152" s="2237" t="s">
        <v>1548</v>
      </c>
      <c r="D152" s="2293" t="s">
        <v>940</v>
      </c>
      <c r="E152" s="2210" t="s">
        <v>2590</v>
      </c>
      <c r="F152" s="2178" t="s">
        <v>2591</v>
      </c>
      <c r="G152" s="22" t="s">
        <v>2592</v>
      </c>
      <c r="H152" s="22" t="s">
        <v>2593</v>
      </c>
      <c r="I152" s="22" t="s">
        <v>2594</v>
      </c>
      <c r="J152" s="21" t="s">
        <v>2595</v>
      </c>
      <c r="K152" s="2234" t="s">
        <v>1025</v>
      </c>
      <c r="L152" s="21" t="s">
        <v>940</v>
      </c>
      <c r="M152" s="21" t="s">
        <v>912</v>
      </c>
      <c r="N152" s="21" t="s">
        <v>912</v>
      </c>
      <c r="O152" s="2198" t="s">
        <v>563</v>
      </c>
      <c r="P152" s="21" t="s">
        <v>2596</v>
      </c>
      <c r="Q152" s="2154"/>
      <c r="R152" s="21" t="s">
        <v>2597</v>
      </c>
      <c r="S152" s="21" t="s">
        <v>913</v>
      </c>
      <c r="T152" s="21" t="s">
        <v>913</v>
      </c>
      <c r="U152" s="21" t="s">
        <v>913</v>
      </c>
      <c r="V152" s="21" t="s">
        <v>2598</v>
      </c>
      <c r="W152" s="21"/>
      <c r="X152" s="262"/>
      <c r="Y152" s="2154" t="s">
        <v>1002</v>
      </c>
      <c r="Z152" s="2324" t="s">
        <v>562</v>
      </c>
      <c r="AA152" s="21"/>
      <c r="AB152" s="2218" t="s">
        <v>1030</v>
      </c>
      <c r="AC152" s="2154" t="s">
        <v>2599</v>
      </c>
      <c r="AD152" s="21"/>
      <c r="AE152" s="21"/>
      <c r="AF152" s="2140"/>
      <c r="AG152" s="2180" t="s">
        <v>2600</v>
      </c>
      <c r="AH152" s="21"/>
      <c r="AI152" s="2325"/>
      <c r="AJ152" s="2326" t="s">
        <v>2601</v>
      </c>
      <c r="AK152" s="1245"/>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53"/>
      <c r="BK152" s="53"/>
      <c r="BL152" s="53"/>
      <c r="BM152" s="53"/>
      <c r="BN152" s="53"/>
      <c r="BO152" s="53"/>
      <c r="BP152" s="53"/>
      <c r="BQ152" s="53"/>
    </row>
    <row r="153" customFormat="false" ht="7.5" hidden="true" customHeight="true" outlineLevel="0" collapsed="false">
      <c r="A153" s="16" t="s">
        <v>517</v>
      </c>
      <c r="B153" s="2327" t="s">
        <v>1040</v>
      </c>
      <c r="C153" s="2327"/>
      <c r="D153" s="2178" t="s">
        <v>5883</v>
      </c>
      <c r="E153" s="2210" t="s">
        <v>5884</v>
      </c>
      <c r="F153" s="2178" t="s">
        <v>5885</v>
      </c>
      <c r="G153" s="22" t="s">
        <v>1041</v>
      </c>
      <c r="H153" s="22" t="s">
        <v>1042</v>
      </c>
      <c r="I153" s="22" t="s">
        <v>1043</v>
      </c>
      <c r="J153" s="21" t="s">
        <v>1044</v>
      </c>
      <c r="K153" s="2234" t="s">
        <v>562</v>
      </c>
      <c r="L153" s="2198" t="s">
        <v>562</v>
      </c>
      <c r="M153" s="2140" t="s">
        <v>940</v>
      </c>
      <c r="N153" s="2198" t="s">
        <v>8172</v>
      </c>
      <c r="O153" s="2140" t="s">
        <v>563</v>
      </c>
      <c r="P153" s="21" t="s">
        <v>1046</v>
      </c>
      <c r="Q153" s="2154"/>
      <c r="R153" s="21" t="s">
        <v>913</v>
      </c>
      <c r="S153" s="21" t="s">
        <v>913</v>
      </c>
      <c r="T153" s="21" t="s">
        <v>913</v>
      </c>
      <c r="U153" s="21" t="s">
        <v>913</v>
      </c>
      <c r="V153" s="21" t="s">
        <v>563</v>
      </c>
      <c r="W153" s="21"/>
      <c r="X153" s="262"/>
      <c r="Y153" s="2154" t="s">
        <v>1002</v>
      </c>
      <c r="Z153" s="2215" t="s">
        <v>940</v>
      </c>
      <c r="AA153" s="21"/>
      <c r="AB153" s="2140" t="s">
        <v>563</v>
      </c>
      <c r="AC153" s="2140" t="s">
        <v>563</v>
      </c>
      <c r="AD153" s="2140"/>
      <c r="AE153" s="2140"/>
      <c r="AF153" s="2140"/>
      <c r="AG153" s="2180" t="s">
        <v>1047</v>
      </c>
      <c r="AH153" s="2234" t="s">
        <v>1048</v>
      </c>
      <c r="AI153" s="1766"/>
      <c r="AJ153" s="21" t="s">
        <v>1050</v>
      </c>
      <c r="AK153" s="1245"/>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53"/>
      <c r="BK153" s="53"/>
      <c r="BL153" s="53"/>
      <c r="BM153" s="53"/>
      <c r="BN153" s="53"/>
      <c r="BO153" s="53"/>
      <c r="BP153" s="53"/>
      <c r="BQ153" s="53"/>
    </row>
    <row r="154" customFormat="false" ht="7.5" hidden="true" customHeight="true" outlineLevel="0" collapsed="false">
      <c r="A154" s="112" t="s">
        <v>517</v>
      </c>
      <c r="B154" s="2310" t="s">
        <v>6120</v>
      </c>
      <c r="C154" s="2310"/>
      <c r="D154" s="2269" t="s">
        <v>6121</v>
      </c>
      <c r="E154" s="2270" t="s">
        <v>6122</v>
      </c>
      <c r="F154" s="2269" t="s">
        <v>6123</v>
      </c>
      <c r="G154" s="120" t="s">
        <v>6124</v>
      </c>
      <c r="H154" s="120" t="s">
        <v>8173</v>
      </c>
      <c r="I154" s="120" t="s">
        <v>6126</v>
      </c>
      <c r="J154" s="1751" t="s">
        <v>6127</v>
      </c>
      <c r="K154" s="2274"/>
      <c r="L154" s="2328" t="s">
        <v>940</v>
      </c>
      <c r="M154" s="2274" t="s">
        <v>1288</v>
      </c>
      <c r="N154" s="2328" t="s">
        <v>940</v>
      </c>
      <c r="O154" s="2274" t="s">
        <v>563</v>
      </c>
      <c r="P154" s="2274" t="s">
        <v>6128</v>
      </c>
      <c r="Q154" s="129"/>
      <c r="R154" s="1751" t="s">
        <v>563</v>
      </c>
      <c r="S154" s="1751" t="s">
        <v>913</v>
      </c>
      <c r="T154" s="1751" t="s">
        <v>913</v>
      </c>
      <c r="U154" s="1751" t="s">
        <v>913</v>
      </c>
      <c r="V154" s="1751" t="s">
        <v>913</v>
      </c>
      <c r="W154" s="1751"/>
      <c r="X154" s="1299" t="s">
        <v>6129</v>
      </c>
      <c r="Y154" s="129" t="s">
        <v>1002</v>
      </c>
      <c r="Z154" s="2275" t="s">
        <v>940</v>
      </c>
      <c r="AA154" s="1751"/>
      <c r="AB154" s="2329" t="s">
        <v>563</v>
      </c>
      <c r="AC154" s="2274" t="s">
        <v>563</v>
      </c>
      <c r="AD154" s="2274"/>
      <c r="AE154" s="2274"/>
      <c r="AF154" s="2274" t="s">
        <v>1875</v>
      </c>
      <c r="AG154" s="2296" t="s">
        <v>6130</v>
      </c>
      <c r="AH154" s="1751"/>
      <c r="AI154" s="2276"/>
      <c r="AJ154" s="1751" t="s">
        <v>6131</v>
      </c>
      <c r="AK154" s="2277"/>
      <c r="AL154" s="2278"/>
      <c r="AM154" s="2278"/>
      <c r="AN154" s="2278"/>
      <c r="AO154" s="2278"/>
      <c r="AP154" s="2278"/>
      <c r="AQ154" s="2278"/>
      <c r="AR154" s="2278"/>
      <c r="AS154" s="2278"/>
      <c r="AT154" s="2278"/>
      <c r="AU154" s="2278"/>
      <c r="AV154" s="2278"/>
      <c r="AW154" s="2278"/>
      <c r="AX154" s="2278"/>
      <c r="AY154" s="2278"/>
      <c r="AZ154" s="2278"/>
      <c r="BA154" s="2278"/>
      <c r="BB154" s="2278"/>
      <c r="BC154" s="2278"/>
      <c r="BD154" s="2278"/>
      <c r="BE154" s="2278"/>
      <c r="BF154" s="2278"/>
      <c r="BG154" s="2278"/>
      <c r="BH154" s="2278"/>
      <c r="BI154" s="2278"/>
      <c r="BJ154" s="123"/>
      <c r="BK154" s="123"/>
      <c r="BL154" s="123"/>
      <c r="BM154" s="123"/>
      <c r="BN154" s="123"/>
      <c r="BO154" s="123"/>
      <c r="BP154" s="123"/>
      <c r="BQ154" s="123"/>
    </row>
    <row r="155" customFormat="false" ht="7.5" hidden="false" customHeight="true" outlineLevel="0" collapsed="false">
      <c r="A155" s="16" t="s">
        <v>2602</v>
      </c>
      <c r="B155" s="934" t="s">
        <v>2603</v>
      </c>
      <c r="C155" s="2237"/>
      <c r="D155" s="2293" t="s">
        <v>940</v>
      </c>
      <c r="E155" s="2314" t="s">
        <v>2604</v>
      </c>
      <c r="F155" s="2178" t="s">
        <v>2605</v>
      </c>
      <c r="G155" s="22" t="s">
        <v>2606</v>
      </c>
      <c r="H155" s="22" t="s">
        <v>2607</v>
      </c>
      <c r="I155" s="22" t="s">
        <v>2608</v>
      </c>
      <c r="J155" s="21" t="s">
        <v>2609</v>
      </c>
      <c r="K155" s="2140" t="s">
        <v>1025</v>
      </c>
      <c r="L155" s="21" t="s">
        <v>940</v>
      </c>
      <c r="M155" s="21" t="s">
        <v>912</v>
      </c>
      <c r="N155" s="2140" t="s">
        <v>2610</v>
      </c>
      <c r="O155" s="2198" t="s">
        <v>563</v>
      </c>
      <c r="P155" s="21" t="s">
        <v>2611</v>
      </c>
      <c r="Q155" s="2154"/>
      <c r="R155" s="21" t="s">
        <v>2612</v>
      </c>
      <c r="S155" s="21" t="s">
        <v>913</v>
      </c>
      <c r="T155" s="21" t="s">
        <v>2613</v>
      </c>
      <c r="U155" s="21" t="s">
        <v>913</v>
      </c>
      <c r="V155" s="21" t="s">
        <v>563</v>
      </c>
      <c r="W155" s="1887"/>
      <c r="X155" s="1520"/>
      <c r="Y155" s="2218" t="s">
        <v>1002</v>
      </c>
      <c r="Z155" s="2215" t="s">
        <v>940</v>
      </c>
      <c r="AA155" s="1887"/>
      <c r="AB155" s="2236" t="s">
        <v>563</v>
      </c>
      <c r="AC155" s="2140" t="s">
        <v>563</v>
      </c>
      <c r="AD155" s="2140"/>
      <c r="AE155" s="2140"/>
      <c r="AF155" s="2140"/>
      <c r="AG155" s="2180" t="s">
        <v>2614</v>
      </c>
      <c r="AH155" s="21"/>
      <c r="AI155" s="1766"/>
      <c r="AJ155" s="21" t="s">
        <v>1019</v>
      </c>
      <c r="AK155" s="1245"/>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53"/>
      <c r="BK155" s="53"/>
      <c r="BL155" s="53"/>
      <c r="BM155" s="53"/>
      <c r="BN155" s="53"/>
      <c r="BO155" s="53"/>
      <c r="BP155" s="53"/>
      <c r="BQ155" s="53"/>
    </row>
    <row r="156" customFormat="false" ht="7.5" hidden="false" customHeight="true" outlineLevel="0" collapsed="false">
      <c r="A156" s="16" t="s">
        <v>517</v>
      </c>
      <c r="B156" s="2185" t="s">
        <v>2615</v>
      </c>
      <c r="C156" s="2237"/>
      <c r="D156" s="2178" t="s">
        <v>2616</v>
      </c>
      <c r="E156" s="2178" t="s">
        <v>2617</v>
      </c>
      <c r="F156" s="2178" t="s">
        <v>2618</v>
      </c>
      <c r="G156" s="22" t="s">
        <v>2619</v>
      </c>
      <c r="H156" s="22" t="s">
        <v>2620</v>
      </c>
      <c r="I156" s="22" t="n">
        <v>775253557</v>
      </c>
      <c r="J156" s="21" t="s">
        <v>2621</v>
      </c>
      <c r="K156" s="2140" t="s">
        <v>569</v>
      </c>
      <c r="L156" s="2140" t="s">
        <v>2521</v>
      </c>
      <c r="M156" s="21" t="s">
        <v>912</v>
      </c>
      <c r="N156" s="21" t="s">
        <v>912</v>
      </c>
      <c r="O156" s="2198" t="s">
        <v>563</v>
      </c>
      <c r="P156" s="21" t="s">
        <v>2622</v>
      </c>
      <c r="Q156" s="2154"/>
      <c r="R156" s="21" t="s">
        <v>563</v>
      </c>
      <c r="S156" s="21" t="s">
        <v>913</v>
      </c>
      <c r="T156" s="21" t="s">
        <v>1014</v>
      </c>
      <c r="U156" s="21" t="s">
        <v>913</v>
      </c>
      <c r="V156" s="21" t="s">
        <v>563</v>
      </c>
      <c r="W156" s="21"/>
      <c r="X156" s="262"/>
      <c r="Y156" s="2154" t="s">
        <v>1002</v>
      </c>
      <c r="Z156" s="2215" t="s">
        <v>940</v>
      </c>
      <c r="AA156" s="1887"/>
      <c r="AB156" s="2236" t="s">
        <v>563</v>
      </c>
      <c r="AC156" s="2198" t="s">
        <v>562</v>
      </c>
      <c r="AD156" s="21"/>
      <c r="AE156" s="21"/>
      <c r="AF156" s="21"/>
      <c r="AG156" s="2180" t="s">
        <v>2623</v>
      </c>
      <c r="AH156" s="21"/>
      <c r="AI156" s="1766"/>
      <c r="AJ156" s="21"/>
      <c r="AK156" s="1245"/>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53"/>
      <c r="BK156" s="53"/>
      <c r="BL156" s="53"/>
      <c r="BM156" s="53"/>
      <c r="BN156" s="53"/>
      <c r="BO156" s="53"/>
      <c r="BP156" s="53"/>
      <c r="BQ156" s="53"/>
    </row>
    <row r="157" customFormat="false" ht="7.5" hidden="true" customHeight="true" outlineLevel="0" collapsed="false">
      <c r="A157" s="16" t="s">
        <v>517</v>
      </c>
      <c r="B157" s="2330" t="s">
        <v>8174</v>
      </c>
      <c r="C157" s="2330"/>
      <c r="D157" s="2293" t="s">
        <v>940</v>
      </c>
      <c r="E157" s="2210" t="s">
        <v>8175</v>
      </c>
      <c r="F157" s="2178" t="s">
        <v>8176</v>
      </c>
      <c r="G157" s="1287" t="s">
        <v>8177</v>
      </c>
      <c r="H157" s="1287" t="s">
        <v>8178</v>
      </c>
      <c r="I157" s="22" t="s">
        <v>8179</v>
      </c>
      <c r="J157" s="21" t="s">
        <v>6315</v>
      </c>
      <c r="K157" s="2140" t="s">
        <v>1025</v>
      </c>
      <c r="L157" s="2198" t="s">
        <v>562</v>
      </c>
      <c r="M157" s="21" t="s">
        <v>912</v>
      </c>
      <c r="N157" s="21" t="s">
        <v>8180</v>
      </c>
      <c r="O157" s="2198" t="s">
        <v>563</v>
      </c>
      <c r="P157" s="21"/>
      <c r="Q157" s="2154"/>
      <c r="R157" s="21" t="s">
        <v>6318</v>
      </c>
      <c r="S157" s="21" t="s">
        <v>913</v>
      </c>
      <c r="T157" s="21" t="s">
        <v>913</v>
      </c>
      <c r="U157" s="21" t="s">
        <v>913</v>
      </c>
      <c r="V157" s="21" t="s">
        <v>913</v>
      </c>
      <c r="W157" s="1887"/>
      <c r="X157" s="1520"/>
      <c r="Y157" s="2219" t="s">
        <v>1002</v>
      </c>
      <c r="Z157" s="2215" t="s">
        <v>940</v>
      </c>
      <c r="AA157" s="1887"/>
      <c r="AB157" s="2236" t="s">
        <v>563</v>
      </c>
      <c r="AC157" s="21"/>
      <c r="AD157" s="21"/>
      <c r="AE157" s="21"/>
      <c r="AF157" s="21"/>
      <c r="AG157" s="2180" t="s">
        <v>1131</v>
      </c>
      <c r="AH157" s="21"/>
      <c r="AI157" s="1766"/>
      <c r="AJ157" s="21"/>
      <c r="AK157" s="1245"/>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53"/>
      <c r="BK157" s="53"/>
      <c r="BL157" s="53"/>
      <c r="BM157" s="53"/>
      <c r="BN157" s="53"/>
      <c r="BO157" s="53"/>
      <c r="BP157" s="53"/>
      <c r="BQ157" s="53"/>
    </row>
    <row r="158" customFormat="false" ht="7.5" hidden="true" customHeight="true" outlineLevel="0" collapsed="false">
      <c r="A158" s="16" t="s">
        <v>517</v>
      </c>
      <c r="B158" s="2244" t="s">
        <v>996</v>
      </c>
      <c r="C158" s="2244"/>
      <c r="D158" s="2178" t="s">
        <v>5888</v>
      </c>
      <c r="E158" s="2210" t="s">
        <v>5889</v>
      </c>
      <c r="F158" s="2178" t="s">
        <v>5890</v>
      </c>
      <c r="G158" s="22" t="s">
        <v>997</v>
      </c>
      <c r="H158" s="22" t="s">
        <v>998</v>
      </c>
      <c r="I158" s="22" t="s">
        <v>999</v>
      </c>
      <c r="J158" s="21" t="s">
        <v>1000</v>
      </c>
      <c r="K158" s="2140" t="s">
        <v>569</v>
      </c>
      <c r="L158" s="2198" t="s">
        <v>562</v>
      </c>
      <c r="M158" s="21" t="s">
        <v>912</v>
      </c>
      <c r="N158" s="2140" t="s">
        <v>940</v>
      </c>
      <c r="O158" s="2140" t="s">
        <v>563</v>
      </c>
      <c r="P158" s="21"/>
      <c r="Q158" s="2154"/>
      <c r="R158" s="21" t="s">
        <v>1001</v>
      </c>
      <c r="S158" s="21" t="s">
        <v>913</v>
      </c>
      <c r="T158" s="21" t="s">
        <v>913</v>
      </c>
      <c r="U158" s="21" t="s">
        <v>913</v>
      </c>
      <c r="V158" s="2165" t="s">
        <v>913</v>
      </c>
      <c r="W158" s="21"/>
      <c r="X158" s="262"/>
      <c r="Y158" s="2198" t="s">
        <v>1002</v>
      </c>
      <c r="Z158" s="2215" t="s">
        <v>940</v>
      </c>
      <c r="AA158" s="21"/>
      <c r="AB158" s="2140" t="s">
        <v>563</v>
      </c>
      <c r="AC158" s="2140" t="s">
        <v>563</v>
      </c>
      <c r="AD158" s="21"/>
      <c r="AE158" s="21"/>
      <c r="AF158" s="2154" t="s">
        <v>1003</v>
      </c>
      <c r="AG158" s="2180"/>
      <c r="AH158" s="21"/>
      <c r="AI158" s="1766"/>
      <c r="AJ158" s="21"/>
      <c r="AK158" s="1245"/>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53"/>
      <c r="BK158" s="53"/>
      <c r="BL158" s="53"/>
      <c r="BM158" s="53"/>
      <c r="BN158" s="53"/>
      <c r="BO158" s="53"/>
      <c r="BP158" s="53"/>
      <c r="BQ158" s="53"/>
    </row>
    <row r="159" customFormat="false" ht="7.5" hidden="true" customHeight="true" outlineLevel="0" collapsed="false">
      <c r="A159" s="16" t="s">
        <v>517</v>
      </c>
      <c r="B159" s="2327" t="s">
        <v>1134</v>
      </c>
      <c r="C159" s="2327"/>
      <c r="D159" s="2178" t="s">
        <v>5893</v>
      </c>
      <c r="E159" s="2210" t="s">
        <v>5894</v>
      </c>
      <c r="F159" s="2178" t="s">
        <v>5895</v>
      </c>
      <c r="G159" s="22" t="s">
        <v>1135</v>
      </c>
      <c r="H159" s="22" t="s">
        <v>1136</v>
      </c>
      <c r="I159" s="21" t="s">
        <v>1137</v>
      </c>
      <c r="J159" s="21" t="s">
        <v>1138</v>
      </c>
      <c r="K159" s="21" t="s">
        <v>1025</v>
      </c>
      <c r="L159" s="2198" t="s">
        <v>562</v>
      </c>
      <c r="M159" s="21" t="s">
        <v>912</v>
      </c>
      <c r="N159" s="2198" t="s">
        <v>1139</v>
      </c>
      <c r="O159" s="2198" t="s">
        <v>563</v>
      </c>
      <c r="P159" s="21"/>
      <c r="Q159" s="2154"/>
      <c r="R159" s="21" t="s">
        <v>1140</v>
      </c>
      <c r="S159" s="21" t="s">
        <v>563</v>
      </c>
      <c r="T159" s="21" t="s">
        <v>913</v>
      </c>
      <c r="U159" s="21" t="s">
        <v>913</v>
      </c>
      <c r="V159" s="2165" t="s">
        <v>1141</v>
      </c>
      <c r="W159" s="2154"/>
      <c r="X159" s="87"/>
      <c r="Y159" s="2154" t="s">
        <v>1142</v>
      </c>
      <c r="Z159" s="2215" t="s">
        <v>940</v>
      </c>
      <c r="AA159" s="21"/>
      <c r="AB159" s="2140" t="s">
        <v>563</v>
      </c>
      <c r="AC159" s="2140" t="s">
        <v>563</v>
      </c>
      <c r="AD159" s="21"/>
      <c r="AE159" s="21"/>
      <c r="AF159" s="2154" t="s">
        <v>1143</v>
      </c>
      <c r="AG159" s="2180" t="s">
        <v>1131</v>
      </c>
      <c r="AH159" s="21"/>
      <c r="AI159" s="1766"/>
      <c r="AJ159" s="21"/>
      <c r="AK159" s="1245"/>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53"/>
      <c r="BK159" s="53"/>
      <c r="BL159" s="53"/>
      <c r="BM159" s="53"/>
      <c r="BN159" s="53"/>
      <c r="BO159" s="53"/>
      <c r="BP159" s="53"/>
      <c r="BQ159" s="53"/>
    </row>
    <row r="160" customFormat="false" ht="7.5" hidden="true" customHeight="true" outlineLevel="0" collapsed="false">
      <c r="A160" s="16" t="s">
        <v>517</v>
      </c>
      <c r="B160" s="934" t="s">
        <v>8181</v>
      </c>
      <c r="C160" s="934"/>
      <c r="D160" s="2178" t="s">
        <v>8182</v>
      </c>
      <c r="E160" s="2245" t="s">
        <v>8183</v>
      </c>
      <c r="F160" s="2195" t="s">
        <v>8184</v>
      </c>
      <c r="G160" s="2154" t="s">
        <v>8185</v>
      </c>
      <c r="H160" s="2154" t="s">
        <v>8186</v>
      </c>
      <c r="I160" s="2154" t="s">
        <v>8187</v>
      </c>
      <c r="J160" s="2154" t="s">
        <v>6324</v>
      </c>
      <c r="K160" s="2234" t="s">
        <v>1178</v>
      </c>
      <c r="L160" s="2198" t="s">
        <v>562</v>
      </c>
      <c r="M160" s="21" t="s">
        <v>912</v>
      </c>
      <c r="N160" s="21" t="s">
        <v>912</v>
      </c>
      <c r="O160" s="2198" t="s">
        <v>8188</v>
      </c>
      <c r="P160" s="21" t="s">
        <v>8189</v>
      </c>
      <c r="Q160" s="2154"/>
      <c r="R160" s="21" t="s">
        <v>8190</v>
      </c>
      <c r="S160" s="21" t="s">
        <v>563</v>
      </c>
      <c r="T160" s="21" t="s">
        <v>913</v>
      </c>
      <c r="U160" s="21" t="s">
        <v>913</v>
      </c>
      <c r="V160" s="2165" t="s">
        <v>913</v>
      </c>
      <c r="W160" s="2154"/>
      <c r="X160" s="87"/>
      <c r="Y160" s="2154" t="s">
        <v>1002</v>
      </c>
      <c r="Z160" s="2215" t="s">
        <v>940</v>
      </c>
      <c r="AA160" s="2154"/>
      <c r="AB160" s="2140" t="s">
        <v>563</v>
      </c>
      <c r="AC160" s="2140" t="s">
        <v>563</v>
      </c>
      <c r="AD160" s="21"/>
      <c r="AE160" s="21"/>
      <c r="AF160" s="2154" t="s">
        <v>8191</v>
      </c>
      <c r="AG160" s="2249" t="s">
        <v>1178</v>
      </c>
      <c r="AH160" s="2234" t="s">
        <v>1178</v>
      </c>
      <c r="AI160" s="1766"/>
      <c r="AJ160" s="2154" t="s">
        <v>1019</v>
      </c>
      <c r="AK160" s="2331"/>
      <c r="AL160" s="1106"/>
      <c r="AM160" s="1106"/>
      <c r="AN160" s="1106"/>
      <c r="AO160" s="1106"/>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53"/>
      <c r="BK160" s="53"/>
      <c r="BL160" s="53"/>
      <c r="BM160" s="53"/>
      <c r="BN160" s="53"/>
      <c r="BO160" s="53"/>
      <c r="BP160" s="53"/>
      <c r="BQ160" s="53"/>
    </row>
    <row r="161" customFormat="false" ht="7.5" hidden="true" customHeight="true" outlineLevel="0" collapsed="false">
      <c r="A161" s="16" t="s">
        <v>517</v>
      </c>
      <c r="B161" s="934" t="s">
        <v>1113</v>
      </c>
      <c r="C161" s="934"/>
      <c r="D161" s="2178" t="s">
        <v>5898</v>
      </c>
      <c r="E161" s="2293" t="s">
        <v>925</v>
      </c>
      <c r="F161" s="2332" t="s">
        <v>5899</v>
      </c>
      <c r="G161" s="2333" t="s">
        <v>1114</v>
      </c>
      <c r="H161" s="2333" t="s">
        <v>1115</v>
      </c>
      <c r="I161" s="2333" t="s">
        <v>1116</v>
      </c>
      <c r="J161" s="2334" t="s">
        <v>1117</v>
      </c>
      <c r="K161" s="2198" t="s">
        <v>1025</v>
      </c>
      <c r="L161" s="2140" t="s">
        <v>1118</v>
      </c>
      <c r="M161" s="21" t="s">
        <v>1119</v>
      </c>
      <c r="N161" s="2140" t="s">
        <v>940</v>
      </c>
      <c r="O161" s="21" t="s">
        <v>563</v>
      </c>
      <c r="P161" s="21"/>
      <c r="Q161" s="2154"/>
      <c r="R161" s="21" t="s">
        <v>563</v>
      </c>
      <c r="S161" s="21" t="s">
        <v>913</v>
      </c>
      <c r="T161" s="21" t="s">
        <v>913</v>
      </c>
      <c r="U161" s="21" t="s">
        <v>913</v>
      </c>
      <c r="V161" s="2101" t="s">
        <v>563</v>
      </c>
      <c r="W161" s="2101"/>
      <c r="X161" s="36"/>
      <c r="Y161" s="2335"/>
      <c r="Z161" s="2336"/>
      <c r="AA161" s="21"/>
      <c r="AB161" s="21"/>
      <c r="AC161" s="21"/>
      <c r="AD161" s="21"/>
      <c r="AE161" s="21"/>
      <c r="AF161" s="21" t="s">
        <v>1120</v>
      </c>
      <c r="AG161" s="2220" t="s">
        <v>1121</v>
      </c>
      <c r="AH161" s="21"/>
      <c r="AI161" s="1766"/>
      <c r="AJ161" s="21"/>
      <c r="AK161" s="2323"/>
      <c r="AL161" s="1245"/>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53"/>
      <c r="BK161" s="53"/>
      <c r="BL161" s="53"/>
      <c r="BM161" s="53"/>
      <c r="BN161" s="53"/>
      <c r="BO161" s="53"/>
      <c r="BP161" s="53"/>
      <c r="BQ161" s="53"/>
    </row>
    <row r="162" customFormat="false" ht="7.5" hidden="false" customHeight="true" outlineLevel="0" collapsed="false">
      <c r="A162" s="16" t="s">
        <v>517</v>
      </c>
      <c r="B162" s="2185" t="s">
        <v>1004</v>
      </c>
      <c r="C162" s="2237"/>
      <c r="D162" s="2178" t="s">
        <v>2624</v>
      </c>
      <c r="E162" s="2210" t="s">
        <v>2625</v>
      </c>
      <c r="F162" s="2178" t="s">
        <v>2626</v>
      </c>
      <c r="G162" s="22" t="s">
        <v>1005</v>
      </c>
      <c r="H162" s="22" t="s">
        <v>1006</v>
      </c>
      <c r="I162" s="22" t="s">
        <v>1007</v>
      </c>
      <c r="J162" s="21" t="s">
        <v>1008</v>
      </c>
      <c r="K162" s="2246" t="s">
        <v>1009</v>
      </c>
      <c r="L162" s="2140" t="s">
        <v>1010</v>
      </c>
      <c r="M162" s="2140" t="s">
        <v>1011</v>
      </c>
      <c r="N162" s="21" t="s">
        <v>1012</v>
      </c>
      <c r="O162" s="2140" t="s">
        <v>563</v>
      </c>
      <c r="P162" s="21" t="s">
        <v>1013</v>
      </c>
      <c r="Q162" s="2154"/>
      <c r="R162" s="21" t="s">
        <v>563</v>
      </c>
      <c r="S162" s="21" t="s">
        <v>913</v>
      </c>
      <c r="T162" s="21" t="s">
        <v>1014</v>
      </c>
      <c r="U162" s="21" t="s">
        <v>913</v>
      </c>
      <c r="V162" s="2154" t="s">
        <v>913</v>
      </c>
      <c r="W162" s="2154"/>
      <c r="X162" s="87" t="s">
        <v>1015</v>
      </c>
      <c r="Y162" s="2154" t="s">
        <v>1002</v>
      </c>
      <c r="Z162" s="2215" t="s">
        <v>940</v>
      </c>
      <c r="AA162" s="2220"/>
      <c r="AB162" s="2236" t="s">
        <v>563</v>
      </c>
      <c r="AC162" s="2140" t="s">
        <v>563</v>
      </c>
      <c r="AD162" s="21"/>
      <c r="AE162" s="21"/>
      <c r="AF162" s="2154" t="s">
        <v>1016</v>
      </c>
      <c r="AG162" s="2163" t="s">
        <v>1017</v>
      </c>
      <c r="AH162" s="21"/>
      <c r="AI162" s="1766"/>
      <c r="AJ162" s="21" t="s">
        <v>1019</v>
      </c>
      <c r="AK162" s="1245"/>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53"/>
      <c r="BK162" s="53"/>
      <c r="BL162" s="53"/>
      <c r="BM162" s="53"/>
      <c r="BN162" s="53"/>
      <c r="BO162" s="53"/>
      <c r="BP162" s="53"/>
      <c r="BQ162" s="53"/>
    </row>
    <row r="163" customFormat="false" ht="7.5" hidden="true" customHeight="true" outlineLevel="0" collapsed="false">
      <c r="A163" s="16" t="s">
        <v>517</v>
      </c>
      <c r="B163" s="2327" t="s">
        <v>1315</v>
      </c>
      <c r="C163" s="2327"/>
      <c r="D163" s="2178" t="s">
        <v>8192</v>
      </c>
      <c r="E163" s="2210" t="s">
        <v>5903</v>
      </c>
      <c r="F163" s="2178" t="s">
        <v>5904</v>
      </c>
      <c r="G163" s="22" t="s">
        <v>1316</v>
      </c>
      <c r="H163" s="22" t="s">
        <v>1317</v>
      </c>
      <c r="I163" s="22" t="s">
        <v>1318</v>
      </c>
      <c r="J163" s="21" t="s">
        <v>1319</v>
      </c>
      <c r="K163" s="21" t="s">
        <v>1025</v>
      </c>
      <c r="L163" s="21" t="s">
        <v>940</v>
      </c>
      <c r="M163" s="21" t="s">
        <v>913</v>
      </c>
      <c r="N163" s="2198" t="s">
        <v>1139</v>
      </c>
      <c r="O163" s="2198" t="s">
        <v>931</v>
      </c>
      <c r="P163" s="21"/>
      <c r="Q163" s="2154"/>
      <c r="R163" s="21" t="s">
        <v>563</v>
      </c>
      <c r="S163" s="21" t="s">
        <v>913</v>
      </c>
      <c r="T163" s="21" t="s">
        <v>913</v>
      </c>
      <c r="U163" s="21" t="s">
        <v>563</v>
      </c>
      <c r="V163" s="21" t="s">
        <v>563</v>
      </c>
      <c r="W163" s="2154"/>
      <c r="X163" s="87"/>
      <c r="Y163" s="2154" t="s">
        <v>1320</v>
      </c>
      <c r="Z163" s="2215" t="s">
        <v>940</v>
      </c>
      <c r="AA163" s="2220"/>
      <c r="AB163" s="2219" t="s">
        <v>562</v>
      </c>
      <c r="AC163" s="2198" t="s">
        <v>562</v>
      </c>
      <c r="AD163" s="21"/>
      <c r="AE163" s="21"/>
      <c r="AF163" s="2154" t="s">
        <v>1321</v>
      </c>
      <c r="AG163" s="2180"/>
      <c r="AH163" s="21"/>
      <c r="AI163" s="1766"/>
      <c r="AJ163" s="21"/>
      <c r="AK163" s="1245"/>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53"/>
      <c r="BK163" s="53"/>
      <c r="BL163" s="53"/>
      <c r="BM163" s="53"/>
      <c r="BN163" s="53"/>
      <c r="BO163" s="53"/>
      <c r="BP163" s="53"/>
      <c r="BQ163" s="53"/>
    </row>
    <row r="165" customFormat="false" ht="7.5" hidden="true" customHeight="true" outlineLevel="0" collapsed="false">
      <c r="A165" s="16" t="s">
        <v>517</v>
      </c>
      <c r="B165" s="158" t="s">
        <v>936</v>
      </c>
      <c r="C165" s="158"/>
      <c r="D165" s="2245" t="s">
        <v>8193</v>
      </c>
      <c r="E165" s="2245" t="s">
        <v>8194</v>
      </c>
      <c r="F165" s="2195" t="s">
        <v>8195</v>
      </c>
      <c r="G165" s="229" t="s">
        <v>937</v>
      </c>
      <c r="H165" s="229" t="s">
        <v>938</v>
      </c>
      <c r="I165" s="229" t="s">
        <v>939</v>
      </c>
      <c r="J165" s="2207" t="s">
        <v>940</v>
      </c>
      <c r="K165" s="2207"/>
      <c r="L165" s="2207"/>
      <c r="M165" s="2207"/>
      <c r="N165" s="2207"/>
      <c r="O165" s="2207" t="s">
        <v>940</v>
      </c>
      <c r="P165" s="2207"/>
      <c r="Q165" s="2207"/>
      <c r="R165" s="2207"/>
      <c r="S165" s="2207"/>
      <c r="T165" s="2207"/>
      <c r="U165" s="2207"/>
      <c r="V165" s="2207"/>
      <c r="W165" s="2207"/>
      <c r="X165" s="139"/>
      <c r="Y165" s="2207"/>
      <c r="Z165" s="2337"/>
      <c r="AA165" s="2207"/>
      <c r="AB165" s="2207"/>
      <c r="AC165" s="2207"/>
      <c r="AD165" s="2207"/>
      <c r="AE165" s="2207"/>
      <c r="AF165" s="2207"/>
      <c r="AG165" s="2338" t="s">
        <v>941</v>
      </c>
      <c r="AH165" s="2271"/>
      <c r="AI165" s="2286"/>
      <c r="AJ165" s="2207"/>
      <c r="AK165" s="2339"/>
      <c r="AL165" s="2340"/>
      <c r="AM165" s="2340"/>
      <c r="AN165" s="2340"/>
      <c r="AO165" s="2340"/>
      <c r="AP165" s="2340"/>
      <c r="AQ165" s="2340"/>
      <c r="AR165" s="2340"/>
      <c r="AS165" s="2340"/>
      <c r="AT165" s="2340"/>
      <c r="AU165" s="2340"/>
      <c r="AV165" s="2340"/>
      <c r="AW165" s="2340"/>
      <c r="AX165" s="2340"/>
      <c r="AY165" s="2340"/>
      <c r="AZ165" s="2340"/>
      <c r="BA165" s="2340"/>
      <c r="BB165" s="2340"/>
      <c r="BC165" s="2340"/>
      <c r="BD165" s="2340"/>
      <c r="BE165" s="2340"/>
      <c r="BF165" s="2340"/>
      <c r="BG165" s="2340"/>
      <c r="BH165" s="2340"/>
      <c r="BI165" s="2340"/>
      <c r="BJ165" s="716"/>
      <c r="BK165" s="716"/>
      <c r="BL165" s="716"/>
      <c r="BM165" s="716"/>
      <c r="BN165" s="716"/>
      <c r="BO165" s="716"/>
      <c r="BP165" s="716"/>
      <c r="BQ165" s="716"/>
    </row>
    <row r="166" customFormat="false" ht="7.5" hidden="true" customHeight="true" outlineLevel="0" collapsed="false">
      <c r="A166" s="16" t="s">
        <v>820</v>
      </c>
      <c r="B166" s="934" t="s">
        <v>1304</v>
      </c>
      <c r="C166" s="934"/>
      <c r="D166" s="2178" t="s">
        <v>5906</v>
      </c>
      <c r="E166" s="2210" t="s">
        <v>5907</v>
      </c>
      <c r="F166" s="2178" t="s">
        <v>5908</v>
      </c>
      <c r="G166" s="22" t="s">
        <v>1305</v>
      </c>
      <c r="H166" s="22" t="s">
        <v>1306</v>
      </c>
      <c r="I166" s="22" t="s">
        <v>1307</v>
      </c>
      <c r="J166" s="21" t="s">
        <v>1308</v>
      </c>
      <c r="K166" s="2140" t="s">
        <v>569</v>
      </c>
      <c r="L166" s="2140" t="s">
        <v>569</v>
      </c>
      <c r="M166" s="2140" t="s">
        <v>563</v>
      </c>
      <c r="N166" s="2140" t="s">
        <v>1309</v>
      </c>
      <c r="O166" s="2198" t="s">
        <v>563</v>
      </c>
      <c r="P166" s="21" t="s">
        <v>1310</v>
      </c>
      <c r="Q166" s="2154"/>
      <c r="R166" s="21" t="s">
        <v>1311</v>
      </c>
      <c r="S166" s="21" t="s">
        <v>1312</v>
      </c>
      <c r="T166" s="21" t="s">
        <v>1313</v>
      </c>
      <c r="U166" s="21" t="s">
        <v>913</v>
      </c>
      <c r="V166" s="21" t="s">
        <v>913</v>
      </c>
      <c r="W166" s="2154"/>
      <c r="X166" s="87"/>
      <c r="Y166" s="2154" t="s">
        <v>1002</v>
      </c>
      <c r="Z166" s="2215" t="s">
        <v>940</v>
      </c>
      <c r="AA166" s="21"/>
      <c r="AB166" s="21"/>
      <c r="AC166" s="21"/>
      <c r="AD166" s="21"/>
      <c r="AE166" s="21"/>
      <c r="AF166" s="21" t="s">
        <v>1314</v>
      </c>
      <c r="AG166" s="2220"/>
      <c r="AH166" s="21"/>
      <c r="AI166" s="1766"/>
      <c r="AJ166" s="21"/>
      <c r="AK166" s="2292"/>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724"/>
      <c r="BK166" s="724"/>
      <c r="BL166" s="724"/>
      <c r="BM166" s="724"/>
      <c r="BN166" s="724"/>
      <c r="BO166" s="724"/>
      <c r="BP166" s="724"/>
      <c r="BQ166" s="724"/>
    </row>
    <row r="167" customFormat="false" ht="7.5" hidden="false" customHeight="true" outlineLevel="0" collapsed="false">
      <c r="A167" s="16" t="s">
        <v>595</v>
      </c>
      <c r="B167" s="2185" t="s">
        <v>2627</v>
      </c>
      <c r="C167" s="2237"/>
      <c r="D167" s="2178" t="s">
        <v>2628</v>
      </c>
      <c r="E167" s="2178" t="s">
        <v>2629</v>
      </c>
      <c r="F167" s="2178" t="s">
        <v>2630</v>
      </c>
      <c r="G167" s="22" t="s">
        <v>2631</v>
      </c>
      <c r="H167" s="22" t="s">
        <v>2631</v>
      </c>
      <c r="I167" s="22" t="s">
        <v>2632</v>
      </c>
      <c r="J167" s="21" t="s">
        <v>2633</v>
      </c>
      <c r="K167" s="2140" t="s">
        <v>1025</v>
      </c>
      <c r="L167" s="21" t="s">
        <v>968</v>
      </c>
      <c r="M167" s="21" t="s">
        <v>913</v>
      </c>
      <c r="N167" s="21" t="s">
        <v>913</v>
      </c>
      <c r="O167" s="21" t="s">
        <v>563</v>
      </c>
      <c r="P167" s="21" t="s">
        <v>2634</v>
      </c>
      <c r="Q167" s="2154"/>
      <c r="R167" s="21" t="s">
        <v>2635</v>
      </c>
      <c r="S167" s="21" t="s">
        <v>2636</v>
      </c>
      <c r="T167" s="21" t="s">
        <v>2636</v>
      </c>
      <c r="U167" s="21" t="s">
        <v>913</v>
      </c>
      <c r="V167" s="2165" t="s">
        <v>913</v>
      </c>
      <c r="W167" s="2154"/>
      <c r="X167" s="87"/>
      <c r="Y167" s="2213" t="n">
        <v>41314</v>
      </c>
      <c r="Z167" s="2215" t="s">
        <v>940</v>
      </c>
      <c r="AA167" s="21"/>
      <c r="AB167" s="2154" t="s">
        <v>1030</v>
      </c>
      <c r="AC167" s="2140" t="s">
        <v>563</v>
      </c>
      <c r="AD167" s="21"/>
      <c r="AE167" s="21"/>
      <c r="AF167" s="21" t="s">
        <v>2637</v>
      </c>
      <c r="AG167" s="2224" t="s">
        <v>562</v>
      </c>
      <c r="AH167" s="21"/>
      <c r="AI167" s="1766"/>
      <c r="AJ167" s="21"/>
      <c r="AK167" s="1245"/>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53"/>
      <c r="BK167" s="53"/>
      <c r="BL167" s="53"/>
      <c r="BM167" s="53"/>
      <c r="BN167" s="53"/>
      <c r="BO167" s="53"/>
      <c r="BP167" s="53"/>
      <c r="BQ167" s="53"/>
    </row>
    <row r="168" customFormat="false" ht="7.5" hidden="true" customHeight="true" outlineLevel="0" collapsed="false">
      <c r="A168" s="16" t="s">
        <v>595</v>
      </c>
      <c r="B168" s="934" t="s">
        <v>1499</v>
      </c>
      <c r="C168" s="934"/>
      <c r="D168" s="2178" t="s">
        <v>5913</v>
      </c>
      <c r="E168" s="2178" t="s">
        <v>5914</v>
      </c>
      <c r="F168" s="2178" t="s">
        <v>5915</v>
      </c>
      <c r="G168" s="22" t="s">
        <v>1500</v>
      </c>
      <c r="H168" s="22" t="s">
        <v>1501</v>
      </c>
      <c r="I168" s="22" t="s">
        <v>1501</v>
      </c>
      <c r="J168" s="2203" t="s">
        <v>1502</v>
      </c>
      <c r="K168" s="2140" t="s">
        <v>1025</v>
      </c>
      <c r="L168" s="21" t="s">
        <v>1503</v>
      </c>
      <c r="M168" s="2140" t="s">
        <v>1504</v>
      </c>
      <c r="N168" s="21" t="s">
        <v>1505</v>
      </c>
      <c r="O168" s="21" t="s">
        <v>563</v>
      </c>
      <c r="P168" s="21" t="s">
        <v>1506</v>
      </c>
      <c r="Q168" s="2154"/>
      <c r="R168" s="2158"/>
      <c r="S168" s="2154"/>
      <c r="T168" s="2154"/>
      <c r="U168" s="2154" t="s">
        <v>913</v>
      </c>
      <c r="V168" s="2154" t="s">
        <v>1507</v>
      </c>
      <c r="W168" s="2154"/>
      <c r="X168" s="87" t="s">
        <v>1508</v>
      </c>
      <c r="Y168" s="2154" t="s">
        <v>1509</v>
      </c>
      <c r="Z168" s="2215" t="s">
        <v>940</v>
      </c>
      <c r="AA168" s="21"/>
      <c r="AB168" s="2140" t="s">
        <v>563</v>
      </c>
      <c r="AC168" s="2140" t="s">
        <v>563</v>
      </c>
      <c r="AD168" s="21"/>
      <c r="AE168" s="21"/>
      <c r="AF168" s="21" t="s">
        <v>1510</v>
      </c>
      <c r="AG168" s="2163" t="s">
        <v>1511</v>
      </c>
      <c r="AH168" s="21"/>
      <c r="AI168" s="1766"/>
      <c r="AJ168" s="21"/>
      <c r="AK168" s="1245"/>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53"/>
      <c r="BK168" s="53"/>
      <c r="BL168" s="53"/>
      <c r="BM168" s="53"/>
      <c r="BN168" s="53"/>
      <c r="BO168" s="53"/>
      <c r="BP168" s="53"/>
      <c r="BQ168" s="53"/>
    </row>
    <row r="169" customFormat="false" ht="7.5" hidden="true" customHeight="true" outlineLevel="0" collapsed="false">
      <c r="A169" s="2341" t="s">
        <v>595</v>
      </c>
      <c r="B169" s="88" t="s">
        <v>6086</v>
      </c>
      <c r="C169" s="88"/>
      <c r="D169" s="2178" t="s">
        <v>6087</v>
      </c>
      <c r="E169" s="2178" t="s">
        <v>6088</v>
      </c>
      <c r="F169" s="2178" t="s">
        <v>6089</v>
      </c>
      <c r="G169" s="22" t="s">
        <v>6090</v>
      </c>
      <c r="H169" s="22" t="s">
        <v>6091</v>
      </c>
      <c r="I169" s="22" t="s">
        <v>6091</v>
      </c>
      <c r="J169" s="2203" t="s">
        <v>6092</v>
      </c>
      <c r="K169" s="2140" t="s">
        <v>1025</v>
      </c>
      <c r="L169" s="21" t="s">
        <v>2317</v>
      </c>
      <c r="M169" s="21" t="s">
        <v>912</v>
      </c>
      <c r="N169" s="21" t="s">
        <v>912</v>
      </c>
      <c r="O169" s="21" t="s">
        <v>563</v>
      </c>
      <c r="P169" s="21" t="s">
        <v>6093</v>
      </c>
      <c r="Q169" s="21"/>
      <c r="R169" s="21" t="s">
        <v>6095</v>
      </c>
      <c r="S169" s="21" t="s">
        <v>913</v>
      </c>
      <c r="T169" s="2154"/>
      <c r="U169" s="2154" t="s">
        <v>913</v>
      </c>
      <c r="V169" s="2154" t="s">
        <v>563</v>
      </c>
      <c r="W169" s="2154"/>
      <c r="X169" s="87"/>
      <c r="Y169" s="2154" t="s">
        <v>1002</v>
      </c>
      <c r="Z169" s="2248" t="s">
        <v>912</v>
      </c>
      <c r="AA169" s="21" t="s">
        <v>8196</v>
      </c>
      <c r="AB169" s="2140" t="s">
        <v>563</v>
      </c>
      <c r="AC169" s="2140" t="s">
        <v>563</v>
      </c>
      <c r="AD169" s="21"/>
      <c r="AE169" s="21"/>
      <c r="AF169" s="21" t="s">
        <v>8197</v>
      </c>
      <c r="AG169" s="2163" t="s">
        <v>6096</v>
      </c>
      <c r="AH169" s="21"/>
      <c r="AI169" s="1766"/>
      <c r="AJ169" s="21"/>
      <c r="AK169" s="1245"/>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53"/>
      <c r="BK169" s="53"/>
      <c r="BL169" s="53"/>
      <c r="BM169" s="53"/>
      <c r="BN169" s="53"/>
      <c r="BO169" s="53"/>
      <c r="BP169" s="53"/>
      <c r="BQ169" s="53"/>
    </row>
    <row r="170" customFormat="false" ht="12.75" hidden="true" customHeight="false" outlineLevel="0" collapsed="false">
      <c r="A170" s="112" t="s">
        <v>21</v>
      </c>
      <c r="B170" s="2310" t="s">
        <v>2527</v>
      </c>
      <c r="C170" s="2310"/>
      <c r="D170" s="2269" t="s">
        <v>5919</v>
      </c>
      <c r="E170" s="2270" t="s">
        <v>5920</v>
      </c>
      <c r="F170" s="2270" t="s">
        <v>5921</v>
      </c>
      <c r="G170" s="120" t="s">
        <v>8198</v>
      </c>
      <c r="H170" s="120" t="s">
        <v>8199</v>
      </c>
      <c r="I170" s="120" t="s">
        <v>5924</v>
      </c>
      <c r="J170" s="1751"/>
      <c r="K170" s="1751"/>
      <c r="L170" s="1751"/>
      <c r="M170" s="1751" t="s">
        <v>2081</v>
      </c>
      <c r="N170" s="1751"/>
      <c r="O170" s="1751" t="s">
        <v>563</v>
      </c>
      <c r="P170" s="1751" t="s">
        <v>5925</v>
      </c>
      <c r="Q170" s="1751"/>
      <c r="R170" s="1751" t="s">
        <v>563</v>
      </c>
      <c r="S170" s="129"/>
      <c r="T170" s="129" t="s">
        <v>563</v>
      </c>
      <c r="U170" s="129" t="s">
        <v>913</v>
      </c>
      <c r="V170" s="129" t="s">
        <v>563</v>
      </c>
      <c r="W170" s="129"/>
      <c r="X170" s="166"/>
      <c r="Y170" s="1751"/>
      <c r="Z170" s="2312"/>
      <c r="AA170" s="1751"/>
      <c r="AB170" s="1751"/>
      <c r="AC170" s="1751"/>
      <c r="AD170" s="1751"/>
      <c r="AE170" s="1751"/>
      <c r="AF170" s="1751"/>
      <c r="AG170" s="2272" t="s">
        <v>5926</v>
      </c>
      <c r="AH170" s="129" t="s">
        <v>912</v>
      </c>
      <c r="AI170" s="2276"/>
      <c r="AJ170" s="1751"/>
      <c r="AK170" s="2342"/>
      <c r="AL170" s="2343"/>
      <c r="AM170" s="2343"/>
      <c r="AN170" s="2343"/>
      <c r="AO170" s="2343"/>
      <c r="AP170" s="2343"/>
      <c r="AQ170" s="2343"/>
      <c r="AR170" s="2343"/>
      <c r="AS170" s="2343"/>
      <c r="AT170" s="2343"/>
      <c r="AU170" s="2343"/>
      <c r="AV170" s="2343"/>
      <c r="AW170" s="2343"/>
      <c r="AX170" s="2343"/>
      <c r="AY170" s="2343"/>
      <c r="AZ170" s="2343"/>
      <c r="BA170" s="2343"/>
      <c r="BB170" s="2343"/>
      <c r="BC170" s="2343"/>
      <c r="BD170" s="2343"/>
      <c r="BE170" s="2343"/>
      <c r="BF170" s="2343"/>
      <c r="BG170" s="2343"/>
      <c r="BH170" s="2343"/>
      <c r="BI170" s="2343"/>
      <c r="BJ170" s="1329"/>
      <c r="BK170" s="1329"/>
      <c r="BL170" s="1329"/>
      <c r="BM170" s="1329"/>
      <c r="BN170" s="1329"/>
      <c r="BO170" s="1329"/>
      <c r="BP170" s="1329"/>
      <c r="BQ170" s="1329"/>
    </row>
    <row r="171" customFormat="false" ht="12.75" hidden="true" customHeight="false" outlineLevel="0" collapsed="false">
      <c r="A171" s="16" t="s">
        <v>21</v>
      </c>
      <c r="B171" s="2185" t="s">
        <v>5927</v>
      </c>
      <c r="C171" s="2185"/>
      <c r="D171" s="2178" t="s">
        <v>5928</v>
      </c>
      <c r="E171" s="2178" t="s">
        <v>5929</v>
      </c>
      <c r="F171" s="2178" t="s">
        <v>5930</v>
      </c>
      <c r="G171" s="1287" t="s">
        <v>5931</v>
      </c>
      <c r="H171" s="1287" t="s">
        <v>1385</v>
      </c>
      <c r="I171" s="1287" t="s">
        <v>5932</v>
      </c>
      <c r="J171" s="22" t="s">
        <v>8200</v>
      </c>
      <c r="K171" s="2162"/>
      <c r="L171" s="2162"/>
      <c r="M171" s="754" t="s">
        <v>5937</v>
      </c>
      <c r="N171" s="754" t="s">
        <v>5938</v>
      </c>
      <c r="O171" s="754" t="s">
        <v>563</v>
      </c>
      <c r="P171" s="754" t="s">
        <v>5934</v>
      </c>
      <c r="Q171" s="18"/>
      <c r="R171" s="21" t="s">
        <v>563</v>
      </c>
      <c r="S171" s="2154" t="s">
        <v>913</v>
      </c>
      <c r="T171" s="2154" t="s">
        <v>563</v>
      </c>
      <c r="U171" s="2154" t="s">
        <v>913</v>
      </c>
      <c r="V171" s="2101" t="s">
        <v>913</v>
      </c>
      <c r="W171" s="2101"/>
      <c r="X171" s="36"/>
      <c r="Y171" s="2101"/>
      <c r="Z171" s="21"/>
      <c r="AA171" s="18" t="s">
        <v>8201</v>
      </c>
      <c r="AB171" s="2101" t="s">
        <v>1030</v>
      </c>
      <c r="AC171" s="2297" t="s">
        <v>5935</v>
      </c>
      <c r="AD171" s="18"/>
      <c r="AE171" s="18"/>
      <c r="AF171" s="18"/>
      <c r="AG171" s="18"/>
      <c r="AH171" s="18"/>
      <c r="AI171" s="1567"/>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21"/>
      <c r="BJ171" s="18"/>
      <c r="BK171" s="18"/>
      <c r="BL171" s="18"/>
      <c r="BM171" s="18"/>
      <c r="BN171" s="18"/>
      <c r="BO171" s="18"/>
      <c r="BP171" s="18"/>
      <c r="BQ171" s="18"/>
    </row>
    <row r="172" customFormat="false" ht="12.75" hidden="false" customHeight="false" outlineLevel="0" collapsed="false">
      <c r="A172" s="16" t="s">
        <v>21</v>
      </c>
      <c r="B172" s="92" t="s">
        <v>2638</v>
      </c>
      <c r="C172" s="2237"/>
      <c r="D172" s="2293" t="s">
        <v>949</v>
      </c>
      <c r="E172" s="2178" t="s">
        <v>2639</v>
      </c>
      <c r="F172" s="2178" t="s">
        <v>2640</v>
      </c>
      <c r="G172" s="1287" t="s">
        <v>2641</v>
      </c>
      <c r="H172" s="1287" t="s">
        <v>2642</v>
      </c>
      <c r="I172" s="1287" t="s">
        <v>2643</v>
      </c>
      <c r="J172" s="1287" t="s">
        <v>2644</v>
      </c>
      <c r="K172" s="2162"/>
      <c r="L172" s="754" t="s">
        <v>2645</v>
      </c>
      <c r="M172" s="21" t="s">
        <v>1030</v>
      </c>
      <c r="N172" s="2169" t="s">
        <v>1139</v>
      </c>
      <c r="O172" s="2169" t="s">
        <v>931</v>
      </c>
      <c r="P172" s="18" t="s">
        <v>2646</v>
      </c>
      <c r="Q172" s="18"/>
      <c r="R172" s="21" t="s">
        <v>913</v>
      </c>
      <c r="S172" s="2154" t="s">
        <v>913</v>
      </c>
      <c r="T172" s="2101" t="s">
        <v>913</v>
      </c>
      <c r="U172" s="2154" t="s">
        <v>913</v>
      </c>
      <c r="V172" s="2154" t="s">
        <v>913</v>
      </c>
      <c r="W172" s="2101"/>
      <c r="X172" s="36"/>
      <c r="Y172" s="2101" t="s">
        <v>2647</v>
      </c>
      <c r="Z172" s="21"/>
      <c r="AA172" s="18" t="s">
        <v>2648</v>
      </c>
      <c r="AB172" s="2101" t="s">
        <v>913</v>
      </c>
      <c r="AC172" s="1286" t="s">
        <v>2649</v>
      </c>
      <c r="AD172" s="97" t="s">
        <v>2650</v>
      </c>
      <c r="AE172" s="18"/>
      <c r="AF172" s="18"/>
      <c r="AG172" s="18"/>
      <c r="AH172" s="18"/>
      <c r="AI172" s="2059"/>
      <c r="AJ172" s="18"/>
      <c r="AK172" s="785"/>
      <c r="AL172" s="785"/>
      <c r="AM172" s="785"/>
      <c r="AN172" s="785"/>
      <c r="AO172" s="785"/>
      <c r="AP172" s="785"/>
      <c r="AQ172" s="785"/>
      <c r="AR172" s="785"/>
      <c r="AS172" s="785"/>
      <c r="AT172" s="785"/>
      <c r="AU172" s="785"/>
      <c r="AV172" s="785"/>
      <c r="AW172" s="785"/>
      <c r="AX172" s="785"/>
      <c r="AY172" s="785"/>
      <c r="AZ172" s="785"/>
      <c r="BA172" s="785"/>
      <c r="BB172" s="785"/>
      <c r="BC172" s="785"/>
      <c r="BD172" s="785"/>
      <c r="BE172" s="785"/>
      <c r="BF172" s="785"/>
      <c r="BG172" s="785"/>
      <c r="BH172" s="785"/>
      <c r="BI172" s="2292"/>
      <c r="BJ172" s="724"/>
      <c r="BK172" s="25"/>
      <c r="BL172" s="724"/>
      <c r="BM172" s="724"/>
      <c r="BN172" s="724"/>
      <c r="BO172" s="724"/>
      <c r="BP172" s="724"/>
      <c r="BQ172" s="724"/>
    </row>
    <row r="173" customFormat="false" ht="12.75" hidden="false" customHeight="false" outlineLevel="0" collapsed="false">
      <c r="A173" s="16" t="s">
        <v>2651</v>
      </c>
      <c r="B173" s="2098" t="s">
        <v>2652</v>
      </c>
      <c r="C173" s="2237" t="s">
        <v>1548</v>
      </c>
      <c r="D173" s="2293" t="s">
        <v>949</v>
      </c>
      <c r="E173" s="2178" t="s">
        <v>2653</v>
      </c>
      <c r="F173" s="2178" t="s">
        <v>2654</v>
      </c>
      <c r="G173" s="1287" t="s">
        <v>2655</v>
      </c>
      <c r="H173" s="2344" t="s">
        <v>2656</v>
      </c>
      <c r="I173" s="1287" t="s">
        <v>2657</v>
      </c>
      <c r="J173" s="754" t="s">
        <v>2658</v>
      </c>
      <c r="K173" s="1768"/>
      <c r="L173" s="754"/>
      <c r="M173" s="21" t="s">
        <v>2659</v>
      </c>
      <c r="N173" s="21" t="s">
        <v>562</v>
      </c>
      <c r="O173" s="21" t="s">
        <v>931</v>
      </c>
      <c r="P173" s="754" t="s">
        <v>2660</v>
      </c>
      <c r="Q173" s="18"/>
      <c r="R173" s="21" t="s">
        <v>563</v>
      </c>
      <c r="S173" s="21" t="s">
        <v>563</v>
      </c>
      <c r="T173" s="21" t="s">
        <v>563</v>
      </c>
      <c r="U173" s="2154" t="s">
        <v>913</v>
      </c>
      <c r="V173" s="2154" t="s">
        <v>2661</v>
      </c>
      <c r="W173" s="97"/>
      <c r="X173" s="87" t="s">
        <v>2662</v>
      </c>
      <c r="Y173" s="97" t="s">
        <v>2663</v>
      </c>
      <c r="Z173" s="21"/>
      <c r="AA173" s="97" t="s">
        <v>2664</v>
      </c>
      <c r="AB173" s="1527" t="s">
        <v>2665</v>
      </c>
      <c r="AC173" s="1527" t="s">
        <v>2665</v>
      </c>
      <c r="AD173" s="18"/>
      <c r="AE173" s="18"/>
      <c r="AF173" s="18"/>
      <c r="AG173" s="18"/>
      <c r="AH173" s="18"/>
      <c r="AI173" s="1907"/>
      <c r="AJ173" s="18"/>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1061"/>
      <c r="BJ173" s="53"/>
      <c r="BK173" s="53"/>
      <c r="BL173" s="53"/>
      <c r="BM173" s="53"/>
      <c r="BN173" s="53"/>
      <c r="BO173" s="53"/>
      <c r="BP173" s="53"/>
      <c r="BQ173" s="53"/>
    </row>
    <row r="174" customFormat="false" ht="12.75" hidden="true" customHeight="false" outlineLevel="0" collapsed="false">
      <c r="A174" s="16" t="s">
        <v>21</v>
      </c>
      <c r="B174" s="2098" t="s">
        <v>1322</v>
      </c>
      <c r="C174" s="2098"/>
      <c r="D174" s="2293" t="s">
        <v>949</v>
      </c>
      <c r="E174" s="2151" t="s">
        <v>6283</v>
      </c>
      <c r="F174" s="2178" t="s">
        <v>8202</v>
      </c>
      <c r="G174" s="1287" t="s">
        <v>1323</v>
      </c>
      <c r="H174" s="1287" t="s">
        <v>1324</v>
      </c>
      <c r="I174" s="1287" t="s">
        <v>1325</v>
      </c>
      <c r="J174" s="1287" t="s">
        <v>1326</v>
      </c>
      <c r="K174" s="1768"/>
      <c r="L174" s="754"/>
      <c r="M174" s="21" t="s">
        <v>1327</v>
      </c>
      <c r="N174" s="21"/>
      <c r="O174" s="21" t="s">
        <v>931</v>
      </c>
      <c r="P174" s="754"/>
      <c r="Q174" s="1768"/>
      <c r="R174" s="21" t="s">
        <v>563</v>
      </c>
      <c r="S174" s="21" t="s">
        <v>913</v>
      </c>
      <c r="T174" s="21" t="s">
        <v>563</v>
      </c>
      <c r="U174" s="2154" t="s">
        <v>913</v>
      </c>
      <c r="V174" s="2154" t="s">
        <v>563</v>
      </c>
      <c r="W174" s="97"/>
      <c r="X174" s="87" t="s">
        <v>1328</v>
      </c>
      <c r="Y174" s="97" t="s">
        <v>1329</v>
      </c>
      <c r="Z174" s="2154"/>
      <c r="AA174" s="97" t="s">
        <v>1330</v>
      </c>
      <c r="AB174" s="1768" t="s">
        <v>562</v>
      </c>
      <c r="AC174" s="1833" t="s">
        <v>562</v>
      </c>
      <c r="AD174" s="1833" t="s">
        <v>562</v>
      </c>
      <c r="AE174" s="18"/>
      <c r="AF174" s="18"/>
      <c r="AG174" s="18"/>
      <c r="AH174" s="18"/>
      <c r="AI174" s="1907"/>
      <c r="AJ174" s="18"/>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1061"/>
      <c r="BJ174" s="53"/>
      <c r="BK174" s="53"/>
      <c r="BL174" s="53"/>
      <c r="BM174" s="53"/>
      <c r="BN174" s="53"/>
      <c r="BO174" s="53"/>
      <c r="BP174" s="53"/>
      <c r="BQ174" s="53"/>
    </row>
    <row r="175" customFormat="false" ht="12.75" hidden="true" customHeight="false" outlineLevel="0" collapsed="false">
      <c r="A175" s="16" t="s">
        <v>71</v>
      </c>
      <c r="B175" s="1285" t="s">
        <v>1356</v>
      </c>
      <c r="C175" s="1285"/>
      <c r="D175" s="2293" t="s">
        <v>949</v>
      </c>
      <c r="E175" s="2210" t="s">
        <v>5942</v>
      </c>
      <c r="F175" s="2151" t="s">
        <v>5943</v>
      </c>
      <c r="G175" s="1287" t="s">
        <v>1357</v>
      </c>
      <c r="H175" s="1287" t="s">
        <v>1358</v>
      </c>
      <c r="I175" s="1287" t="s">
        <v>1079</v>
      </c>
      <c r="J175" s="754" t="s">
        <v>1359</v>
      </c>
      <c r="K175" s="2139"/>
      <c r="L175" s="754"/>
      <c r="M175" s="754" t="s">
        <v>1360</v>
      </c>
      <c r="N175" s="754"/>
      <c r="O175" s="754" t="s">
        <v>931</v>
      </c>
      <c r="P175" s="1287" t="s">
        <v>1361</v>
      </c>
      <c r="Q175" s="2139"/>
      <c r="R175" s="21" t="s">
        <v>913</v>
      </c>
      <c r="S175" s="21" t="s">
        <v>913</v>
      </c>
      <c r="T175" s="21" t="s">
        <v>913</v>
      </c>
      <c r="U175" s="21" t="s">
        <v>913</v>
      </c>
      <c r="V175" s="21" t="s">
        <v>563</v>
      </c>
      <c r="W175" s="18"/>
      <c r="X175" s="262" t="s">
        <v>1362</v>
      </c>
      <c r="Y175" s="18"/>
      <c r="Z175" s="21"/>
      <c r="AA175" s="18"/>
      <c r="AB175" s="1832" t="s">
        <v>562</v>
      </c>
      <c r="AC175" s="1832" t="s">
        <v>562</v>
      </c>
      <c r="AD175" s="18"/>
      <c r="AE175" s="18"/>
      <c r="AF175" s="18"/>
      <c r="AG175" s="18"/>
      <c r="AH175" s="18"/>
      <c r="AI175" s="1907"/>
      <c r="AJ175" s="18"/>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1061"/>
      <c r="BJ175" s="53"/>
      <c r="BK175" s="53"/>
      <c r="BL175" s="53"/>
      <c r="BM175" s="53"/>
      <c r="BN175" s="53"/>
      <c r="BO175" s="53"/>
      <c r="BP175" s="53"/>
      <c r="BQ175" s="53"/>
    </row>
    <row r="176" customFormat="false" ht="12.75" hidden="false" customHeight="false" outlineLevel="0" collapsed="false">
      <c r="A176" s="2345"/>
      <c r="B176" s="2346"/>
      <c r="C176" s="2237"/>
      <c r="D176" s="2347"/>
      <c r="E176" s="2347"/>
      <c r="F176" s="2347"/>
      <c r="G176" s="2348"/>
      <c r="H176" s="2348"/>
      <c r="I176" s="2348"/>
      <c r="J176" s="2348"/>
      <c r="K176" s="2349"/>
      <c r="L176" s="2235"/>
      <c r="M176" s="2235"/>
      <c r="N176" s="2235"/>
      <c r="O176" s="2235"/>
      <c r="P176" s="2235"/>
      <c r="Q176" s="2350"/>
      <c r="R176" s="2235"/>
      <c r="S176" s="2235"/>
      <c r="T176" s="2235"/>
      <c r="U176" s="2235"/>
      <c r="V176" s="2351"/>
      <c r="W176" s="2235"/>
      <c r="X176" s="1469"/>
      <c r="Y176" s="2235"/>
      <c r="Z176" s="2352"/>
      <c r="AA176" s="2235"/>
      <c r="AB176" s="2353"/>
      <c r="AC176" s="2348"/>
      <c r="AD176" s="2348"/>
      <c r="AE176" s="2348"/>
      <c r="AF176" s="2348"/>
      <c r="AG176" s="2354"/>
      <c r="AH176" s="2235"/>
      <c r="AI176" s="2355"/>
      <c r="AJ176" s="2350"/>
      <c r="AK176" s="2350"/>
      <c r="AL176" s="2350"/>
      <c r="AM176" s="2350"/>
      <c r="AN176" s="2350"/>
      <c r="AO176" s="2350"/>
      <c r="AP176" s="2350"/>
      <c r="AQ176" s="2350"/>
      <c r="AR176" s="2350"/>
      <c r="AS176" s="2350"/>
      <c r="AT176" s="2350"/>
      <c r="AU176" s="2350"/>
      <c r="AV176" s="2350"/>
      <c r="AW176" s="2350"/>
      <c r="AX176" s="2350"/>
      <c r="AY176" s="2350"/>
      <c r="AZ176" s="2350"/>
      <c r="BA176" s="2350"/>
      <c r="BB176" s="2350"/>
      <c r="BC176" s="2350"/>
      <c r="BD176" s="2350"/>
      <c r="BE176" s="2350"/>
      <c r="BF176" s="2350"/>
      <c r="BG176" s="2350"/>
      <c r="BH176" s="2350"/>
      <c r="BI176" s="2350"/>
      <c r="BJ176" s="1906"/>
      <c r="BK176" s="1906"/>
      <c r="BL176" s="1906"/>
      <c r="BM176" s="1906"/>
      <c r="BN176" s="1906"/>
      <c r="BO176" s="1906"/>
      <c r="BP176" s="1906"/>
      <c r="BQ176" s="1906"/>
    </row>
    <row r="177" customFormat="false" ht="7.5" hidden="false" customHeight="true" outlineLevel="0" collapsed="false">
      <c r="A177" s="126" t="s">
        <v>21</v>
      </c>
      <c r="B177" s="158" t="s">
        <v>2666</v>
      </c>
      <c r="C177" s="1826"/>
      <c r="D177" s="2356" t="s">
        <v>2667</v>
      </c>
      <c r="E177" s="2356" t="s">
        <v>2668</v>
      </c>
      <c r="F177" s="2356" t="s">
        <v>2669</v>
      </c>
      <c r="G177" s="229" t="s">
        <v>2670</v>
      </c>
      <c r="H177" s="229" t="s">
        <v>2671</v>
      </c>
      <c r="I177" s="229" t="s">
        <v>250</v>
      </c>
      <c r="J177" s="2357" t="s">
        <v>2672</v>
      </c>
      <c r="K177" s="127" t="s">
        <v>1249</v>
      </c>
      <c r="L177" s="2207" t="s">
        <v>569</v>
      </c>
      <c r="M177" s="2207" t="s">
        <v>913</v>
      </c>
      <c r="N177" s="130" t="s">
        <v>2673</v>
      </c>
      <c r="O177" s="129" t="s">
        <v>931</v>
      </c>
      <c r="P177" s="229" t="s">
        <v>2674</v>
      </c>
      <c r="Q177" s="127"/>
      <c r="R177" s="2207" t="s">
        <v>913</v>
      </c>
      <c r="S177" s="2207" t="s">
        <v>913</v>
      </c>
      <c r="T177" s="2207"/>
      <c r="U177" s="2207" t="s">
        <v>913</v>
      </c>
      <c r="V177" s="2207" t="s">
        <v>563</v>
      </c>
      <c r="W177" s="129" t="s">
        <v>1339</v>
      </c>
      <c r="X177" s="166"/>
      <c r="Y177" s="127" t="s">
        <v>1186</v>
      </c>
      <c r="Z177" s="129" t="s">
        <v>940</v>
      </c>
      <c r="AA177" s="127"/>
      <c r="AB177" s="127" t="s">
        <v>1030</v>
      </c>
      <c r="AC177" s="127" t="s">
        <v>2675</v>
      </c>
      <c r="AD177" s="127"/>
      <c r="AE177" s="127" t="s">
        <v>933</v>
      </c>
      <c r="AF177" s="127"/>
      <c r="AG177" s="127" t="s">
        <v>940</v>
      </c>
      <c r="AH177" s="127"/>
      <c r="AI177" s="132"/>
      <c r="AJ177" s="127"/>
      <c r="AK177" s="133"/>
      <c r="AL177" s="133"/>
      <c r="AM177" s="133"/>
      <c r="AN177" s="133"/>
      <c r="AO177" s="133"/>
      <c r="AP177" s="133"/>
      <c r="AQ177" s="133"/>
      <c r="AR177" s="133"/>
      <c r="AS177" s="133"/>
      <c r="AT177" s="133"/>
      <c r="AU177" s="133"/>
      <c r="AV177" s="133"/>
      <c r="AW177" s="133"/>
      <c r="AX177" s="133"/>
      <c r="AY177" s="133"/>
      <c r="AZ177" s="133"/>
      <c r="BA177" s="133"/>
      <c r="BB177" s="133"/>
      <c r="BC177" s="133"/>
      <c r="BD177" s="133"/>
      <c r="BE177" s="133"/>
      <c r="BF177" s="133"/>
      <c r="BG177" s="133"/>
      <c r="BH177" s="133"/>
      <c r="BI177" s="133"/>
      <c r="BJ177" s="133"/>
      <c r="BK177" s="133"/>
      <c r="BL177" s="133"/>
      <c r="BM177" s="133"/>
      <c r="BN177" s="133"/>
      <c r="BO177" s="133"/>
      <c r="BP177" s="133"/>
      <c r="BQ177" s="133"/>
    </row>
    <row r="178" customFormat="false" ht="7.5" hidden="false" customHeight="true" outlineLevel="0" collapsed="false">
      <c r="A178" s="126" t="s">
        <v>537</v>
      </c>
      <c r="B178" s="158" t="s">
        <v>2676</v>
      </c>
      <c r="C178" s="2237"/>
      <c r="D178" s="2356" t="s">
        <v>2677</v>
      </c>
      <c r="E178" s="2356" t="s">
        <v>2678</v>
      </c>
      <c r="F178" s="2356" t="s">
        <v>2679</v>
      </c>
      <c r="G178" s="229" t="s">
        <v>2680</v>
      </c>
      <c r="H178" s="229" t="s">
        <v>2681</v>
      </c>
      <c r="I178" s="229" t="s">
        <v>2682</v>
      </c>
      <c r="J178" s="2357" t="s">
        <v>2683</v>
      </c>
      <c r="K178" s="2207"/>
      <c r="L178" s="2207"/>
      <c r="M178" s="127" t="s">
        <v>2684</v>
      </c>
      <c r="N178" s="2207"/>
      <c r="O178" s="129" t="s">
        <v>563</v>
      </c>
      <c r="P178" s="229" t="s">
        <v>2685</v>
      </c>
      <c r="Q178" s="127"/>
      <c r="R178" s="129" t="s">
        <v>913</v>
      </c>
      <c r="S178" s="2207" t="s">
        <v>913</v>
      </c>
      <c r="T178" s="129" t="s">
        <v>913</v>
      </c>
      <c r="U178" s="129" t="s">
        <v>913</v>
      </c>
      <c r="V178" s="2207" t="s">
        <v>563</v>
      </c>
      <c r="W178" s="1881" t="s">
        <v>1966</v>
      </c>
      <c r="X178" s="172"/>
      <c r="Y178" s="1881" t="s">
        <v>2686</v>
      </c>
      <c r="Z178" s="129"/>
      <c r="AA178" s="228" t="s">
        <v>2687</v>
      </c>
      <c r="AB178" s="1881" t="s">
        <v>1030</v>
      </c>
      <c r="AC178" s="127" t="s">
        <v>2688</v>
      </c>
      <c r="AD178" s="1881" t="s">
        <v>2689</v>
      </c>
      <c r="AE178" s="127"/>
      <c r="AF178" s="127"/>
      <c r="AG178" s="144"/>
      <c r="AH178" s="127"/>
      <c r="AI178" s="1821"/>
      <c r="AJ178" s="127"/>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33"/>
      <c r="BL178" s="133"/>
      <c r="BM178" s="133"/>
      <c r="BN178" s="133"/>
      <c r="BO178" s="133"/>
      <c r="BP178" s="133"/>
      <c r="BQ178" s="133"/>
    </row>
    <row r="179" customFormat="false" ht="12.75" hidden="false" customHeight="false" outlineLevel="0" collapsed="false">
      <c r="A179" s="126" t="s">
        <v>2690</v>
      </c>
      <c r="B179" s="158" t="s">
        <v>2691</v>
      </c>
      <c r="C179" s="2237"/>
      <c r="D179" s="2358" t="s">
        <v>2692</v>
      </c>
      <c r="E179" s="2358" t="s">
        <v>2693</v>
      </c>
      <c r="F179" s="2358" t="s">
        <v>2694</v>
      </c>
      <c r="G179" s="229" t="s">
        <v>2695</v>
      </c>
      <c r="H179" s="229" t="s">
        <v>2696</v>
      </c>
      <c r="I179" s="229" t="s">
        <v>2697</v>
      </c>
      <c r="J179" s="2207" t="s">
        <v>40</v>
      </c>
      <c r="K179" s="127"/>
      <c r="L179" s="2207" t="s">
        <v>2698</v>
      </c>
      <c r="M179" s="129" t="s">
        <v>1030</v>
      </c>
      <c r="N179" s="129" t="s">
        <v>2699</v>
      </c>
      <c r="O179" s="129" t="s">
        <v>563</v>
      </c>
      <c r="P179" s="2207" t="s">
        <v>2700</v>
      </c>
      <c r="Q179" s="127"/>
      <c r="R179" s="129" t="s">
        <v>563</v>
      </c>
      <c r="S179" s="129" t="s">
        <v>913</v>
      </c>
      <c r="T179" s="129" t="s">
        <v>913</v>
      </c>
      <c r="U179" s="129"/>
      <c r="V179" s="129" t="s">
        <v>563</v>
      </c>
      <c r="W179" s="127"/>
      <c r="X179" s="166" t="s">
        <v>2701</v>
      </c>
      <c r="Y179" s="127"/>
      <c r="Z179" s="129"/>
      <c r="AA179" s="127" t="s">
        <v>2702</v>
      </c>
      <c r="AB179" s="2359" t="s">
        <v>1030</v>
      </c>
      <c r="AC179" s="127" t="s">
        <v>2703</v>
      </c>
      <c r="AD179" s="127"/>
      <c r="AE179" s="127"/>
      <c r="AF179" s="127"/>
      <c r="AG179" s="127"/>
      <c r="AH179" s="127"/>
      <c r="AI179" s="1821"/>
      <c r="AJ179" s="127"/>
      <c r="AK179" s="133"/>
      <c r="AL179" s="133"/>
      <c r="AM179" s="133"/>
      <c r="AN179" s="133"/>
      <c r="AO179" s="133"/>
      <c r="AP179" s="133"/>
      <c r="AQ179" s="133"/>
      <c r="AR179" s="133"/>
      <c r="AS179" s="133"/>
      <c r="AT179" s="133"/>
      <c r="AU179" s="133"/>
      <c r="AV179" s="133"/>
      <c r="AW179" s="133"/>
      <c r="AX179" s="133"/>
      <c r="AY179" s="133"/>
      <c r="AZ179" s="133"/>
      <c r="BA179" s="133"/>
      <c r="BB179" s="133"/>
      <c r="BC179" s="133"/>
      <c r="BD179" s="133"/>
      <c r="BE179" s="133"/>
      <c r="BF179" s="133"/>
      <c r="BG179" s="133"/>
      <c r="BH179" s="133"/>
      <c r="BI179" s="2360"/>
      <c r="BJ179" s="133"/>
      <c r="BK179" s="133"/>
      <c r="BL179" s="133"/>
      <c r="BM179" s="133"/>
      <c r="BN179" s="133"/>
      <c r="BO179" s="133"/>
      <c r="BP179" s="133"/>
      <c r="BQ179" s="133"/>
    </row>
    <row r="180" customFormat="false" ht="110.25" hidden="false" customHeight="true" outlineLevel="0" collapsed="false">
      <c r="A180" s="112" t="s">
        <v>21</v>
      </c>
      <c r="B180" s="158" t="s">
        <v>2704</v>
      </c>
      <c r="C180" s="2237"/>
      <c r="D180" s="2178" t="s">
        <v>2705</v>
      </c>
      <c r="E180" s="2178" t="s">
        <v>2706</v>
      </c>
      <c r="F180" s="2178" t="s">
        <v>2707</v>
      </c>
      <c r="G180" s="22" t="s">
        <v>2708</v>
      </c>
      <c r="H180" s="22" t="s">
        <v>2709</v>
      </c>
      <c r="I180" s="22" t="s">
        <v>2710</v>
      </c>
      <c r="J180" s="21" t="s">
        <v>2711</v>
      </c>
      <c r="K180" s="2164" t="s">
        <v>1056</v>
      </c>
      <c r="L180" s="21" t="s">
        <v>911</v>
      </c>
      <c r="M180" s="21" t="s">
        <v>2712</v>
      </c>
      <c r="N180" s="2140" t="s">
        <v>562</v>
      </c>
      <c r="O180" s="2140" t="s">
        <v>931</v>
      </c>
      <c r="P180" s="21" t="s">
        <v>2713</v>
      </c>
      <c r="Q180" s="2140" t="s">
        <v>960</v>
      </c>
      <c r="R180" s="2158"/>
      <c r="S180" s="2154"/>
      <c r="T180" s="2154"/>
      <c r="U180" s="2154"/>
      <c r="V180" s="2161" t="s">
        <v>913</v>
      </c>
      <c r="W180" s="2154"/>
      <c r="X180" s="87"/>
      <c r="Y180" s="2213" t="n">
        <v>41070</v>
      </c>
      <c r="Z180" s="2227" t="s">
        <v>940</v>
      </c>
      <c r="AA180" s="21"/>
      <c r="AB180" s="2140" t="s">
        <v>563</v>
      </c>
      <c r="AC180" s="2140" t="s">
        <v>563</v>
      </c>
      <c r="AD180" s="21"/>
      <c r="AE180" s="21"/>
      <c r="AF180" s="2154" t="s">
        <v>2714</v>
      </c>
      <c r="AG180" s="2180" t="s">
        <v>1056</v>
      </c>
      <c r="AH180" s="21" t="s">
        <v>1056</v>
      </c>
      <c r="AI180" s="1766"/>
      <c r="AJ180" s="21" t="s">
        <v>1019</v>
      </c>
      <c r="AK180" s="1245"/>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53"/>
      <c r="BK180" s="53"/>
      <c r="BL180" s="53"/>
      <c r="BM180" s="53"/>
      <c r="BN180" s="53"/>
      <c r="BO180" s="53"/>
      <c r="BP180" s="53"/>
      <c r="BQ180" s="53"/>
    </row>
    <row r="181" customFormat="false" ht="12.75" hidden="false" customHeight="false" outlineLevel="0" collapsed="false">
      <c r="A181" s="112" t="s">
        <v>96</v>
      </c>
      <c r="B181" s="126" t="s">
        <v>2715</v>
      </c>
      <c r="C181" s="2237"/>
      <c r="D181" s="2311" t="s">
        <v>940</v>
      </c>
      <c r="E181" s="2311" t="s">
        <v>1151</v>
      </c>
      <c r="F181" s="2361" t="s">
        <v>2716</v>
      </c>
      <c r="G181" s="251" t="s">
        <v>2717</v>
      </c>
      <c r="H181" s="2362"/>
      <c r="I181" s="1848" t="s">
        <v>2718</v>
      </c>
      <c r="J181" s="251" t="s">
        <v>2719</v>
      </c>
      <c r="K181" s="1843" t="s">
        <v>569</v>
      </c>
      <c r="L181" s="251"/>
      <c r="M181" s="2271" t="s">
        <v>1030</v>
      </c>
      <c r="N181" s="251"/>
      <c r="O181" s="2271" t="s">
        <v>931</v>
      </c>
      <c r="P181" s="251" t="s">
        <v>2720</v>
      </c>
      <c r="Q181" s="1056"/>
      <c r="R181" s="2363"/>
      <c r="S181" s="2207" t="s">
        <v>913</v>
      </c>
      <c r="T181" s="2207" t="s">
        <v>563</v>
      </c>
      <c r="U181" s="2207" t="s">
        <v>913</v>
      </c>
      <c r="V181" s="2207" t="s">
        <v>563</v>
      </c>
      <c r="W181" s="228"/>
      <c r="X181" s="139"/>
      <c r="Y181" s="228"/>
      <c r="Z181" s="2271"/>
      <c r="AA181" s="228"/>
      <c r="AB181" s="1835" t="s">
        <v>2721</v>
      </c>
      <c r="AC181" s="1858" t="s">
        <v>933</v>
      </c>
      <c r="AD181" s="251"/>
      <c r="AE181" s="251"/>
      <c r="AF181" s="251"/>
      <c r="AG181" s="251"/>
      <c r="AH181" s="251"/>
      <c r="AI181" s="2364"/>
      <c r="AJ181" s="1056"/>
      <c r="AK181" s="1056"/>
      <c r="AL181" s="1056"/>
      <c r="AM181" s="1056"/>
      <c r="AN181" s="1056"/>
      <c r="AO181" s="1056"/>
      <c r="AP181" s="1056"/>
      <c r="AQ181" s="1056"/>
      <c r="AR181" s="1056"/>
      <c r="AS181" s="1056"/>
      <c r="AT181" s="1056"/>
      <c r="AU181" s="1056"/>
      <c r="AV181" s="1056"/>
      <c r="AW181" s="1056"/>
      <c r="AX181" s="1056"/>
      <c r="AY181" s="1056"/>
      <c r="AZ181" s="1056"/>
      <c r="BA181" s="1056"/>
      <c r="BB181" s="1056"/>
      <c r="BC181" s="1056"/>
      <c r="BD181" s="1056"/>
      <c r="BE181" s="1056"/>
      <c r="BF181" s="1056"/>
      <c r="BG181" s="1056"/>
      <c r="BH181" s="1056"/>
      <c r="BI181" s="2288"/>
      <c r="BJ181" s="1056"/>
      <c r="BK181" s="1056"/>
      <c r="BL181" s="1056"/>
      <c r="BM181" s="1056"/>
      <c r="BN181" s="1056"/>
      <c r="BO181" s="1056"/>
      <c r="BP181" s="1056"/>
      <c r="BQ181" s="53"/>
    </row>
    <row r="182" customFormat="false" ht="7.5" hidden="false" customHeight="true" outlineLevel="0" collapsed="false">
      <c r="A182" s="126" t="s">
        <v>2722</v>
      </c>
      <c r="B182" s="126" t="s">
        <v>2723</v>
      </c>
      <c r="C182" s="2237"/>
      <c r="D182" s="2365" t="s">
        <v>949</v>
      </c>
      <c r="E182" s="2356" t="s">
        <v>2724</v>
      </c>
      <c r="F182" s="2356" t="s">
        <v>2725</v>
      </c>
      <c r="G182" s="229" t="s">
        <v>2726</v>
      </c>
      <c r="H182" s="229" t="s">
        <v>2727</v>
      </c>
      <c r="I182" s="229" t="s">
        <v>2728</v>
      </c>
      <c r="J182" s="127" t="s">
        <v>2729</v>
      </c>
      <c r="K182" s="129" t="s">
        <v>569</v>
      </c>
      <c r="L182" s="127" t="s">
        <v>2730</v>
      </c>
      <c r="M182" s="127" t="s">
        <v>1388</v>
      </c>
      <c r="N182" s="127"/>
      <c r="O182" s="2207" t="s">
        <v>931</v>
      </c>
      <c r="P182" s="127" t="s">
        <v>2731</v>
      </c>
      <c r="Q182" s="133"/>
      <c r="R182" s="2207"/>
      <c r="S182" s="2207" t="s">
        <v>913</v>
      </c>
      <c r="T182" s="2207" t="s">
        <v>913</v>
      </c>
      <c r="U182" s="2207" t="s">
        <v>913</v>
      </c>
      <c r="V182" s="2207"/>
      <c r="W182" s="127" t="s">
        <v>1390</v>
      </c>
      <c r="X182" s="1500"/>
      <c r="Y182" s="1835" t="n">
        <v>15</v>
      </c>
      <c r="Z182" s="129"/>
      <c r="AA182" s="127" t="s">
        <v>2732</v>
      </c>
      <c r="AB182" s="1835" t="s">
        <v>1281</v>
      </c>
      <c r="AC182" s="1835" t="s">
        <v>933</v>
      </c>
      <c r="AD182" s="127"/>
      <c r="AE182" s="127"/>
      <c r="AF182" s="127"/>
      <c r="AG182" s="127"/>
      <c r="AH182" s="127"/>
      <c r="AI182" s="1821"/>
      <c r="AJ182" s="133"/>
      <c r="AK182" s="133"/>
      <c r="AL182" s="133"/>
      <c r="AM182" s="133"/>
      <c r="AN182" s="133"/>
      <c r="AO182" s="133"/>
      <c r="AP182" s="133"/>
      <c r="AQ182" s="133"/>
      <c r="AR182" s="133"/>
      <c r="AS182" s="133"/>
      <c r="AT182" s="133"/>
      <c r="AU182" s="133"/>
      <c r="AV182" s="133"/>
      <c r="AW182" s="133"/>
      <c r="AX182" s="133"/>
      <c r="AY182" s="133"/>
      <c r="AZ182" s="133"/>
      <c r="BA182" s="133"/>
      <c r="BB182" s="133"/>
      <c r="BC182" s="133"/>
      <c r="BD182" s="133"/>
      <c r="BE182" s="133"/>
      <c r="BF182" s="133"/>
      <c r="BG182" s="133"/>
      <c r="BH182" s="133"/>
      <c r="BI182" s="133"/>
      <c r="BJ182" s="133"/>
      <c r="BK182" s="133"/>
      <c r="BL182" s="133"/>
      <c r="BM182" s="133"/>
      <c r="BN182" s="133"/>
      <c r="BO182" s="133"/>
      <c r="BP182" s="133"/>
      <c r="BQ182" s="133"/>
    </row>
    <row r="183" customFormat="false" ht="11.25" hidden="false" customHeight="true" outlineLevel="0" collapsed="false">
      <c r="A183" s="112" t="s">
        <v>21</v>
      </c>
      <c r="B183" s="158" t="s">
        <v>2733</v>
      </c>
      <c r="C183" s="2237"/>
      <c r="D183" s="2206" t="s">
        <v>2734</v>
      </c>
      <c r="E183" s="2206" t="s">
        <v>2735</v>
      </c>
      <c r="F183" s="2206" t="s">
        <v>2736</v>
      </c>
      <c r="G183" s="120" t="s">
        <v>2099</v>
      </c>
      <c r="H183" s="120" t="s">
        <v>2737</v>
      </c>
      <c r="I183" s="120" t="s">
        <v>2738</v>
      </c>
      <c r="J183" s="120" t="s">
        <v>2739</v>
      </c>
      <c r="K183" s="2273" t="s">
        <v>2740</v>
      </c>
      <c r="L183" s="1751" t="s">
        <v>562</v>
      </c>
      <c r="M183" s="1751" t="s">
        <v>2741</v>
      </c>
      <c r="N183" s="1751" t="s">
        <v>562</v>
      </c>
      <c r="O183" s="1751" t="s">
        <v>563</v>
      </c>
      <c r="P183" s="1751" t="s">
        <v>2742</v>
      </c>
      <c r="Q183" s="1842" t="s">
        <v>2743</v>
      </c>
      <c r="R183" s="2366"/>
      <c r="S183" s="129"/>
      <c r="T183" s="129"/>
      <c r="U183" s="129"/>
      <c r="V183" s="129"/>
      <c r="W183" s="129"/>
      <c r="X183" s="166"/>
      <c r="Y183" s="129" t="s">
        <v>1002</v>
      </c>
      <c r="Z183" s="2337" t="s">
        <v>912</v>
      </c>
      <c r="AA183" s="129"/>
      <c r="AB183" s="2328" t="s">
        <v>562</v>
      </c>
      <c r="AC183" s="2328" t="s">
        <v>562</v>
      </c>
      <c r="AD183" s="1751"/>
      <c r="AE183" s="1751"/>
      <c r="AF183" s="2274"/>
      <c r="AG183" s="129" t="s">
        <v>2744</v>
      </c>
      <c r="AH183" s="129" t="s">
        <v>2745</v>
      </c>
      <c r="AI183" s="1821"/>
      <c r="AJ183" s="127"/>
      <c r="AK183" s="132"/>
      <c r="AL183" s="2360"/>
      <c r="AM183" s="2360"/>
      <c r="AN183" s="2360"/>
      <c r="AO183" s="2360"/>
      <c r="AP183" s="2360"/>
      <c r="AQ183" s="2360"/>
      <c r="AR183" s="2360"/>
      <c r="AS183" s="2360"/>
      <c r="AT183" s="2360"/>
      <c r="AU183" s="2360"/>
      <c r="AV183" s="2360"/>
      <c r="AW183" s="2360"/>
      <c r="AX183" s="2360"/>
      <c r="AY183" s="2360"/>
      <c r="AZ183" s="2360"/>
      <c r="BA183" s="2360"/>
      <c r="BB183" s="2360"/>
      <c r="BC183" s="2360"/>
      <c r="BD183" s="2360"/>
      <c r="BE183" s="2360"/>
      <c r="BF183" s="2360"/>
      <c r="BG183" s="2360"/>
      <c r="BH183" s="2360"/>
      <c r="BI183" s="2360"/>
      <c r="BJ183" s="133"/>
      <c r="BK183" s="133"/>
      <c r="BL183" s="133"/>
      <c r="BM183" s="133"/>
      <c r="BN183" s="133"/>
      <c r="BO183" s="123"/>
      <c r="BP183" s="123"/>
      <c r="BQ183" s="123"/>
    </row>
    <row r="184" customFormat="false" ht="11.25" hidden="false" customHeight="true" outlineLevel="0" collapsed="false">
      <c r="A184" s="112" t="s">
        <v>21</v>
      </c>
      <c r="B184" s="158" t="s">
        <v>2746</v>
      </c>
      <c r="C184" s="2237"/>
      <c r="D184" s="2280" t="s">
        <v>940</v>
      </c>
      <c r="E184" s="2206" t="s">
        <v>2747</v>
      </c>
      <c r="F184" s="2206" t="s">
        <v>2748</v>
      </c>
      <c r="G184" s="120" t="s">
        <v>2749</v>
      </c>
      <c r="H184" s="2367" t="s">
        <v>2750</v>
      </c>
      <c r="I184" s="120" t="s">
        <v>2751</v>
      </c>
      <c r="J184" s="2368" t="s">
        <v>2752</v>
      </c>
      <c r="K184" s="2274" t="s">
        <v>1056</v>
      </c>
      <c r="L184" s="1751" t="s">
        <v>940</v>
      </c>
      <c r="M184" s="1751" t="s">
        <v>912</v>
      </c>
      <c r="N184" s="1751" t="s">
        <v>1056</v>
      </c>
      <c r="O184" s="2271" t="s">
        <v>931</v>
      </c>
      <c r="P184" s="1751" t="s">
        <v>2753</v>
      </c>
      <c r="Q184" s="2274" t="s">
        <v>1018</v>
      </c>
      <c r="R184" s="1751" t="s">
        <v>563</v>
      </c>
      <c r="S184" s="1751" t="s">
        <v>913</v>
      </c>
      <c r="T184" s="129"/>
      <c r="U184" s="1751" t="s">
        <v>913</v>
      </c>
      <c r="V184" s="1751" t="s">
        <v>563</v>
      </c>
      <c r="W184" s="1751"/>
      <c r="X184" s="1299"/>
      <c r="Y184" s="2274"/>
      <c r="Z184" s="2275" t="s">
        <v>940</v>
      </c>
      <c r="AA184" s="1751"/>
      <c r="AB184" s="129" t="s">
        <v>1030</v>
      </c>
      <c r="AC184" s="2329" t="s">
        <v>933</v>
      </c>
      <c r="AD184" s="2274"/>
      <c r="AE184" s="2274"/>
      <c r="AF184" s="2274"/>
      <c r="AG184" s="2296" t="s">
        <v>1056</v>
      </c>
      <c r="AH184" s="1751" t="s">
        <v>1056</v>
      </c>
      <c r="AI184" s="2276"/>
      <c r="AJ184" s="1751" t="s">
        <v>961</v>
      </c>
      <c r="AK184" s="2277"/>
      <c r="AL184" s="2278"/>
      <c r="AM184" s="2278"/>
      <c r="AN184" s="2278"/>
      <c r="AO184" s="2278"/>
      <c r="AP184" s="2278"/>
      <c r="AQ184" s="2278"/>
      <c r="AR184" s="2278"/>
      <c r="AS184" s="2278"/>
      <c r="AT184" s="2278"/>
      <c r="AU184" s="2278"/>
      <c r="AV184" s="2278"/>
      <c r="AW184" s="2278"/>
      <c r="AX184" s="2278"/>
      <c r="AY184" s="2278"/>
      <c r="AZ184" s="2278"/>
      <c r="BA184" s="2278"/>
      <c r="BB184" s="2278"/>
      <c r="BC184" s="2278"/>
      <c r="BD184" s="2278"/>
      <c r="BE184" s="2278"/>
      <c r="BF184" s="2278"/>
      <c r="BG184" s="2278"/>
      <c r="BH184" s="2278"/>
      <c r="BI184" s="2278"/>
      <c r="BJ184" s="123"/>
      <c r="BK184" s="123"/>
      <c r="BL184" s="123"/>
      <c r="BM184" s="123"/>
      <c r="BN184" s="123"/>
      <c r="BO184" s="123"/>
      <c r="BP184" s="123"/>
      <c r="BQ184" s="123"/>
    </row>
    <row r="185" customFormat="false" ht="11.25" hidden="false" customHeight="true" outlineLevel="0" collapsed="false">
      <c r="A185" s="16"/>
      <c r="B185" s="158" t="s">
        <v>2754</v>
      </c>
      <c r="C185" s="2237"/>
      <c r="D185" s="2369" t="s">
        <v>2755</v>
      </c>
      <c r="E185" s="2369" t="s">
        <v>2756</v>
      </c>
      <c r="F185" s="2369" t="s">
        <v>2757</v>
      </c>
      <c r="G185" s="229" t="s">
        <v>2758</v>
      </c>
      <c r="H185" s="229" t="s">
        <v>2759</v>
      </c>
      <c r="I185" s="229" t="s">
        <v>2760</v>
      </c>
      <c r="J185" s="1854"/>
      <c r="K185" s="2207"/>
      <c r="L185" s="229" t="s">
        <v>987</v>
      </c>
      <c r="M185" s="2207"/>
      <c r="N185" s="2207"/>
      <c r="O185" s="2207" t="s">
        <v>563</v>
      </c>
      <c r="P185" s="2207"/>
      <c r="Q185" s="2207" t="s">
        <v>2761</v>
      </c>
      <c r="R185" s="2207" t="s">
        <v>563</v>
      </c>
      <c r="S185" s="2207" t="s">
        <v>563</v>
      </c>
      <c r="T185" s="2207" t="s">
        <v>563</v>
      </c>
      <c r="U185" s="2207" t="s">
        <v>913</v>
      </c>
      <c r="V185" s="2207" t="s">
        <v>563</v>
      </c>
      <c r="W185" s="2207"/>
      <c r="X185" s="139"/>
      <c r="Y185" s="2207"/>
      <c r="Z185" s="2337" t="s">
        <v>2762</v>
      </c>
      <c r="AA185" s="2207"/>
      <c r="AB185" s="2207"/>
      <c r="AC185" s="2207"/>
      <c r="AD185" s="2207"/>
      <c r="AE185" s="2207"/>
      <c r="AF185" s="229" t="s">
        <v>2763</v>
      </c>
      <c r="AG185" s="2338" t="s">
        <v>1131</v>
      </c>
      <c r="AH185" s="2207"/>
      <c r="AI185" s="2286"/>
      <c r="AJ185" s="2207"/>
      <c r="AK185" s="2370"/>
      <c r="AL185" s="2371"/>
      <c r="AM185" s="2371"/>
      <c r="AN185" s="2371"/>
      <c r="AO185" s="2371"/>
      <c r="AP185" s="2371"/>
      <c r="AQ185" s="2371"/>
      <c r="AR185" s="2371"/>
      <c r="AS185" s="2371"/>
      <c r="AT185" s="2371"/>
      <c r="AU185" s="2371"/>
      <c r="AV185" s="2371"/>
      <c r="AW185" s="2371"/>
      <c r="AX185" s="2371"/>
      <c r="AY185" s="2371"/>
      <c r="AZ185" s="2371"/>
      <c r="BA185" s="2371"/>
      <c r="BB185" s="2371"/>
      <c r="BC185" s="2371"/>
      <c r="BD185" s="2371"/>
      <c r="BE185" s="2371"/>
      <c r="BF185" s="2371"/>
      <c r="BG185" s="2371"/>
      <c r="BH185" s="2371"/>
      <c r="BI185" s="2371"/>
      <c r="BJ185" s="53"/>
      <c r="BK185" s="53"/>
      <c r="BL185" s="53"/>
      <c r="BM185" s="53"/>
      <c r="BN185" s="53"/>
      <c r="BO185" s="53"/>
      <c r="BP185" s="53"/>
      <c r="BQ185" s="53"/>
    </row>
    <row r="186" customFormat="false" ht="11.25" hidden="false" customHeight="true" outlineLevel="0" collapsed="false">
      <c r="A186" s="16"/>
      <c r="B186" s="158" t="s">
        <v>2764</v>
      </c>
      <c r="C186" s="2237"/>
      <c r="D186" s="2372" t="s">
        <v>2765</v>
      </c>
      <c r="E186" s="2373" t="s">
        <v>2766</v>
      </c>
      <c r="F186" s="2373" t="s">
        <v>2767</v>
      </c>
      <c r="G186" s="229" t="s">
        <v>2768</v>
      </c>
      <c r="H186" s="229" t="s">
        <v>2769</v>
      </c>
      <c r="I186" s="229" t="s">
        <v>2770</v>
      </c>
      <c r="J186" s="2207" t="s">
        <v>2771</v>
      </c>
      <c r="K186" s="2207"/>
      <c r="L186" s="229"/>
      <c r="M186" s="2207"/>
      <c r="N186" s="2207"/>
      <c r="O186" s="2207" t="s">
        <v>931</v>
      </c>
      <c r="P186" s="2207"/>
      <c r="Q186" s="2207" t="s">
        <v>2761</v>
      </c>
      <c r="R186" s="2207" t="s">
        <v>1868</v>
      </c>
      <c r="S186" s="2207" t="s">
        <v>913</v>
      </c>
      <c r="T186" s="2207" t="s">
        <v>563</v>
      </c>
      <c r="U186" s="2207" t="s">
        <v>913</v>
      </c>
      <c r="V186" s="2207" t="s">
        <v>563</v>
      </c>
      <c r="W186" s="2207"/>
      <c r="X186" s="139"/>
      <c r="Y186" s="2207"/>
      <c r="Z186" s="2337"/>
      <c r="AA186" s="2207"/>
      <c r="AB186" s="2207"/>
      <c r="AC186" s="2207"/>
      <c r="AD186" s="2207"/>
      <c r="AE186" s="2207"/>
      <c r="AF186" s="2207"/>
      <c r="AG186" s="2338" t="s">
        <v>1131</v>
      </c>
      <c r="AH186" s="2207"/>
      <c r="AI186" s="2286"/>
      <c r="AJ186" s="2207"/>
      <c r="AK186" s="2370"/>
      <c r="AL186" s="2371"/>
      <c r="AM186" s="2371"/>
      <c r="AN186" s="2371"/>
      <c r="AO186" s="2371"/>
      <c r="AP186" s="2371"/>
      <c r="AQ186" s="2371"/>
      <c r="AR186" s="2371"/>
      <c r="AS186" s="2371"/>
      <c r="AT186" s="2371"/>
      <c r="AU186" s="2371"/>
      <c r="AV186" s="2371"/>
      <c r="AW186" s="2371"/>
      <c r="AX186" s="2371"/>
      <c r="AY186" s="2371"/>
      <c r="AZ186" s="2371"/>
      <c r="BA186" s="2371"/>
      <c r="BB186" s="2371"/>
      <c r="BC186" s="2371"/>
      <c r="BD186" s="2371"/>
      <c r="BE186" s="2371"/>
      <c r="BF186" s="2371"/>
      <c r="BG186" s="2371"/>
      <c r="BH186" s="2371"/>
      <c r="BI186" s="2371"/>
      <c r="BJ186" s="53"/>
      <c r="BK186" s="53"/>
      <c r="BL186" s="53"/>
      <c r="BM186" s="53"/>
      <c r="BN186" s="53"/>
      <c r="BO186" s="53"/>
      <c r="BP186" s="53"/>
      <c r="BQ186" s="53"/>
    </row>
    <row r="187" customFormat="false" ht="11.25" hidden="false" customHeight="true" outlineLevel="0" collapsed="false">
      <c r="A187" s="16"/>
      <c r="B187" s="158" t="s">
        <v>2772</v>
      </c>
      <c r="C187" s="2237"/>
      <c r="D187" s="2373" t="s">
        <v>2773</v>
      </c>
      <c r="E187" s="2372" t="s">
        <v>2774</v>
      </c>
      <c r="F187" s="2373" t="s">
        <v>2775</v>
      </c>
      <c r="G187" s="229" t="s">
        <v>2776</v>
      </c>
      <c r="H187" s="229"/>
      <c r="I187" s="2207"/>
      <c r="J187" s="2207"/>
      <c r="K187" s="2207"/>
      <c r="L187" s="229" t="s">
        <v>2777</v>
      </c>
      <c r="M187" s="2207"/>
      <c r="N187" s="2207"/>
      <c r="O187" s="2207"/>
      <c r="P187" s="2207"/>
      <c r="Q187" s="2207" t="s">
        <v>2761</v>
      </c>
      <c r="R187" s="2207"/>
      <c r="S187" s="2207"/>
      <c r="T187" s="2207"/>
      <c r="U187" s="2207"/>
      <c r="V187" s="2207"/>
      <c r="W187" s="2207"/>
      <c r="X187" s="139"/>
      <c r="Y187" s="2207"/>
      <c r="Z187" s="2337"/>
      <c r="AA187" s="2207"/>
      <c r="AB187" s="2207"/>
      <c r="AC187" s="2207"/>
      <c r="AD187" s="2207"/>
      <c r="AE187" s="2207"/>
      <c r="AF187" s="2207"/>
      <c r="AG187" s="2338" t="s">
        <v>1131</v>
      </c>
      <c r="AH187" s="2207"/>
      <c r="AI187" s="2286"/>
      <c r="AJ187" s="2207"/>
      <c r="AK187" s="2370"/>
      <c r="AL187" s="2371"/>
      <c r="AM187" s="2371"/>
      <c r="AN187" s="2371"/>
      <c r="AO187" s="2371"/>
      <c r="AP187" s="2371"/>
      <c r="AQ187" s="2371"/>
      <c r="AR187" s="2371"/>
      <c r="AS187" s="2371"/>
      <c r="AT187" s="2371"/>
      <c r="AU187" s="2371"/>
      <c r="AV187" s="2371"/>
      <c r="AW187" s="2371"/>
      <c r="AX187" s="2371"/>
      <c r="AY187" s="2371"/>
      <c r="AZ187" s="2371"/>
      <c r="BA187" s="2371"/>
      <c r="BB187" s="2371"/>
      <c r="BC187" s="2371"/>
      <c r="BD187" s="2371"/>
      <c r="BE187" s="2371"/>
      <c r="BF187" s="2371"/>
      <c r="BG187" s="2371"/>
      <c r="BH187" s="2371"/>
      <c r="BI187" s="2371"/>
      <c r="BJ187" s="53"/>
      <c r="BK187" s="53"/>
      <c r="BL187" s="53"/>
      <c r="BM187" s="53"/>
      <c r="BN187" s="53"/>
      <c r="BO187" s="53"/>
      <c r="BP187" s="53"/>
      <c r="BQ187" s="53"/>
    </row>
    <row r="188" customFormat="false" ht="40.5" hidden="false" customHeight="true" outlineLevel="0" collapsed="false">
      <c r="A188" s="16"/>
      <c r="B188" s="158" t="s">
        <v>2778</v>
      </c>
      <c r="C188" s="2237"/>
      <c r="D188" s="2373" t="s">
        <v>2779</v>
      </c>
      <c r="E188" s="2373" t="s">
        <v>2780</v>
      </c>
      <c r="F188" s="2373" t="s">
        <v>2781</v>
      </c>
      <c r="G188" s="229" t="s">
        <v>2782</v>
      </c>
      <c r="H188" s="229" t="s">
        <v>2783</v>
      </c>
      <c r="I188" s="2374" t="s">
        <v>2784</v>
      </c>
      <c r="J188" s="2207"/>
      <c r="K188" s="2207"/>
      <c r="L188" s="229" t="s">
        <v>2777</v>
      </c>
      <c r="M188" s="2207"/>
      <c r="N188" s="2207"/>
      <c r="O188" s="2207" t="s">
        <v>563</v>
      </c>
      <c r="P188" s="2207"/>
      <c r="Q188" s="2207" t="s">
        <v>2761</v>
      </c>
      <c r="R188" s="2207" t="s">
        <v>563</v>
      </c>
      <c r="S188" s="2207" t="s">
        <v>913</v>
      </c>
      <c r="T188" s="2207" t="s">
        <v>563</v>
      </c>
      <c r="U188" s="2207" t="s">
        <v>913</v>
      </c>
      <c r="V188" s="2207" t="s">
        <v>913</v>
      </c>
      <c r="W188" s="2207"/>
      <c r="X188" s="139"/>
      <c r="Y188" s="2207"/>
      <c r="Z188" s="2337"/>
      <c r="AA188" s="2207"/>
      <c r="AB188" s="2207"/>
      <c r="AC188" s="2207"/>
      <c r="AD188" s="2207"/>
      <c r="AE188" s="2207"/>
      <c r="AF188" s="229" t="s">
        <v>2785</v>
      </c>
      <c r="AG188" s="2338" t="s">
        <v>2786</v>
      </c>
      <c r="AH188" s="2207"/>
      <c r="AI188" s="2286"/>
      <c r="AJ188" s="2207"/>
      <c r="AK188" s="2370"/>
      <c r="AL188" s="2371"/>
      <c r="AM188" s="2371"/>
      <c r="AN188" s="2371"/>
      <c r="AO188" s="2371"/>
      <c r="AP188" s="2371"/>
      <c r="AQ188" s="2371"/>
      <c r="AR188" s="2371"/>
      <c r="AS188" s="2371"/>
      <c r="AT188" s="2371"/>
      <c r="AU188" s="2371"/>
      <c r="AV188" s="2371"/>
      <c r="AW188" s="2371"/>
      <c r="AX188" s="2371"/>
      <c r="AY188" s="2371"/>
      <c r="AZ188" s="2371"/>
      <c r="BA188" s="2371"/>
      <c r="BB188" s="2371"/>
      <c r="BC188" s="2371"/>
      <c r="BD188" s="2371"/>
      <c r="BE188" s="2371"/>
      <c r="BF188" s="2371"/>
      <c r="BG188" s="2371"/>
      <c r="BH188" s="2371"/>
      <c r="BI188" s="2371"/>
      <c r="BJ188" s="53"/>
      <c r="BK188" s="53"/>
      <c r="BL188" s="53"/>
      <c r="BM188" s="53"/>
      <c r="BN188" s="53"/>
      <c r="BO188" s="53"/>
      <c r="BP188" s="53"/>
      <c r="BQ188" s="53"/>
    </row>
    <row r="189" customFormat="false" ht="11.25" hidden="false" customHeight="true" outlineLevel="0" collapsed="false">
      <c r="A189" s="16"/>
      <c r="B189" s="158" t="s">
        <v>2787</v>
      </c>
      <c r="C189" s="2237"/>
      <c r="D189" s="2365" t="s">
        <v>1030</v>
      </c>
      <c r="E189" s="2365" t="s">
        <v>2788</v>
      </c>
      <c r="F189" s="2373" t="s">
        <v>2789</v>
      </c>
      <c r="G189" s="229" t="s">
        <v>2790</v>
      </c>
      <c r="H189" s="229" t="s">
        <v>2791</v>
      </c>
      <c r="I189" s="229"/>
      <c r="J189" s="2284" t="n">
        <v>41307</v>
      </c>
      <c r="K189" s="2207"/>
      <c r="L189" s="229" t="s">
        <v>1077</v>
      </c>
      <c r="M189" s="2207" t="s">
        <v>2792</v>
      </c>
      <c r="N189" s="2207" t="s">
        <v>2793</v>
      </c>
      <c r="O189" s="2207" t="s">
        <v>2794</v>
      </c>
      <c r="P189" s="2207"/>
      <c r="Q189" s="2282" t="s">
        <v>2795</v>
      </c>
      <c r="R189" s="2207" t="s">
        <v>563</v>
      </c>
      <c r="S189" s="2207" t="s">
        <v>563</v>
      </c>
      <c r="T189" s="2207" t="s">
        <v>563</v>
      </c>
      <c r="U189" s="2207" t="s">
        <v>913</v>
      </c>
      <c r="V189" s="2207" t="s">
        <v>563</v>
      </c>
      <c r="W189" s="2207"/>
      <c r="X189" s="139"/>
      <c r="Y189" s="2207" t="s">
        <v>562</v>
      </c>
      <c r="Z189" s="2337"/>
      <c r="AA189" s="2207"/>
      <c r="AB189" s="2207"/>
      <c r="AC189" s="2207"/>
      <c r="AD189" s="2207"/>
      <c r="AE189" s="2207"/>
      <c r="AF189" s="2207"/>
      <c r="AG189" s="2338" t="s">
        <v>2796</v>
      </c>
      <c r="AH189" s="2207"/>
      <c r="AI189" s="2286"/>
      <c r="AJ189" s="2207" t="s">
        <v>2797</v>
      </c>
      <c r="AK189" s="2339"/>
      <c r="AL189" s="2340"/>
      <c r="AM189" s="2340"/>
      <c r="AN189" s="2340"/>
      <c r="AO189" s="2340"/>
      <c r="AP189" s="2340"/>
      <c r="AQ189" s="2340"/>
      <c r="AR189" s="2340"/>
      <c r="AS189" s="2340"/>
      <c r="AT189" s="2340"/>
      <c r="AU189" s="2340"/>
      <c r="AV189" s="2340"/>
      <c r="AW189" s="2340"/>
      <c r="AX189" s="2340"/>
      <c r="AY189" s="2340"/>
      <c r="AZ189" s="2340"/>
      <c r="BA189" s="2340"/>
      <c r="BB189" s="2340"/>
      <c r="BC189" s="2340"/>
      <c r="BD189" s="2340"/>
      <c r="BE189" s="2340"/>
      <c r="BF189" s="2340"/>
      <c r="BG189" s="2340"/>
      <c r="BH189" s="2340"/>
      <c r="BI189" s="2340"/>
      <c r="BJ189" s="716"/>
      <c r="BK189" s="716"/>
      <c r="BL189" s="716"/>
      <c r="BM189" s="53"/>
      <c r="BN189" s="53"/>
      <c r="BO189" s="53"/>
      <c r="BP189" s="53"/>
      <c r="BQ189" s="53"/>
    </row>
    <row r="190" customFormat="false" ht="7.5" hidden="false" customHeight="true" outlineLevel="0" collapsed="false">
      <c r="A190" s="126" t="s">
        <v>517</v>
      </c>
      <c r="B190" s="158" t="s">
        <v>2798</v>
      </c>
      <c r="C190" s="2237"/>
      <c r="D190" s="2375" t="s">
        <v>2799</v>
      </c>
      <c r="E190" s="2375" t="s">
        <v>2800</v>
      </c>
      <c r="F190" s="2358" t="s">
        <v>2801</v>
      </c>
      <c r="G190" s="130" t="s">
        <v>2802</v>
      </c>
      <c r="H190" s="130" t="s">
        <v>2803</v>
      </c>
      <c r="I190" s="130" t="s">
        <v>2804</v>
      </c>
      <c r="J190" s="130" t="s">
        <v>2805</v>
      </c>
      <c r="K190" s="129" t="s">
        <v>912</v>
      </c>
      <c r="L190" s="129" t="s">
        <v>1174</v>
      </c>
      <c r="M190" s="129" t="s">
        <v>912</v>
      </c>
      <c r="N190" s="129" t="s">
        <v>1184</v>
      </c>
      <c r="O190" s="129" t="s">
        <v>940</v>
      </c>
      <c r="P190" s="129" t="s">
        <v>2806</v>
      </c>
      <c r="Q190" s="129"/>
      <c r="R190" s="129" t="s">
        <v>563</v>
      </c>
      <c r="S190" s="129" t="s">
        <v>913</v>
      </c>
      <c r="T190" s="129" t="s">
        <v>913</v>
      </c>
      <c r="U190" s="129" t="s">
        <v>913</v>
      </c>
      <c r="V190" s="129" t="s">
        <v>563</v>
      </c>
      <c r="W190" s="129"/>
      <c r="X190" s="166" t="s">
        <v>1081</v>
      </c>
      <c r="Y190" s="129"/>
      <c r="Z190" s="2337" t="s">
        <v>933</v>
      </c>
      <c r="AA190" s="129"/>
      <c r="AB190" s="129" t="s">
        <v>2807</v>
      </c>
      <c r="AC190" s="129" t="s">
        <v>933</v>
      </c>
      <c r="AD190" s="129"/>
      <c r="AE190" s="129"/>
      <c r="AF190" s="129"/>
      <c r="AG190" s="2338"/>
      <c r="AH190" s="129"/>
      <c r="AI190" s="2276"/>
      <c r="AJ190" s="129"/>
      <c r="AK190" s="2376"/>
      <c r="AL190" s="2360"/>
      <c r="AM190" s="2360"/>
      <c r="AN190" s="2360"/>
      <c r="AO190" s="2360"/>
      <c r="AP190" s="2360"/>
      <c r="AQ190" s="2360"/>
      <c r="AR190" s="2360"/>
      <c r="AS190" s="2360"/>
      <c r="AT190" s="2360"/>
      <c r="AU190" s="2360"/>
      <c r="AV190" s="2360"/>
      <c r="AW190" s="2360"/>
      <c r="AX190" s="2360"/>
      <c r="AY190" s="2360"/>
      <c r="AZ190" s="2360"/>
      <c r="BA190" s="2360"/>
      <c r="BB190" s="2360"/>
      <c r="BC190" s="2360"/>
      <c r="BD190" s="2360"/>
      <c r="BE190" s="2360"/>
      <c r="BF190" s="2360"/>
      <c r="BG190" s="2360"/>
      <c r="BH190" s="2360"/>
      <c r="BI190" s="2360"/>
      <c r="BJ190" s="133"/>
      <c r="BK190" s="133"/>
      <c r="BL190" s="133"/>
      <c r="BM190" s="133"/>
      <c r="BN190" s="133"/>
      <c r="BO190" s="133"/>
      <c r="BP190" s="133"/>
      <c r="BQ190" s="133"/>
    </row>
    <row r="191" customFormat="false" ht="12.75" hidden="false" customHeight="false" outlineLevel="0" collapsed="false">
      <c r="A191" s="126" t="s">
        <v>21</v>
      </c>
      <c r="B191" s="158" t="s">
        <v>2808</v>
      </c>
      <c r="C191" s="2237"/>
      <c r="D191" s="2358" t="s">
        <v>2809</v>
      </c>
      <c r="E191" s="2358" t="s">
        <v>2810</v>
      </c>
      <c r="F191" s="2358" t="s">
        <v>2811</v>
      </c>
      <c r="G191" s="229" t="s">
        <v>2812</v>
      </c>
      <c r="H191" s="229" t="s">
        <v>2813</v>
      </c>
      <c r="I191" s="229" t="s">
        <v>2814</v>
      </c>
      <c r="J191" s="229"/>
      <c r="K191" s="127"/>
      <c r="L191" s="2207"/>
      <c r="M191" s="129" t="s">
        <v>2815</v>
      </c>
      <c r="N191" s="129"/>
      <c r="O191" s="129" t="s">
        <v>931</v>
      </c>
      <c r="P191" s="2207"/>
      <c r="Q191" s="133"/>
      <c r="R191" s="127"/>
      <c r="S191" s="127"/>
      <c r="T191" s="127"/>
      <c r="U191" s="127"/>
      <c r="V191" s="127"/>
      <c r="W191" s="127"/>
      <c r="X191" s="166"/>
      <c r="Y191" s="127"/>
      <c r="Z191" s="129"/>
      <c r="AA191" s="127" t="s">
        <v>2816</v>
      </c>
      <c r="AB191" s="2377"/>
      <c r="AC191" s="2378"/>
      <c r="AD191" s="127"/>
      <c r="AE191" s="127"/>
      <c r="AF191" s="127"/>
      <c r="AG191" s="127"/>
      <c r="AH191" s="127"/>
      <c r="AI191" s="2379"/>
      <c r="AJ191" s="133"/>
      <c r="AK191" s="133"/>
      <c r="AL191" s="133"/>
      <c r="AM191" s="133"/>
      <c r="AN191" s="133"/>
      <c r="AO191" s="133"/>
      <c r="AP191" s="133"/>
      <c r="AQ191" s="133"/>
      <c r="AR191" s="133"/>
      <c r="AS191" s="133"/>
      <c r="AT191" s="133"/>
      <c r="AU191" s="133"/>
      <c r="AV191" s="133"/>
      <c r="AW191" s="133"/>
      <c r="AX191" s="133"/>
      <c r="AY191" s="133"/>
      <c r="AZ191" s="133"/>
      <c r="BA191" s="133"/>
      <c r="BB191" s="133"/>
      <c r="BC191" s="133"/>
      <c r="BD191" s="133"/>
      <c r="BE191" s="133"/>
      <c r="BF191" s="133"/>
      <c r="BG191" s="133"/>
      <c r="BH191" s="133"/>
      <c r="BI191" s="2360"/>
      <c r="BJ191" s="133"/>
      <c r="BK191" s="133"/>
      <c r="BL191" s="133"/>
      <c r="BM191" s="133"/>
      <c r="BN191" s="133"/>
      <c r="BO191" s="133"/>
      <c r="BP191" s="133"/>
      <c r="BQ191" s="133"/>
    </row>
    <row r="192" customFormat="false" ht="15.75" hidden="false" customHeight="true" outlineLevel="0" collapsed="false">
      <c r="A192" s="126" t="s">
        <v>22</v>
      </c>
      <c r="B192" s="126" t="s">
        <v>2817</v>
      </c>
      <c r="C192" s="2237"/>
      <c r="D192" s="2365" t="s">
        <v>949</v>
      </c>
      <c r="E192" s="2356" t="s">
        <v>2818</v>
      </c>
      <c r="F192" s="2356" t="s">
        <v>2819</v>
      </c>
      <c r="G192" s="2380" t="s">
        <v>2820</v>
      </c>
      <c r="H192" s="2380" t="s">
        <v>2821</v>
      </c>
      <c r="I192" s="130" t="s">
        <v>2822</v>
      </c>
      <c r="J192" s="228" t="s">
        <v>2823</v>
      </c>
      <c r="K192" s="127"/>
      <c r="L192" s="127" t="s">
        <v>2824</v>
      </c>
      <c r="M192" s="129" t="s">
        <v>563</v>
      </c>
      <c r="N192" s="129" t="s">
        <v>563</v>
      </c>
      <c r="O192" s="129" t="s">
        <v>931</v>
      </c>
      <c r="P192" s="127" t="n">
        <v>544934428</v>
      </c>
      <c r="Q192" s="133"/>
      <c r="R192" s="129" t="s">
        <v>2825</v>
      </c>
      <c r="S192" s="129" t="s">
        <v>2826</v>
      </c>
      <c r="T192" s="129" t="s">
        <v>563</v>
      </c>
      <c r="U192" s="129" t="s">
        <v>913</v>
      </c>
      <c r="V192" s="129" t="s">
        <v>563</v>
      </c>
      <c r="W192" s="1881" t="s">
        <v>1458</v>
      </c>
      <c r="X192" s="166" t="s">
        <v>563</v>
      </c>
      <c r="Y192" s="129" t="s">
        <v>563</v>
      </c>
      <c r="Z192" s="129" t="s">
        <v>563</v>
      </c>
      <c r="AA192" s="127" t="s">
        <v>2827</v>
      </c>
      <c r="AB192" s="133" t="s">
        <v>913</v>
      </c>
      <c r="AC192" s="127" t="s">
        <v>2828</v>
      </c>
      <c r="AD192" s="127" t="s">
        <v>563</v>
      </c>
      <c r="AE192" s="127" t="s">
        <v>563</v>
      </c>
      <c r="AF192" s="127"/>
      <c r="AG192" s="127" t="s">
        <v>563</v>
      </c>
      <c r="AH192" s="127"/>
      <c r="AI192" s="1821"/>
      <c r="AJ192" s="133"/>
      <c r="AK192" s="133"/>
      <c r="AL192" s="133"/>
      <c r="AM192" s="133"/>
      <c r="AN192" s="133"/>
      <c r="AO192" s="133"/>
      <c r="AP192" s="133"/>
      <c r="AQ192" s="133"/>
      <c r="AR192" s="133"/>
      <c r="AS192" s="133"/>
      <c r="AT192" s="133"/>
      <c r="AU192" s="133"/>
      <c r="AV192" s="133"/>
      <c r="AW192" s="133"/>
      <c r="AX192" s="133"/>
      <c r="AY192" s="133"/>
      <c r="AZ192" s="133"/>
      <c r="BA192" s="133"/>
      <c r="BB192" s="133"/>
      <c r="BC192" s="133"/>
      <c r="BD192" s="133"/>
      <c r="BE192" s="133"/>
      <c r="BF192" s="133"/>
      <c r="BG192" s="133"/>
      <c r="BH192" s="133"/>
      <c r="BI192" s="133"/>
      <c r="BJ192" s="133"/>
      <c r="BK192" s="133"/>
      <c r="BL192" s="1929"/>
      <c r="BM192" s="1929"/>
      <c r="BN192" s="1929"/>
      <c r="BO192" s="1929"/>
      <c r="BP192" s="1929"/>
      <c r="BQ192" s="1929"/>
    </row>
    <row r="193" customFormat="false" ht="11.25" hidden="false" customHeight="true" outlineLevel="0" collapsed="false">
      <c r="A193" s="126" t="s">
        <v>21</v>
      </c>
      <c r="B193" s="158" t="s">
        <v>2829</v>
      </c>
      <c r="C193" s="2237"/>
      <c r="D193" s="2375" t="s">
        <v>2830</v>
      </c>
      <c r="E193" s="2375" t="s">
        <v>2831</v>
      </c>
      <c r="F193" s="2375" t="s">
        <v>2832</v>
      </c>
      <c r="G193" s="229" t="s">
        <v>2833</v>
      </c>
      <c r="H193" s="229" t="s">
        <v>2834</v>
      </c>
      <c r="I193" s="2207" t="s">
        <v>2835</v>
      </c>
      <c r="J193" s="2207" t="s">
        <v>2836</v>
      </c>
      <c r="K193" s="2207" t="s">
        <v>912</v>
      </c>
      <c r="L193" s="2207" t="s">
        <v>940</v>
      </c>
      <c r="M193" s="2207" t="s">
        <v>912</v>
      </c>
      <c r="N193" s="2207" t="s">
        <v>912</v>
      </c>
      <c r="O193" s="2207" t="s">
        <v>2837</v>
      </c>
      <c r="P193" s="129" t="s">
        <v>2838</v>
      </c>
      <c r="Q193" s="129" t="s">
        <v>1049</v>
      </c>
      <c r="R193" s="129"/>
      <c r="S193" s="129"/>
      <c r="T193" s="129"/>
      <c r="U193" s="129"/>
      <c r="V193" s="2207" t="s">
        <v>563</v>
      </c>
      <c r="W193" s="2381"/>
      <c r="X193" s="1502" t="s">
        <v>1081</v>
      </c>
      <c r="Y193" s="2381" t="s">
        <v>1002</v>
      </c>
      <c r="Z193" s="2337" t="s">
        <v>940</v>
      </c>
      <c r="AA193" s="129"/>
      <c r="AB193" s="129" t="s">
        <v>1030</v>
      </c>
      <c r="AC193" s="129" t="s">
        <v>2839</v>
      </c>
      <c r="AD193" s="129"/>
      <c r="AE193" s="129"/>
      <c r="AF193" s="129"/>
      <c r="AG193" s="2338" t="s">
        <v>1056</v>
      </c>
      <c r="AH193" s="129" t="s">
        <v>2840</v>
      </c>
      <c r="AI193" s="2276"/>
      <c r="AJ193" s="129" t="s">
        <v>1019</v>
      </c>
      <c r="AK193" s="2376"/>
      <c r="AL193" s="2360"/>
      <c r="AM193" s="2382"/>
      <c r="AN193" s="2360"/>
      <c r="AO193" s="2382"/>
      <c r="AP193" s="2360"/>
      <c r="AQ193" s="2360"/>
      <c r="AR193" s="2360"/>
      <c r="AS193" s="2382"/>
      <c r="AT193" s="2360"/>
      <c r="AU193" s="2382"/>
      <c r="AV193" s="2360"/>
      <c r="AW193" s="2360"/>
      <c r="AX193" s="2360"/>
      <c r="AY193" s="2360"/>
      <c r="AZ193" s="2360"/>
      <c r="BA193" s="2360"/>
      <c r="BB193" s="2360"/>
      <c r="BC193" s="2360"/>
      <c r="BD193" s="2360"/>
      <c r="BE193" s="2360"/>
      <c r="BF193" s="2360"/>
      <c r="BG193" s="2360"/>
      <c r="BH193" s="2360"/>
      <c r="BI193" s="2360"/>
      <c r="BJ193" s="133"/>
      <c r="BK193" s="1883"/>
      <c r="BL193" s="133"/>
      <c r="BM193" s="133"/>
      <c r="BN193" s="133"/>
      <c r="BO193" s="133"/>
      <c r="BP193" s="133"/>
      <c r="BQ193" s="133"/>
    </row>
    <row r="194" customFormat="false" ht="12.75" hidden="false" customHeight="false" outlineLevel="0" collapsed="false">
      <c r="A194" s="126" t="s">
        <v>21</v>
      </c>
      <c r="B194" s="158" t="s">
        <v>2841</v>
      </c>
      <c r="C194" s="2237"/>
      <c r="D194" s="2365"/>
      <c r="E194" s="2365"/>
      <c r="F194" s="2365"/>
      <c r="G194" s="229"/>
      <c r="H194" s="229"/>
      <c r="I194" s="229"/>
      <c r="J194" s="2207" t="s">
        <v>2842</v>
      </c>
      <c r="K194" s="2207"/>
      <c r="L194" s="2207" t="s">
        <v>2843</v>
      </c>
      <c r="M194" s="129" t="s">
        <v>1030</v>
      </c>
      <c r="N194" s="2207" t="s">
        <v>2844</v>
      </c>
      <c r="O194" s="2207" t="s">
        <v>563</v>
      </c>
      <c r="P194" s="2207" t="s">
        <v>2845</v>
      </c>
      <c r="Q194" s="133"/>
      <c r="R194" s="127" t="s">
        <v>913</v>
      </c>
      <c r="S194" s="127"/>
      <c r="T194" s="127"/>
      <c r="U194" s="127"/>
      <c r="V194" s="1751" t="s">
        <v>913</v>
      </c>
      <c r="W194" s="127"/>
      <c r="X194" s="166"/>
      <c r="Y194" s="127" t="s">
        <v>2846</v>
      </c>
      <c r="Z194" s="2207"/>
      <c r="AA194" s="127"/>
      <c r="AB194" s="2383" t="s">
        <v>1030</v>
      </c>
      <c r="AC194" s="127" t="s">
        <v>2847</v>
      </c>
      <c r="AD194" s="127" t="s">
        <v>2848</v>
      </c>
      <c r="AE194" s="127"/>
      <c r="AF194" s="127"/>
      <c r="AG194" s="127"/>
      <c r="AH194" s="127"/>
      <c r="AI194" s="2379"/>
      <c r="AJ194" s="133"/>
      <c r="AK194" s="133"/>
      <c r="AL194" s="133"/>
      <c r="AM194" s="133"/>
      <c r="AN194" s="133"/>
      <c r="AO194" s="133"/>
      <c r="AP194" s="133"/>
      <c r="AQ194" s="133"/>
      <c r="AR194" s="133"/>
      <c r="AS194" s="133"/>
      <c r="AT194" s="133"/>
      <c r="AU194" s="133"/>
      <c r="AV194" s="133"/>
      <c r="AW194" s="133"/>
      <c r="AX194" s="133"/>
      <c r="AY194" s="133"/>
      <c r="AZ194" s="133"/>
      <c r="BA194" s="133"/>
      <c r="BB194" s="133"/>
      <c r="BC194" s="133"/>
      <c r="BD194" s="133"/>
      <c r="BE194" s="133"/>
      <c r="BF194" s="133"/>
      <c r="BG194" s="133"/>
      <c r="BH194" s="133"/>
      <c r="BI194" s="2360"/>
      <c r="BJ194" s="133"/>
      <c r="BK194" s="133"/>
      <c r="BL194" s="133"/>
      <c r="BM194" s="133"/>
      <c r="BN194" s="133"/>
      <c r="BO194" s="133"/>
      <c r="BP194" s="133"/>
      <c r="BQ194" s="133"/>
    </row>
    <row r="195" customFormat="false" ht="12.75" hidden="false" customHeight="false" outlineLevel="0" collapsed="false">
      <c r="A195" s="112" t="s">
        <v>21</v>
      </c>
      <c r="B195" s="2310" t="s">
        <v>2849</v>
      </c>
      <c r="C195" s="2237"/>
      <c r="D195" s="2311"/>
      <c r="E195" s="2311"/>
      <c r="F195" s="2311"/>
      <c r="G195" s="1848" t="s">
        <v>2850</v>
      </c>
      <c r="H195" s="1848"/>
      <c r="I195" s="1848" t="n">
        <v>97668104</v>
      </c>
      <c r="J195" s="2271"/>
      <c r="K195" s="2271"/>
      <c r="L195" s="2271"/>
      <c r="M195" s="2271"/>
      <c r="N195" s="2271"/>
      <c r="O195" s="2271"/>
      <c r="P195" s="2271" t="s">
        <v>2851</v>
      </c>
      <c r="Q195" s="2271"/>
      <c r="R195" s="2271"/>
      <c r="S195" s="2271"/>
      <c r="T195" s="2271"/>
      <c r="U195" s="2271"/>
      <c r="V195" s="1837"/>
      <c r="W195" s="2271"/>
      <c r="X195" s="246"/>
      <c r="Y195" s="2271"/>
      <c r="Z195" s="2312"/>
      <c r="AA195" s="2271"/>
      <c r="AB195" s="2271"/>
      <c r="AC195" s="2271"/>
      <c r="AD195" s="2271"/>
      <c r="AE195" s="2271"/>
      <c r="AF195" s="2271"/>
      <c r="AG195" s="2272"/>
      <c r="AH195" s="2271"/>
      <c r="AI195" s="2286"/>
      <c r="AJ195" s="2271" t="s">
        <v>1019</v>
      </c>
      <c r="AK195" s="2287"/>
      <c r="AL195" s="2288"/>
      <c r="AM195" s="2288"/>
      <c r="AN195" s="2288"/>
      <c r="AO195" s="2288"/>
      <c r="AP195" s="2288"/>
      <c r="AQ195" s="2288"/>
      <c r="AR195" s="2288"/>
      <c r="AS195" s="2288"/>
      <c r="AT195" s="2288"/>
      <c r="AU195" s="2288"/>
      <c r="AV195" s="2288"/>
      <c r="AW195" s="2288"/>
      <c r="AX195" s="2288"/>
      <c r="AY195" s="2288"/>
      <c r="AZ195" s="2288"/>
      <c r="BA195" s="2288"/>
      <c r="BB195" s="2288"/>
      <c r="BC195" s="2288"/>
      <c r="BD195" s="2288"/>
      <c r="BE195" s="2288"/>
      <c r="BF195" s="2288"/>
      <c r="BG195" s="2288"/>
      <c r="BH195" s="2288"/>
      <c r="BI195" s="2288"/>
      <c r="BJ195" s="1056"/>
      <c r="BK195" s="1056"/>
      <c r="BL195" s="1056"/>
      <c r="BM195" s="1056"/>
      <c r="BN195" s="1056"/>
      <c r="BO195" s="1056"/>
      <c r="BP195" s="1056"/>
      <c r="BQ195" s="53"/>
    </row>
    <row r="196" customFormat="false" ht="7.5" hidden="false" customHeight="true" outlineLevel="0" collapsed="false">
      <c r="A196" s="126" t="s">
        <v>517</v>
      </c>
      <c r="B196" s="158" t="s">
        <v>2852</v>
      </c>
      <c r="C196" s="2237"/>
      <c r="D196" s="2245" t="s">
        <v>2853</v>
      </c>
      <c r="E196" s="2245" t="s">
        <v>2854</v>
      </c>
      <c r="F196" s="2245" t="s">
        <v>2855</v>
      </c>
      <c r="G196" s="229" t="s">
        <v>2856</v>
      </c>
      <c r="H196" s="229" t="s">
        <v>2857</v>
      </c>
      <c r="I196" s="229" t="s">
        <v>2858</v>
      </c>
      <c r="J196" s="2207" t="s">
        <v>940</v>
      </c>
      <c r="K196" s="2207"/>
      <c r="L196" s="2207"/>
      <c r="M196" s="2207" t="s">
        <v>562</v>
      </c>
      <c r="N196" s="2207"/>
      <c r="O196" s="2207" t="s">
        <v>563</v>
      </c>
      <c r="P196" s="2207"/>
      <c r="Q196" s="2207"/>
      <c r="R196" s="2207"/>
      <c r="S196" s="2207"/>
      <c r="T196" s="2207"/>
      <c r="U196" s="2207"/>
      <c r="V196" s="2207" t="s">
        <v>563</v>
      </c>
      <c r="W196" s="2207"/>
      <c r="X196" s="139"/>
      <c r="Y196" s="2207" t="s">
        <v>2859</v>
      </c>
      <c r="Z196" s="2337" t="s">
        <v>925</v>
      </c>
      <c r="AA196" s="2338"/>
      <c r="AB196" s="1882" t="s">
        <v>933</v>
      </c>
      <c r="AC196" s="2207"/>
      <c r="AD196" s="2207"/>
      <c r="AE196" s="2207"/>
      <c r="AF196" s="2207" t="s">
        <v>2860</v>
      </c>
      <c r="AG196" s="2338" t="s">
        <v>941</v>
      </c>
      <c r="AH196" s="2207"/>
      <c r="AI196" s="2286"/>
      <c r="AJ196" s="2207"/>
      <c r="AK196" s="2370"/>
      <c r="AL196" s="2371"/>
      <c r="AM196" s="2371"/>
      <c r="AN196" s="2371"/>
      <c r="AO196" s="2371"/>
      <c r="AP196" s="2371"/>
      <c r="AQ196" s="2371"/>
      <c r="AR196" s="2371"/>
      <c r="AS196" s="2371"/>
      <c r="AT196" s="2371"/>
      <c r="AU196" s="2371"/>
      <c r="AV196" s="2371"/>
      <c r="AW196" s="2371"/>
      <c r="AX196" s="2371"/>
      <c r="AY196" s="2371"/>
      <c r="AZ196" s="2371"/>
      <c r="BA196" s="2371"/>
      <c r="BB196" s="2371"/>
      <c r="BC196" s="2371"/>
      <c r="BD196" s="2371"/>
      <c r="BE196" s="2371"/>
      <c r="BF196" s="2371"/>
      <c r="BG196" s="2371"/>
      <c r="BH196" s="2371"/>
      <c r="BI196" s="2371"/>
      <c r="BJ196" s="227"/>
      <c r="BK196" s="227"/>
      <c r="BL196" s="227"/>
      <c r="BM196" s="227"/>
      <c r="BN196" s="227"/>
      <c r="BO196" s="227"/>
      <c r="BP196" s="227"/>
      <c r="BQ196" s="53"/>
    </row>
    <row r="197" customFormat="false" ht="7.5" hidden="false" customHeight="true" outlineLevel="0" collapsed="false">
      <c r="A197" s="126" t="s">
        <v>517</v>
      </c>
      <c r="B197" s="158" t="s">
        <v>2861</v>
      </c>
      <c r="C197" s="2237"/>
      <c r="D197" s="2365" t="s">
        <v>940</v>
      </c>
      <c r="E197" s="2365" t="s">
        <v>940</v>
      </c>
      <c r="F197" s="2245" t="s">
        <v>2862</v>
      </c>
      <c r="G197" s="229" t="s">
        <v>2863</v>
      </c>
      <c r="H197" s="229" t="s">
        <v>2864</v>
      </c>
      <c r="I197" s="229" t="s">
        <v>2865</v>
      </c>
      <c r="J197" s="2357" t="s">
        <v>2866</v>
      </c>
      <c r="K197" s="2207" t="s">
        <v>1009</v>
      </c>
      <c r="L197" s="2207" t="s">
        <v>940</v>
      </c>
      <c r="M197" s="2207" t="s">
        <v>912</v>
      </c>
      <c r="N197" s="2207"/>
      <c r="O197" s="2207" t="s">
        <v>563</v>
      </c>
      <c r="P197" s="2207" t="s">
        <v>2867</v>
      </c>
      <c r="Q197" s="2207"/>
      <c r="R197" s="2207"/>
      <c r="S197" s="2207"/>
      <c r="T197" s="2207"/>
      <c r="U197" s="2207"/>
      <c r="V197" s="2207" t="s">
        <v>913</v>
      </c>
      <c r="W197" s="2207"/>
      <c r="X197" s="139"/>
      <c r="Y197" s="2207" t="s">
        <v>2868</v>
      </c>
      <c r="Z197" s="2337" t="s">
        <v>940</v>
      </c>
      <c r="AA197" s="2207"/>
      <c r="AB197" s="2207" t="s">
        <v>2869</v>
      </c>
      <c r="AC197" s="2207" t="s">
        <v>933</v>
      </c>
      <c r="AD197" s="2207"/>
      <c r="AE197" s="2207"/>
      <c r="AF197" s="2207"/>
      <c r="AG197" s="2338" t="s">
        <v>2870</v>
      </c>
      <c r="AH197" s="2207"/>
      <c r="AI197" s="2286"/>
      <c r="AJ197" s="2207"/>
      <c r="AK197" s="2370"/>
      <c r="AL197" s="2371"/>
      <c r="AM197" s="2371"/>
      <c r="AN197" s="2371"/>
      <c r="AO197" s="2371"/>
      <c r="AP197" s="2371"/>
      <c r="AQ197" s="2371"/>
      <c r="AR197" s="2371"/>
      <c r="AS197" s="2371"/>
      <c r="AT197" s="2371"/>
      <c r="AU197" s="2371"/>
      <c r="AV197" s="2371"/>
      <c r="AW197" s="2371"/>
      <c r="AX197" s="2371"/>
      <c r="AY197" s="2371"/>
      <c r="AZ197" s="2371"/>
      <c r="BA197" s="2371"/>
      <c r="BB197" s="2371"/>
      <c r="BC197" s="2371"/>
      <c r="BD197" s="2371"/>
      <c r="BE197" s="2371"/>
      <c r="BF197" s="2371"/>
      <c r="BG197" s="2371"/>
      <c r="BH197" s="2371"/>
      <c r="BI197" s="2371"/>
      <c r="BJ197" s="227"/>
      <c r="BK197" s="227"/>
      <c r="BL197" s="227"/>
      <c r="BM197" s="227"/>
      <c r="BN197" s="227"/>
      <c r="BO197" s="227"/>
      <c r="BP197" s="227"/>
      <c r="BQ197" s="53"/>
    </row>
    <row r="198" customFormat="false" ht="7.5" hidden="false" customHeight="true" outlineLevel="0" collapsed="false">
      <c r="A198" s="16" t="s">
        <v>801</v>
      </c>
      <c r="B198" s="2310" t="s">
        <v>2871</v>
      </c>
      <c r="C198" s="2237"/>
      <c r="D198" s="2210" t="s">
        <v>2872</v>
      </c>
      <c r="E198" s="2210" t="s">
        <v>2873</v>
      </c>
      <c r="F198" s="2311" t="s">
        <v>2874</v>
      </c>
      <c r="G198" s="1848" t="s">
        <v>2875</v>
      </c>
      <c r="H198" s="1848" t="s">
        <v>2876</v>
      </c>
      <c r="I198" s="1848" t="s">
        <v>2877</v>
      </c>
      <c r="J198" s="2384" t="s">
        <v>2878</v>
      </c>
      <c r="K198" s="2271" t="s">
        <v>1025</v>
      </c>
      <c r="L198" s="2271" t="s">
        <v>1077</v>
      </c>
      <c r="M198" s="2272" t="s">
        <v>912</v>
      </c>
      <c r="N198" s="2271" t="s">
        <v>2879</v>
      </c>
      <c r="O198" s="2283" t="s">
        <v>2575</v>
      </c>
      <c r="P198" s="2271" t="s">
        <v>2880</v>
      </c>
      <c r="Q198" s="2285"/>
      <c r="R198" s="2272"/>
      <c r="S198" s="2272"/>
      <c r="T198" s="2272"/>
      <c r="U198" s="2272"/>
      <c r="V198" s="2283" t="s">
        <v>563</v>
      </c>
      <c r="W198" s="2272"/>
      <c r="X198" s="1012"/>
      <c r="Y198" s="2272" t="s">
        <v>2881</v>
      </c>
      <c r="Z198" s="2312"/>
      <c r="AA198" s="2272"/>
      <c r="AB198" s="2272"/>
      <c r="AC198" s="2272"/>
      <c r="AD198" s="2272"/>
      <c r="AE198" s="2272"/>
      <c r="AF198" s="2272" t="s">
        <v>2882</v>
      </c>
      <c r="AG198" s="2338" t="s">
        <v>2883</v>
      </c>
      <c r="AH198" s="2272"/>
      <c r="AI198" s="2385"/>
      <c r="AJ198" s="2272"/>
      <c r="AK198" s="2386"/>
      <c r="AL198" s="2387"/>
      <c r="AM198" s="2387"/>
      <c r="AN198" s="2387"/>
      <c r="AO198" s="2387"/>
      <c r="AP198" s="2387"/>
      <c r="AQ198" s="2387"/>
      <c r="AR198" s="2387"/>
      <c r="AS198" s="2387"/>
      <c r="AT198" s="2387"/>
      <c r="AU198" s="2387"/>
      <c r="AV198" s="2387"/>
      <c r="AW198" s="2387"/>
      <c r="AX198" s="2387"/>
      <c r="AY198" s="2387"/>
      <c r="AZ198" s="2387"/>
      <c r="BA198" s="2387"/>
      <c r="BB198" s="2387"/>
      <c r="BC198" s="2387"/>
      <c r="BD198" s="2387"/>
      <c r="BE198" s="2387"/>
      <c r="BF198" s="2387"/>
      <c r="BG198" s="2387"/>
      <c r="BH198" s="2387"/>
      <c r="BI198" s="2387"/>
      <c r="BJ198" s="1942"/>
      <c r="BK198" s="1942"/>
      <c r="BL198" s="1942"/>
      <c r="BM198" s="1942"/>
      <c r="BN198" s="1942"/>
      <c r="BO198" s="1942"/>
      <c r="BP198" s="1942"/>
      <c r="BQ198" s="53"/>
    </row>
    <row r="199" customFormat="false" ht="11.25" hidden="false" customHeight="true" outlineLevel="0" collapsed="false">
      <c r="A199" s="112" t="s">
        <v>21</v>
      </c>
      <c r="B199" s="2310" t="s">
        <v>2884</v>
      </c>
      <c r="C199" s="2237"/>
      <c r="D199" s="2210" t="s">
        <v>2885</v>
      </c>
      <c r="E199" s="2210" t="s">
        <v>2886</v>
      </c>
      <c r="F199" s="2210" t="s">
        <v>2887</v>
      </c>
      <c r="G199" s="1848" t="s">
        <v>2888</v>
      </c>
      <c r="H199" s="1848" t="s">
        <v>2889</v>
      </c>
      <c r="I199" s="1848" t="s">
        <v>2890</v>
      </c>
      <c r="J199" s="2384" t="s">
        <v>2891</v>
      </c>
      <c r="K199" s="2388" t="s">
        <v>1009</v>
      </c>
      <c r="L199" s="2271" t="s">
        <v>911</v>
      </c>
      <c r="M199" s="2271" t="s">
        <v>2892</v>
      </c>
      <c r="N199" s="2271" t="s">
        <v>2893</v>
      </c>
      <c r="O199" s="2282" t="s">
        <v>2894</v>
      </c>
      <c r="P199" s="2271" t="s">
        <v>2895</v>
      </c>
      <c r="Q199" s="2282" t="s">
        <v>1111</v>
      </c>
      <c r="R199" s="2271"/>
      <c r="S199" s="2271"/>
      <c r="T199" s="2271"/>
      <c r="U199" s="2271"/>
      <c r="V199" s="2272" t="s">
        <v>912</v>
      </c>
      <c r="W199" s="2271"/>
      <c r="X199" s="246"/>
      <c r="Y199" s="2271" t="s">
        <v>2896</v>
      </c>
      <c r="Z199" s="2275" t="s">
        <v>940</v>
      </c>
      <c r="AA199" s="2271"/>
      <c r="AB199" s="2282" t="s">
        <v>563</v>
      </c>
      <c r="AC199" s="2282" t="s">
        <v>563</v>
      </c>
      <c r="AD199" s="2282"/>
      <c r="AE199" s="2282"/>
      <c r="AF199" s="2282"/>
      <c r="AG199" s="2296" t="s">
        <v>2897</v>
      </c>
      <c r="AH199" s="2271" t="s">
        <v>2898</v>
      </c>
      <c r="AI199" s="2286"/>
      <c r="AJ199" s="2389" t="s">
        <v>2084</v>
      </c>
      <c r="AK199" s="2287"/>
      <c r="AL199" s="2288"/>
      <c r="AM199" s="2288"/>
      <c r="AN199" s="2288"/>
      <c r="AO199" s="2288"/>
      <c r="AP199" s="2288"/>
      <c r="AQ199" s="2288"/>
      <c r="AR199" s="2288"/>
      <c r="AS199" s="2288"/>
      <c r="AT199" s="2288"/>
      <c r="AU199" s="2288"/>
      <c r="AV199" s="2288"/>
      <c r="AW199" s="2288"/>
      <c r="AX199" s="2288"/>
      <c r="AY199" s="2288"/>
      <c r="AZ199" s="2288"/>
      <c r="BA199" s="2288"/>
      <c r="BB199" s="2288"/>
      <c r="BC199" s="2288"/>
      <c r="BD199" s="2288"/>
      <c r="BE199" s="2288"/>
      <c r="BF199" s="2288"/>
      <c r="BG199" s="2288"/>
      <c r="BH199" s="2288"/>
      <c r="BI199" s="2288"/>
      <c r="BJ199" s="1056"/>
      <c r="BK199" s="1056"/>
      <c r="BL199" s="1056"/>
      <c r="BM199" s="1056"/>
      <c r="BN199" s="1056"/>
      <c r="BO199" s="1056"/>
      <c r="BP199" s="1056"/>
      <c r="BQ199" s="53"/>
    </row>
    <row r="200" customFormat="false" ht="11.25" hidden="false" customHeight="true" outlineLevel="0" collapsed="false">
      <c r="A200" s="126" t="s">
        <v>21</v>
      </c>
      <c r="B200" s="158" t="s">
        <v>2899</v>
      </c>
      <c r="C200" s="2237"/>
      <c r="D200" s="2375" t="s">
        <v>2900</v>
      </c>
      <c r="E200" s="2375" t="s">
        <v>2901</v>
      </c>
      <c r="F200" s="2375" t="s">
        <v>2902</v>
      </c>
      <c r="G200" s="229" t="s">
        <v>2903</v>
      </c>
      <c r="H200" s="229" t="s">
        <v>2904</v>
      </c>
      <c r="I200" s="229" t="s">
        <v>2905</v>
      </c>
      <c r="J200" s="2207" t="s">
        <v>2906</v>
      </c>
      <c r="K200" s="2207" t="s">
        <v>1009</v>
      </c>
      <c r="L200" s="2207" t="s">
        <v>911</v>
      </c>
      <c r="M200" s="2207" t="s">
        <v>912</v>
      </c>
      <c r="N200" s="2207" t="s">
        <v>2907</v>
      </c>
      <c r="O200" s="2207" t="s">
        <v>940</v>
      </c>
      <c r="P200" s="2207" t="s">
        <v>2908</v>
      </c>
      <c r="Q200" s="2207"/>
      <c r="R200" s="2207"/>
      <c r="S200" s="2207"/>
      <c r="T200" s="2207"/>
      <c r="U200" s="2207"/>
      <c r="V200" s="2207" t="s">
        <v>940</v>
      </c>
      <c r="W200" s="2207"/>
      <c r="X200" s="139"/>
      <c r="Y200" s="2207" t="s">
        <v>1061</v>
      </c>
      <c r="Z200" s="129"/>
      <c r="AA200" s="2207"/>
      <c r="AB200" s="2207" t="s">
        <v>933</v>
      </c>
      <c r="AC200" s="2207"/>
      <c r="AD200" s="2207"/>
      <c r="AE200" s="2207"/>
      <c r="AF200" s="2207" t="s">
        <v>2909</v>
      </c>
      <c r="AG200" s="2207" t="s">
        <v>2910</v>
      </c>
      <c r="AH200" s="2207" t="s">
        <v>2911</v>
      </c>
      <c r="AI200" s="2286"/>
      <c r="AJ200" s="2207"/>
      <c r="AK200" s="2370"/>
      <c r="AL200" s="2371"/>
      <c r="AM200" s="2371"/>
      <c r="AN200" s="2371"/>
      <c r="AO200" s="2371"/>
      <c r="AP200" s="2371"/>
      <c r="AQ200" s="2371"/>
      <c r="AR200" s="2371"/>
      <c r="AS200" s="2371"/>
      <c r="AT200" s="2371"/>
      <c r="AU200" s="2371"/>
      <c r="AV200" s="2371"/>
      <c r="AW200" s="2371"/>
      <c r="AX200" s="2371"/>
      <c r="AY200" s="2371"/>
      <c r="AZ200" s="2371"/>
      <c r="BA200" s="2371"/>
      <c r="BB200" s="2371"/>
      <c r="BC200" s="2371"/>
      <c r="BD200" s="2371"/>
      <c r="BE200" s="2371"/>
      <c r="BF200" s="2371"/>
      <c r="BG200" s="2371"/>
      <c r="BH200" s="2371"/>
      <c r="BI200" s="2371"/>
      <c r="BJ200" s="227"/>
      <c r="BK200" s="227"/>
      <c r="BL200" s="227"/>
      <c r="BM200" s="227"/>
      <c r="BN200" s="227"/>
      <c r="BO200" s="227"/>
      <c r="BP200" s="227"/>
      <c r="BQ200" s="133"/>
    </row>
    <row r="201" customFormat="false" ht="11.25" hidden="false" customHeight="true" outlineLevel="0" collapsed="false">
      <c r="A201" s="126"/>
      <c r="B201" s="158" t="s">
        <v>2912</v>
      </c>
      <c r="C201" s="2237"/>
      <c r="D201" s="2375" t="s">
        <v>2913</v>
      </c>
      <c r="E201" s="2375" t="s">
        <v>2914</v>
      </c>
      <c r="F201" s="2365" t="s">
        <v>2874</v>
      </c>
      <c r="G201" s="130" t="s">
        <v>2915</v>
      </c>
      <c r="H201" s="130" t="s">
        <v>2916</v>
      </c>
      <c r="I201" s="130" t="s">
        <v>2917</v>
      </c>
      <c r="J201" s="129" t="s">
        <v>2918</v>
      </c>
      <c r="K201" s="129"/>
      <c r="L201" s="129" t="s">
        <v>968</v>
      </c>
      <c r="M201" s="129" t="s">
        <v>912</v>
      </c>
      <c r="N201" s="129" t="s">
        <v>562</v>
      </c>
      <c r="O201" s="129" t="s">
        <v>2919</v>
      </c>
      <c r="P201" s="129" t="s">
        <v>2920</v>
      </c>
      <c r="Q201" s="129"/>
      <c r="R201" s="129"/>
      <c r="S201" s="129"/>
      <c r="T201" s="129"/>
      <c r="U201" s="129"/>
      <c r="V201" s="2338" t="s">
        <v>2921</v>
      </c>
      <c r="W201" s="129"/>
      <c r="X201" s="166"/>
      <c r="Y201" s="129" t="s">
        <v>1002</v>
      </c>
      <c r="Z201" s="2337"/>
      <c r="AA201" s="129"/>
      <c r="AB201" s="129" t="s">
        <v>933</v>
      </c>
      <c r="AC201" s="129"/>
      <c r="AD201" s="129"/>
      <c r="AE201" s="129"/>
      <c r="AF201" s="129" t="s">
        <v>2922</v>
      </c>
      <c r="AG201" s="2338"/>
      <c r="AH201" s="129"/>
      <c r="AI201" s="2276"/>
      <c r="AJ201" s="129"/>
      <c r="AK201" s="2376"/>
      <c r="AL201" s="2360"/>
      <c r="AM201" s="2360"/>
      <c r="AN201" s="2360"/>
      <c r="AO201" s="2360"/>
      <c r="AP201" s="2360"/>
      <c r="AQ201" s="2360"/>
      <c r="AR201" s="2360"/>
      <c r="AS201" s="2360"/>
      <c r="AT201" s="2360"/>
      <c r="AU201" s="2360"/>
      <c r="AV201" s="2360"/>
      <c r="AW201" s="2360"/>
      <c r="AX201" s="2360"/>
      <c r="AY201" s="2360"/>
      <c r="AZ201" s="2360"/>
      <c r="BA201" s="2360"/>
      <c r="BB201" s="2360"/>
      <c r="BC201" s="2360"/>
      <c r="BD201" s="2360"/>
      <c r="BE201" s="2360"/>
      <c r="BF201" s="2360"/>
      <c r="BG201" s="2360"/>
      <c r="BH201" s="2360"/>
      <c r="BI201" s="2360"/>
      <c r="BJ201" s="133"/>
      <c r="BK201" s="133"/>
      <c r="BL201" s="133"/>
      <c r="BM201" s="133"/>
      <c r="BN201" s="133"/>
      <c r="BO201" s="133"/>
      <c r="BP201" s="133"/>
      <c r="BQ201" s="133"/>
    </row>
    <row r="202" customFormat="false" ht="11.25" hidden="false" customHeight="true" outlineLevel="0" collapsed="false">
      <c r="A202" s="126" t="s">
        <v>21</v>
      </c>
      <c r="B202" s="158" t="s">
        <v>2923</v>
      </c>
      <c r="C202" s="2237"/>
      <c r="D202" s="2365" t="s">
        <v>940</v>
      </c>
      <c r="E202" s="2245" t="s">
        <v>2924</v>
      </c>
      <c r="F202" s="2245" t="s">
        <v>2925</v>
      </c>
      <c r="G202" s="229" t="s">
        <v>2926</v>
      </c>
      <c r="H202" s="229" t="s">
        <v>2927</v>
      </c>
      <c r="I202" s="229" t="s">
        <v>2928</v>
      </c>
      <c r="J202" s="2207" t="s">
        <v>2929</v>
      </c>
      <c r="K202" s="2207" t="s">
        <v>1009</v>
      </c>
      <c r="L202" s="2207" t="s">
        <v>2930</v>
      </c>
      <c r="M202" s="2207" t="s">
        <v>912</v>
      </c>
      <c r="N202" s="2207" t="s">
        <v>2931</v>
      </c>
      <c r="O202" s="2207" t="s">
        <v>940</v>
      </c>
      <c r="P202" s="2207" t="s">
        <v>2932</v>
      </c>
      <c r="Q202" s="2207" t="s">
        <v>2933</v>
      </c>
      <c r="R202" s="2207"/>
      <c r="S202" s="2207"/>
      <c r="T202" s="2207"/>
      <c r="U202" s="2207"/>
      <c r="V202" s="2338" t="s">
        <v>940</v>
      </c>
      <c r="W202" s="2207"/>
      <c r="X202" s="139"/>
      <c r="Y202" s="2207" t="s">
        <v>1002</v>
      </c>
      <c r="Z202" s="2337" t="s">
        <v>912</v>
      </c>
      <c r="AA202" s="2207"/>
      <c r="AB202" s="2207" t="s">
        <v>933</v>
      </c>
      <c r="AC202" s="2207" t="s">
        <v>933</v>
      </c>
      <c r="AD202" s="2207"/>
      <c r="AE202" s="2207"/>
      <c r="AF202" s="2207" t="s">
        <v>2934</v>
      </c>
      <c r="AG202" s="2338" t="s">
        <v>2320</v>
      </c>
      <c r="AH202" s="2207" t="s">
        <v>2935</v>
      </c>
      <c r="AI202" s="2286"/>
      <c r="AJ202" s="2207"/>
      <c r="AK202" s="2370"/>
      <c r="AL202" s="2371"/>
      <c r="AM202" s="2340"/>
      <c r="AN202" s="2371"/>
      <c r="AO202" s="2340"/>
      <c r="AP202" s="2371"/>
      <c r="AQ202" s="2371"/>
      <c r="AR202" s="2371"/>
      <c r="AS202" s="2340"/>
      <c r="AT202" s="2371"/>
      <c r="AU202" s="2340"/>
      <c r="AV202" s="2371"/>
      <c r="AW202" s="2371"/>
      <c r="AX202" s="2371"/>
      <c r="AY202" s="2371"/>
      <c r="AZ202" s="2371"/>
      <c r="BA202" s="2371"/>
      <c r="BB202" s="2371"/>
      <c r="BC202" s="2371"/>
      <c r="BD202" s="2371"/>
      <c r="BE202" s="2371"/>
      <c r="BF202" s="2371"/>
      <c r="BG202" s="2371"/>
      <c r="BH202" s="2371"/>
      <c r="BI202" s="2371"/>
      <c r="BJ202" s="227"/>
      <c r="BK202" s="227"/>
      <c r="BL202" s="227"/>
      <c r="BM202" s="227"/>
      <c r="BN202" s="227"/>
      <c r="BO202" s="227"/>
      <c r="BP202" s="227"/>
      <c r="BQ202" s="15"/>
    </row>
    <row r="203" customFormat="false" ht="11.25" hidden="false" customHeight="true" outlineLevel="0" collapsed="false">
      <c r="A203" s="93"/>
      <c r="B203" s="158" t="s">
        <v>2936</v>
      </c>
      <c r="C203" s="2237"/>
      <c r="D203" s="2390" t="s">
        <v>940</v>
      </c>
      <c r="E203" s="2245" t="s">
        <v>2937</v>
      </c>
      <c r="F203" s="2365"/>
      <c r="G203" s="229" t="s">
        <v>2938</v>
      </c>
      <c r="H203" s="229" t="s">
        <v>2939</v>
      </c>
      <c r="I203" s="229" t="s">
        <v>2940</v>
      </c>
      <c r="J203" s="2207" t="s">
        <v>2941</v>
      </c>
      <c r="K203" s="2207" t="s">
        <v>2942</v>
      </c>
      <c r="L203" s="2207" t="s">
        <v>2943</v>
      </c>
      <c r="M203" s="2207" t="s">
        <v>912</v>
      </c>
      <c r="N203" s="2207" t="s">
        <v>2944</v>
      </c>
      <c r="O203" s="2207" t="s">
        <v>940</v>
      </c>
      <c r="P203" s="2207" t="s">
        <v>2945</v>
      </c>
      <c r="Q203" s="2207" t="s">
        <v>2933</v>
      </c>
      <c r="R203" s="2207"/>
      <c r="S203" s="2207"/>
      <c r="T203" s="2207"/>
      <c r="U203" s="2207"/>
      <c r="V203" s="2338" t="s">
        <v>940</v>
      </c>
      <c r="W203" s="2207"/>
      <c r="X203" s="139"/>
      <c r="Y203" s="2207"/>
      <c r="Z203" s="2337"/>
      <c r="AA203" s="2207"/>
      <c r="AB203" s="2207"/>
      <c r="AC203" s="2207"/>
      <c r="AD203" s="2207"/>
      <c r="AE203" s="2207"/>
      <c r="AF203" s="2207" t="s">
        <v>2946</v>
      </c>
      <c r="AG203" s="2338" t="s">
        <v>2320</v>
      </c>
      <c r="AH203" s="2207" t="s">
        <v>2947</v>
      </c>
      <c r="AI203" s="2286"/>
      <c r="AJ203" s="2207"/>
      <c r="AK203" s="2370"/>
      <c r="AL203" s="2371"/>
      <c r="AM203" s="2391"/>
      <c r="AN203" s="2371"/>
      <c r="AO203" s="2391"/>
      <c r="AP203" s="2371"/>
      <c r="AQ203" s="2371"/>
      <c r="AR203" s="2371"/>
      <c r="AS203" s="2391"/>
      <c r="AT203" s="2371"/>
      <c r="AU203" s="2391"/>
      <c r="AV203" s="2371"/>
      <c r="AW203" s="2371"/>
      <c r="AX203" s="2371"/>
      <c r="AY203" s="2371"/>
      <c r="AZ203" s="2371"/>
      <c r="BA203" s="2371"/>
      <c r="BB203" s="2371"/>
      <c r="BC203" s="2371"/>
      <c r="BD203" s="2371"/>
      <c r="BE203" s="2371"/>
      <c r="BF203" s="2371"/>
      <c r="BG203" s="2371"/>
      <c r="BH203" s="2371"/>
      <c r="BI203" s="2371"/>
      <c r="BJ203" s="227"/>
      <c r="BK203" s="227"/>
      <c r="BL203" s="227"/>
      <c r="BM203" s="227"/>
      <c r="BN203" s="227"/>
      <c r="BO203" s="227"/>
      <c r="BP203" s="227"/>
      <c r="BQ203" s="15"/>
    </row>
    <row r="204" customFormat="false" ht="11.25" hidden="false" customHeight="true" outlineLevel="0" collapsed="false">
      <c r="A204" s="93"/>
      <c r="B204" s="158" t="s">
        <v>2948</v>
      </c>
      <c r="C204" s="2237"/>
      <c r="D204" s="2390" t="s">
        <v>940</v>
      </c>
      <c r="E204" s="2245" t="s">
        <v>2949</v>
      </c>
      <c r="F204" s="2365"/>
      <c r="G204" s="229" t="s">
        <v>2950</v>
      </c>
      <c r="H204" s="229" t="s">
        <v>2951</v>
      </c>
      <c r="I204" s="229" t="s">
        <v>2952</v>
      </c>
      <c r="J204" s="2207" t="s">
        <v>2953</v>
      </c>
      <c r="K204" s="2207"/>
      <c r="L204" s="2207" t="s">
        <v>2954</v>
      </c>
      <c r="M204" s="2207" t="s">
        <v>912</v>
      </c>
      <c r="N204" s="2207" t="s">
        <v>2955</v>
      </c>
      <c r="O204" s="2207" t="s">
        <v>940</v>
      </c>
      <c r="P204" s="2207" t="s">
        <v>2956</v>
      </c>
      <c r="Q204" s="2207" t="s">
        <v>2933</v>
      </c>
      <c r="R204" s="2207"/>
      <c r="S204" s="2207"/>
      <c r="T204" s="2207"/>
      <c r="U204" s="2207"/>
      <c r="V204" s="2338" t="s">
        <v>2921</v>
      </c>
      <c r="W204" s="2338"/>
      <c r="X204" s="172"/>
      <c r="Y204" s="2338" t="s">
        <v>2957</v>
      </c>
      <c r="Z204" s="2337"/>
      <c r="AA204" s="2207"/>
      <c r="AB204" s="2207" t="s">
        <v>933</v>
      </c>
      <c r="AC204" s="2207"/>
      <c r="AD204" s="2207"/>
      <c r="AE204" s="2207"/>
      <c r="AF204" s="2207" t="s">
        <v>2958</v>
      </c>
      <c r="AG204" s="2338" t="s">
        <v>1131</v>
      </c>
      <c r="AH204" s="2207" t="s">
        <v>2959</v>
      </c>
      <c r="AI204" s="2286"/>
      <c r="AJ204" s="2207"/>
      <c r="AK204" s="2370"/>
      <c r="AL204" s="2371"/>
      <c r="AM204" s="2371"/>
      <c r="AN204" s="2371"/>
      <c r="AO204" s="2371"/>
      <c r="AP204" s="2371"/>
      <c r="AQ204" s="2371"/>
      <c r="AR204" s="2371"/>
      <c r="AS204" s="2371"/>
      <c r="AT204" s="2371"/>
      <c r="AU204" s="2371"/>
      <c r="AV204" s="2371"/>
      <c r="AW204" s="2371"/>
      <c r="AX204" s="2371"/>
      <c r="AY204" s="2371"/>
      <c r="AZ204" s="2371"/>
      <c r="BA204" s="2371"/>
      <c r="BB204" s="2371"/>
      <c r="BC204" s="2371"/>
      <c r="BD204" s="2371"/>
      <c r="BE204" s="2371"/>
      <c r="BF204" s="2371"/>
      <c r="BG204" s="2371"/>
      <c r="BH204" s="2371"/>
      <c r="BI204" s="2371"/>
      <c r="BJ204" s="227"/>
      <c r="BK204" s="227"/>
      <c r="BL204" s="227"/>
      <c r="BM204" s="227"/>
      <c r="BN204" s="227"/>
      <c r="BO204" s="227"/>
      <c r="BP204" s="227"/>
      <c r="BQ204" s="15"/>
    </row>
    <row r="205" customFormat="false" ht="1.5" hidden="false" customHeight="true" outlineLevel="0" collapsed="false">
      <c r="A205" s="126" t="s">
        <v>21</v>
      </c>
      <c r="B205" s="158" t="s">
        <v>2960</v>
      </c>
      <c r="C205" s="2237"/>
      <c r="D205" s="2245" t="s">
        <v>2961</v>
      </c>
      <c r="E205" s="2245" t="s">
        <v>2962</v>
      </c>
      <c r="F205" s="2245" t="s">
        <v>2963</v>
      </c>
      <c r="G205" s="2084" t="s">
        <v>2964</v>
      </c>
      <c r="H205" s="2084" t="s">
        <v>2965</v>
      </c>
      <c r="I205" s="2084" t="s">
        <v>2966</v>
      </c>
      <c r="J205" s="2084" t="s">
        <v>2967</v>
      </c>
      <c r="K205" s="2084" t="s">
        <v>2968</v>
      </c>
      <c r="L205" s="2154" t="s">
        <v>569</v>
      </c>
      <c r="M205" s="2154" t="s">
        <v>912</v>
      </c>
      <c r="N205" s="2154" t="s">
        <v>940</v>
      </c>
      <c r="O205" s="2154" t="s">
        <v>925</v>
      </c>
      <c r="P205" s="2154" t="s">
        <v>2969</v>
      </c>
      <c r="Q205" s="97" t="s">
        <v>2970</v>
      </c>
      <c r="R205" s="2154"/>
      <c r="S205" s="2154"/>
      <c r="T205" s="2154"/>
      <c r="U205" s="2154"/>
      <c r="V205" s="2154" t="s">
        <v>912</v>
      </c>
      <c r="W205" s="2154"/>
      <c r="X205" s="87"/>
      <c r="Y205" s="2154" t="s">
        <v>1002</v>
      </c>
      <c r="Z205" s="2248" t="s">
        <v>940</v>
      </c>
      <c r="AA205" s="2154"/>
      <c r="AB205" s="2154" t="s">
        <v>2869</v>
      </c>
      <c r="AC205" s="2154" t="s">
        <v>933</v>
      </c>
      <c r="AD205" s="2154"/>
      <c r="AE205" s="2154"/>
      <c r="AF205" s="2154"/>
      <c r="AG205" s="2154"/>
      <c r="AH205" s="2154"/>
      <c r="AI205" s="1567"/>
      <c r="AJ205" s="97" t="s">
        <v>2084</v>
      </c>
      <c r="AK205" s="960"/>
      <c r="AL205" s="1106"/>
      <c r="AM205" s="2392"/>
      <c r="AN205" s="1106"/>
      <c r="AO205" s="2392"/>
      <c r="AP205" s="1106"/>
      <c r="AQ205" s="1106"/>
      <c r="AR205" s="2392"/>
      <c r="AS205" s="2392"/>
      <c r="AT205" s="1106"/>
      <c r="AU205" s="2392"/>
      <c r="AV205" s="2392"/>
      <c r="AW205" s="1106"/>
      <c r="AX205" s="2392"/>
      <c r="AY205" s="1106"/>
      <c r="AZ205" s="1106"/>
      <c r="BA205" s="2392"/>
      <c r="BB205" s="1106"/>
      <c r="BC205" s="1106"/>
      <c r="BD205" s="1106"/>
      <c r="BE205" s="1106"/>
      <c r="BF205" s="1106"/>
      <c r="BG205" s="1106"/>
      <c r="BH205" s="1106"/>
      <c r="BI205" s="2392"/>
      <c r="BJ205" s="15"/>
      <c r="BK205" s="12"/>
      <c r="BL205" s="15"/>
      <c r="BM205" s="15"/>
      <c r="BN205" s="15"/>
      <c r="BO205" s="15"/>
      <c r="BP205" s="15"/>
      <c r="BQ205" s="15"/>
    </row>
    <row r="206" customFormat="false" ht="7.5" hidden="false" customHeight="true" outlineLevel="0" collapsed="false">
      <c r="A206" s="2393"/>
      <c r="B206" s="2393" t="s">
        <v>2971</v>
      </c>
      <c r="C206" s="2393"/>
      <c r="D206" s="2394" t="s">
        <v>2972</v>
      </c>
      <c r="E206" s="2394" t="s">
        <v>2973</v>
      </c>
      <c r="F206" s="2394" t="s">
        <v>2974</v>
      </c>
      <c r="G206" s="2395" t="s">
        <v>2975</v>
      </c>
      <c r="H206" s="2395" t="s">
        <v>2976</v>
      </c>
      <c r="I206" s="2396" t="s">
        <v>2977</v>
      </c>
      <c r="J206" s="2395" t="s">
        <v>2978</v>
      </c>
      <c r="K206" s="2395"/>
      <c r="L206" s="2395"/>
      <c r="M206" s="2397" t="s">
        <v>913</v>
      </c>
      <c r="N206" s="2398" t="s">
        <v>2979</v>
      </c>
      <c r="O206" s="2398"/>
      <c r="P206" s="2398" t="s">
        <v>2980</v>
      </c>
      <c r="Q206" s="2399"/>
      <c r="R206" s="2400"/>
      <c r="S206" s="2400"/>
      <c r="T206" s="2400"/>
      <c r="U206" s="2400"/>
      <c r="V206" s="2400"/>
      <c r="W206" s="2401"/>
      <c r="X206" s="2402" t="s">
        <v>2981</v>
      </c>
      <c r="Y206" s="2401" t="s">
        <v>2982</v>
      </c>
      <c r="Z206" s="2403"/>
      <c r="AA206" s="2397" t="s">
        <v>2983</v>
      </c>
      <c r="AB206" s="2401" t="s">
        <v>1936</v>
      </c>
      <c r="AC206" s="221" t="s">
        <v>2984</v>
      </c>
      <c r="AD206" s="221" t="s">
        <v>2985</v>
      </c>
      <c r="AE206" s="221"/>
      <c r="AF206" s="221"/>
      <c r="AG206" s="221"/>
      <c r="AH206" s="221"/>
      <c r="AI206" s="2379"/>
      <c r="AJ206" s="2399"/>
      <c r="AK206" s="2399"/>
      <c r="AL206" s="2399"/>
      <c r="AM206" s="2399"/>
      <c r="AN206" s="2399"/>
      <c r="AO206" s="2399"/>
      <c r="AP206" s="2399"/>
      <c r="AQ206" s="2399"/>
      <c r="AR206" s="2399"/>
      <c r="AS206" s="2399"/>
      <c r="AT206" s="2399"/>
      <c r="AU206" s="2399"/>
      <c r="AV206" s="2399"/>
      <c r="AW206" s="2399"/>
      <c r="AX206" s="2399"/>
      <c r="AY206" s="2399"/>
      <c r="AZ206" s="2399"/>
      <c r="BA206" s="2399"/>
      <c r="BB206" s="2399"/>
      <c r="BC206" s="2399"/>
      <c r="BD206" s="2399"/>
      <c r="BE206" s="2399"/>
      <c r="BF206" s="2399"/>
      <c r="BG206" s="2399"/>
      <c r="BH206" s="2399"/>
      <c r="BI206" s="2399"/>
      <c r="BJ206" s="2399"/>
      <c r="BK206" s="2399"/>
      <c r="BL206" s="2399"/>
      <c r="BM206" s="2399"/>
      <c r="BN206" s="2399"/>
      <c r="BO206" s="2399"/>
      <c r="BP206" s="2399"/>
      <c r="BQ206" s="2399"/>
    </row>
    <row r="207" customFormat="false" ht="30" hidden="false" customHeight="true" outlineLevel="0" collapsed="false">
      <c r="A207" s="126" t="s">
        <v>21</v>
      </c>
      <c r="B207" s="158" t="s">
        <v>2986</v>
      </c>
      <c r="C207" s="158"/>
      <c r="D207" s="2279" t="s">
        <v>931</v>
      </c>
      <c r="E207" s="2151" t="s">
        <v>2987</v>
      </c>
      <c r="F207" s="2151" t="s">
        <v>2988</v>
      </c>
      <c r="G207" s="1848" t="s">
        <v>2989</v>
      </c>
      <c r="H207" s="251" t="s">
        <v>2990</v>
      </c>
      <c r="I207" s="1848" t="s">
        <v>2991</v>
      </c>
      <c r="J207" s="2338"/>
      <c r="K207" s="2338"/>
      <c r="L207" s="2241" t="s">
        <v>569</v>
      </c>
      <c r="M207" s="2338" t="s">
        <v>940</v>
      </c>
      <c r="N207" s="2338" t="s">
        <v>940</v>
      </c>
      <c r="O207" s="2338" t="s">
        <v>925</v>
      </c>
      <c r="P207" s="2338" t="s">
        <v>2992</v>
      </c>
      <c r="Q207" s="1881" t="s">
        <v>2993</v>
      </c>
      <c r="R207" s="2338"/>
      <c r="S207" s="2338"/>
      <c r="T207" s="2338"/>
      <c r="U207" s="2338"/>
      <c r="V207" s="2207" t="s">
        <v>563</v>
      </c>
      <c r="W207" s="2338"/>
      <c r="X207" s="172"/>
      <c r="Y207" s="2338"/>
      <c r="Z207" s="2337" t="s">
        <v>940</v>
      </c>
      <c r="AA207" s="2338"/>
      <c r="AB207" s="2338" t="s">
        <v>933</v>
      </c>
      <c r="AC207" s="2338" t="s">
        <v>2994</v>
      </c>
      <c r="AD207" s="2338"/>
      <c r="AE207" s="2338"/>
      <c r="AF207" s="2338"/>
      <c r="AG207" s="2338"/>
      <c r="AH207" s="2338"/>
      <c r="AI207" s="1941"/>
      <c r="AJ207" s="1881"/>
      <c r="AK207" s="2404"/>
      <c r="AL207" s="2405"/>
      <c r="AM207" s="2405"/>
      <c r="AN207" s="2405"/>
      <c r="AO207" s="2405"/>
      <c r="AP207" s="2405"/>
      <c r="AQ207" s="2405"/>
      <c r="AR207" s="2405"/>
      <c r="AS207" s="2405"/>
      <c r="AT207" s="2405"/>
      <c r="AU207" s="2405"/>
      <c r="AV207" s="2405"/>
      <c r="AW207" s="2405"/>
      <c r="AX207" s="2405"/>
      <c r="AY207" s="2405"/>
      <c r="AZ207" s="2405"/>
      <c r="BA207" s="2405"/>
      <c r="BB207" s="2405"/>
      <c r="BC207" s="2405"/>
      <c r="BD207" s="2405"/>
      <c r="BE207" s="2405"/>
      <c r="BF207" s="2405"/>
      <c r="BG207" s="2405"/>
      <c r="BH207" s="2405"/>
      <c r="BI207" s="2405"/>
      <c r="BJ207" s="2406"/>
      <c r="BK207" s="2406"/>
      <c r="BL207" s="2406"/>
      <c r="BM207" s="2406"/>
      <c r="BN207" s="2406"/>
      <c r="BO207" s="2406"/>
      <c r="BP207" s="2406"/>
      <c r="BQ207" s="53"/>
    </row>
    <row r="208" customFormat="false" ht="20.25" hidden="false" customHeight="true" outlineLevel="0" collapsed="false">
      <c r="A208" s="112" t="s">
        <v>21</v>
      </c>
      <c r="B208" s="158" t="s">
        <v>2995</v>
      </c>
      <c r="C208" s="158"/>
      <c r="D208" s="2151" t="s">
        <v>2996</v>
      </c>
      <c r="E208" s="2151" t="s">
        <v>2997</v>
      </c>
      <c r="F208" s="2151" t="s">
        <v>2998</v>
      </c>
      <c r="G208" s="120" t="s">
        <v>2850</v>
      </c>
      <c r="H208" s="120" t="s">
        <v>2999</v>
      </c>
      <c r="I208" s="120" t="s">
        <v>3000</v>
      </c>
      <c r="J208" s="2368" t="s">
        <v>3001</v>
      </c>
      <c r="K208" s="2388" t="s">
        <v>1009</v>
      </c>
      <c r="L208" s="2283" t="s">
        <v>562</v>
      </c>
      <c r="M208" s="2282" t="s">
        <v>569</v>
      </c>
      <c r="N208" s="2271" t="s">
        <v>562</v>
      </c>
      <c r="O208" s="2282" t="s">
        <v>940</v>
      </c>
      <c r="P208" s="2271" t="s">
        <v>3002</v>
      </c>
      <c r="Q208" s="2282" t="s">
        <v>3003</v>
      </c>
      <c r="R208" s="2271"/>
      <c r="S208" s="2271"/>
      <c r="T208" s="2271"/>
      <c r="U208" s="2271"/>
      <c r="V208" s="2282" t="s">
        <v>569</v>
      </c>
      <c r="W208" s="2271"/>
      <c r="X208" s="246"/>
      <c r="Y208" s="2271" t="s">
        <v>1002</v>
      </c>
      <c r="Z208" s="2275" t="s">
        <v>940</v>
      </c>
      <c r="AA208" s="1822" t="s">
        <v>3004</v>
      </c>
      <c r="AB208" s="2207" t="s">
        <v>3005</v>
      </c>
      <c r="AC208" s="2207" t="s">
        <v>1030</v>
      </c>
      <c r="AD208" s="2271"/>
      <c r="AE208" s="2271"/>
      <c r="AF208" s="2282"/>
      <c r="AG208" s="2296"/>
      <c r="AH208" s="2271" t="s">
        <v>3006</v>
      </c>
      <c r="AI208" s="2286"/>
      <c r="AJ208" s="2271" t="s">
        <v>3007</v>
      </c>
      <c r="AK208" s="2287"/>
      <c r="AL208" s="2288"/>
      <c r="AM208" s="2288"/>
      <c r="AN208" s="2288"/>
      <c r="AO208" s="2288"/>
      <c r="AP208" s="2288"/>
      <c r="AQ208" s="2288"/>
      <c r="AR208" s="2288"/>
      <c r="AS208" s="2288"/>
      <c r="AT208" s="2288"/>
      <c r="AU208" s="2288"/>
      <c r="AV208" s="2288"/>
      <c r="AW208" s="2288"/>
      <c r="AX208" s="2288"/>
      <c r="AY208" s="2288"/>
      <c r="AZ208" s="2288"/>
      <c r="BA208" s="2288"/>
      <c r="BB208" s="2288"/>
      <c r="BC208" s="2288"/>
      <c r="BD208" s="2288"/>
      <c r="BE208" s="2288"/>
      <c r="BF208" s="2288"/>
      <c r="BG208" s="2288"/>
      <c r="BH208" s="2288"/>
      <c r="BI208" s="2288"/>
      <c r="BJ208" s="1056"/>
      <c r="BK208" s="1056"/>
      <c r="BL208" s="1056"/>
      <c r="BM208" s="1056"/>
      <c r="BN208" s="1056"/>
      <c r="BO208" s="1056"/>
      <c r="BP208" s="1056"/>
      <c r="BQ208" s="53"/>
    </row>
    <row r="209" customFormat="false" ht="11.25" hidden="false" customHeight="true" outlineLevel="0" collapsed="false">
      <c r="A209" s="2310" t="s">
        <v>21</v>
      </c>
      <c r="B209" s="2407" t="s">
        <v>3008</v>
      </c>
      <c r="C209" s="2407"/>
      <c r="D209" s="2238" t="s">
        <v>940</v>
      </c>
      <c r="E209" s="2279" t="s">
        <v>3009</v>
      </c>
      <c r="F209" s="2408" t="s">
        <v>2874</v>
      </c>
      <c r="G209" s="1848" t="s">
        <v>3010</v>
      </c>
      <c r="H209" s="1848" t="s">
        <v>3011</v>
      </c>
      <c r="I209" s="1848" t="s">
        <v>3012</v>
      </c>
      <c r="J209" s="2282"/>
      <c r="K209" s="2282" t="s">
        <v>569</v>
      </c>
      <c r="L209" s="2271" t="s">
        <v>2954</v>
      </c>
      <c r="M209" s="2271" t="s">
        <v>912</v>
      </c>
      <c r="N209" s="2282" t="s">
        <v>940</v>
      </c>
      <c r="O209" s="2283" t="s">
        <v>940</v>
      </c>
      <c r="P209" s="2271" t="s">
        <v>3012</v>
      </c>
      <c r="Q209" s="2282" t="s">
        <v>3013</v>
      </c>
      <c r="R209" s="2271"/>
      <c r="S209" s="2271"/>
      <c r="T209" s="2271"/>
      <c r="U209" s="2271"/>
      <c r="V209" s="2207" t="s">
        <v>563</v>
      </c>
      <c r="W209" s="2271"/>
      <c r="X209" s="246"/>
      <c r="Y209" s="2282" t="s">
        <v>3014</v>
      </c>
      <c r="Z209" s="2275" t="s">
        <v>940</v>
      </c>
      <c r="AA209" s="2271"/>
      <c r="AB209" s="2282" t="s">
        <v>933</v>
      </c>
      <c r="AC209" s="2282" t="s">
        <v>933</v>
      </c>
      <c r="AD209" s="2282"/>
      <c r="AE209" s="2282"/>
      <c r="AF209" s="2282" t="s">
        <v>569</v>
      </c>
      <c r="AG209" s="2409" t="s">
        <v>972</v>
      </c>
      <c r="AH209" s="2282" t="s">
        <v>569</v>
      </c>
      <c r="AI209" s="2286"/>
      <c r="AJ209" s="2271" t="s">
        <v>961</v>
      </c>
      <c r="AK209" s="2287"/>
      <c r="AL209" s="2288"/>
      <c r="AM209" s="2288"/>
      <c r="AN209" s="2288"/>
      <c r="AO209" s="2288"/>
      <c r="AP209" s="2288"/>
      <c r="AQ209" s="2288"/>
      <c r="AR209" s="2410"/>
      <c r="AS209" s="2288"/>
      <c r="AT209" s="2288"/>
      <c r="AU209" s="2410"/>
      <c r="AV209" s="2410"/>
      <c r="AW209" s="2288"/>
      <c r="AX209" s="2410"/>
      <c r="AY209" s="2288"/>
      <c r="AZ209" s="2288"/>
      <c r="BA209" s="2410"/>
      <c r="BB209" s="2288"/>
      <c r="BC209" s="2288"/>
      <c r="BD209" s="2288"/>
      <c r="BE209" s="2288"/>
      <c r="BF209" s="2288"/>
      <c r="BG209" s="2288"/>
      <c r="BH209" s="2288"/>
      <c r="BI209" s="2410"/>
      <c r="BJ209" s="1056"/>
      <c r="BK209" s="2411"/>
      <c r="BL209" s="1056"/>
      <c r="BM209" s="1056"/>
      <c r="BN209" s="1056"/>
      <c r="BO209" s="1056"/>
      <c r="BP209" s="1056"/>
      <c r="BQ209" s="53"/>
    </row>
    <row r="210" customFormat="false" ht="11.25" hidden="false" customHeight="true" outlineLevel="0" collapsed="false">
      <c r="A210" s="112" t="s">
        <v>21</v>
      </c>
      <c r="B210" s="158" t="s">
        <v>3015</v>
      </c>
      <c r="C210" s="158"/>
      <c r="D210" s="2295" t="s">
        <v>940</v>
      </c>
      <c r="E210" s="2295" t="s">
        <v>925</v>
      </c>
      <c r="F210" s="2210" t="s">
        <v>3016</v>
      </c>
      <c r="G210" s="1848" t="s">
        <v>3017</v>
      </c>
      <c r="H210" s="1848" t="s">
        <v>3018</v>
      </c>
      <c r="I210" s="1848" t="s">
        <v>3019</v>
      </c>
      <c r="J210" s="2271" t="s">
        <v>940</v>
      </c>
      <c r="K210" s="2315"/>
      <c r="L210" s="2271" t="s">
        <v>911</v>
      </c>
      <c r="M210" s="2315" t="s">
        <v>3020</v>
      </c>
      <c r="N210" s="2283" t="s">
        <v>562</v>
      </c>
      <c r="O210" s="2283" t="s">
        <v>931</v>
      </c>
      <c r="P210" s="2271"/>
      <c r="Q210" s="2282" t="s">
        <v>1085</v>
      </c>
      <c r="R210" s="2271"/>
      <c r="S210" s="2271"/>
      <c r="T210" s="2271"/>
      <c r="U210" s="2271"/>
      <c r="V210" s="2207" t="s">
        <v>563</v>
      </c>
      <c r="W210" s="2271"/>
      <c r="X210" s="246"/>
      <c r="Y210" s="2271" t="n">
        <v>19</v>
      </c>
      <c r="Z210" s="2275" t="s">
        <v>940</v>
      </c>
      <c r="AA210" s="2271"/>
      <c r="AB210" s="2282" t="s">
        <v>562</v>
      </c>
      <c r="AC210" s="2282" t="s">
        <v>562</v>
      </c>
      <c r="AD210" s="2271"/>
      <c r="AE210" s="2271"/>
      <c r="AF210" s="2207" t="s">
        <v>3021</v>
      </c>
      <c r="AG210" s="2296" t="s">
        <v>2320</v>
      </c>
      <c r="AH210" s="2271"/>
      <c r="AI210" s="2286"/>
      <c r="AJ210" s="2271"/>
      <c r="AK210" s="2287"/>
      <c r="AL210" s="2288"/>
      <c r="AM210" s="2288"/>
      <c r="AN210" s="2288"/>
      <c r="AO210" s="2288"/>
      <c r="AP210" s="2288"/>
      <c r="AQ210" s="2288"/>
      <c r="AR210" s="2288"/>
      <c r="AS210" s="2288"/>
      <c r="AT210" s="2288"/>
      <c r="AU210" s="2288"/>
      <c r="AV210" s="2288"/>
      <c r="AW210" s="2288"/>
      <c r="AX210" s="2288"/>
      <c r="AY210" s="2288"/>
      <c r="AZ210" s="2288"/>
      <c r="BA210" s="2288"/>
      <c r="BB210" s="2288"/>
      <c r="BC210" s="2288"/>
      <c r="BD210" s="2288"/>
      <c r="BE210" s="2288"/>
      <c r="BF210" s="2288"/>
      <c r="BG210" s="2288"/>
      <c r="BH210" s="2288"/>
      <c r="BI210" s="2288"/>
      <c r="BJ210" s="1056"/>
      <c r="BK210" s="1056"/>
      <c r="BL210" s="1056"/>
      <c r="BM210" s="1056"/>
      <c r="BN210" s="1056"/>
      <c r="BO210" s="1056"/>
      <c r="BP210" s="1056"/>
      <c r="BQ210" s="53"/>
    </row>
    <row r="211" customFormat="false" ht="11.25" hidden="false" customHeight="true" outlineLevel="0" collapsed="false">
      <c r="A211" s="16"/>
      <c r="B211" s="158" t="s">
        <v>3022</v>
      </c>
      <c r="C211" s="158"/>
      <c r="D211" s="2372" t="s">
        <v>1030</v>
      </c>
      <c r="E211" s="2372" t="s">
        <v>3023</v>
      </c>
      <c r="F211" s="2408" t="s">
        <v>2874</v>
      </c>
      <c r="G211" s="229" t="s">
        <v>3024</v>
      </c>
      <c r="H211" s="229"/>
      <c r="I211" s="229"/>
      <c r="J211" s="229" t="s">
        <v>3025</v>
      </c>
      <c r="K211" s="2207"/>
      <c r="L211" s="2207" t="s">
        <v>968</v>
      </c>
      <c r="M211" s="2207"/>
      <c r="N211" s="2207"/>
      <c r="O211" s="2207"/>
      <c r="P211" s="2207"/>
      <c r="Q211" s="2207" t="s">
        <v>2761</v>
      </c>
      <c r="R211" s="2207"/>
      <c r="S211" s="2207"/>
      <c r="T211" s="2207"/>
      <c r="U211" s="2207"/>
      <c r="V211" s="2338" t="s">
        <v>3026</v>
      </c>
      <c r="W211" s="2207"/>
      <c r="X211" s="139"/>
      <c r="Y211" s="2207"/>
      <c r="Z211" s="2337"/>
      <c r="AA211" s="2207"/>
      <c r="AB211" s="2207"/>
      <c r="AC211" s="2207"/>
      <c r="AD211" s="2207"/>
      <c r="AE211" s="2207"/>
      <c r="AF211" s="2207"/>
      <c r="AG211" s="2338" t="s">
        <v>3027</v>
      </c>
      <c r="AH211" s="2207"/>
      <c r="AI211" s="2286"/>
      <c r="AJ211" s="2207"/>
      <c r="AK211" s="2412"/>
      <c r="AL211" s="2391"/>
      <c r="AM211" s="2391"/>
      <c r="AN211" s="2391"/>
      <c r="AO211" s="2391"/>
      <c r="AP211" s="2391"/>
      <c r="AQ211" s="2391"/>
      <c r="AR211" s="2391"/>
      <c r="AS211" s="2391"/>
      <c r="AT211" s="2391"/>
      <c r="AU211" s="2391"/>
      <c r="AV211" s="2391"/>
      <c r="AW211" s="2391"/>
      <c r="AX211" s="2391"/>
      <c r="AY211" s="2391"/>
      <c r="AZ211" s="2391"/>
      <c r="BA211" s="2391"/>
      <c r="BB211" s="2391"/>
      <c r="BC211" s="2391"/>
      <c r="BD211" s="2391"/>
      <c r="BE211" s="2391"/>
      <c r="BF211" s="2391"/>
      <c r="BG211" s="2391"/>
      <c r="BH211" s="2391"/>
      <c r="BI211" s="2391"/>
      <c r="BJ211" s="724"/>
      <c r="BK211" s="724"/>
      <c r="BL211" s="724"/>
      <c r="BM211" s="724"/>
      <c r="BN211" s="724"/>
      <c r="BO211" s="724"/>
      <c r="BP211" s="724"/>
      <c r="BQ211" s="724"/>
    </row>
    <row r="212" customFormat="false" ht="7.5" hidden="false" customHeight="true" outlineLevel="0" collapsed="false">
      <c r="A212" s="112" t="s">
        <v>590</v>
      </c>
      <c r="B212" s="158" t="s">
        <v>3028</v>
      </c>
      <c r="C212" s="158"/>
      <c r="D212" s="2178" t="s">
        <v>3029</v>
      </c>
      <c r="E212" s="2245" t="s">
        <v>3030</v>
      </c>
      <c r="F212" s="2369"/>
      <c r="G212" s="229" t="s">
        <v>3031</v>
      </c>
      <c r="H212" s="229" t="s">
        <v>3032</v>
      </c>
      <c r="I212" s="229" t="s">
        <v>3033</v>
      </c>
      <c r="J212" s="2207" t="s">
        <v>3034</v>
      </c>
      <c r="K212" s="2207"/>
      <c r="L212" s="2207" t="s">
        <v>968</v>
      </c>
      <c r="M212" s="2271" t="s">
        <v>1030</v>
      </c>
      <c r="N212" s="2282" t="s">
        <v>940</v>
      </c>
      <c r="O212" s="2283" t="s">
        <v>563</v>
      </c>
      <c r="P212" s="2207" t="s">
        <v>3035</v>
      </c>
      <c r="Q212" s="2207" t="s">
        <v>3036</v>
      </c>
      <c r="R212" s="2207" t="s">
        <v>563</v>
      </c>
      <c r="S212" s="2207" t="s">
        <v>913</v>
      </c>
      <c r="T212" s="2207" t="s">
        <v>913</v>
      </c>
      <c r="U212" s="2207" t="s">
        <v>913</v>
      </c>
      <c r="V212" s="2207" t="s">
        <v>913</v>
      </c>
      <c r="W212" s="2207"/>
      <c r="X212" s="139"/>
      <c r="Y212" s="2207"/>
      <c r="Z212" s="2337" t="s">
        <v>3037</v>
      </c>
      <c r="AA212" s="2207"/>
      <c r="AB212" s="2207"/>
      <c r="AC212" s="2207"/>
      <c r="AD212" s="2207"/>
      <c r="AE212" s="2207"/>
      <c r="AF212" s="2207"/>
      <c r="AG212" s="2338" t="s">
        <v>569</v>
      </c>
      <c r="AH212" s="2207"/>
      <c r="AI212" s="2286"/>
      <c r="AJ212" s="2207"/>
      <c r="AK212" s="2370" t="s">
        <v>1030</v>
      </c>
      <c r="AL212" s="2371"/>
      <c r="AM212" s="2371" t="s">
        <v>562</v>
      </c>
      <c r="AN212" s="2371"/>
      <c r="AO212" s="2371" t="s">
        <v>3038</v>
      </c>
      <c r="AP212" s="2371"/>
      <c r="AQ212" s="2371" t="s">
        <v>949</v>
      </c>
      <c r="AR212" s="2371"/>
      <c r="AS212" s="2371" t="s">
        <v>562</v>
      </c>
      <c r="AT212" s="2371"/>
      <c r="AU212" s="2371"/>
      <c r="AV212" s="2371"/>
      <c r="AW212" s="2371" t="s">
        <v>3031</v>
      </c>
      <c r="AX212" s="2371"/>
      <c r="AY212" s="2371" t="s">
        <v>6164</v>
      </c>
      <c r="AZ212" s="2371"/>
      <c r="BA212" s="2371"/>
      <c r="BB212" s="2371"/>
      <c r="BC212" s="2371"/>
      <c r="BD212" s="2371"/>
      <c r="BE212" s="2371"/>
      <c r="BF212" s="2371"/>
      <c r="BG212" s="2371"/>
      <c r="BH212" s="2371"/>
      <c r="BI212" s="2371"/>
      <c r="BJ212" s="1056"/>
      <c r="BK212" s="1056"/>
      <c r="BL212" s="1056"/>
      <c r="BM212" s="1056"/>
      <c r="BN212" s="1056"/>
      <c r="BO212" s="1056"/>
      <c r="BP212" s="1056"/>
      <c r="BQ212" s="1056"/>
    </row>
    <row r="213" customFormat="false" ht="7.5" hidden="false" customHeight="true" outlineLevel="0" collapsed="false">
      <c r="A213" s="112" t="s">
        <v>517</v>
      </c>
      <c r="B213" s="2310" t="s">
        <v>3039</v>
      </c>
      <c r="C213" s="2310"/>
      <c r="D213" s="2178" t="s">
        <v>3040</v>
      </c>
      <c r="E213" s="2178" t="s">
        <v>3041</v>
      </c>
      <c r="F213" s="2413"/>
      <c r="G213" s="1848" t="s">
        <v>3042</v>
      </c>
      <c r="H213" s="1848" t="s">
        <v>3043</v>
      </c>
      <c r="I213" s="1848" t="s">
        <v>3044</v>
      </c>
      <c r="J213" s="2271" t="s">
        <v>3045</v>
      </c>
      <c r="K213" s="2271" t="s">
        <v>1025</v>
      </c>
      <c r="L213" s="2282" t="s">
        <v>1026</v>
      </c>
      <c r="M213" s="2282" t="s">
        <v>3046</v>
      </c>
      <c r="N213" s="2282" t="s">
        <v>3047</v>
      </c>
      <c r="O213" s="2282" t="s">
        <v>563</v>
      </c>
      <c r="P213" s="2271" t="s">
        <v>3048</v>
      </c>
      <c r="Q213" s="2315"/>
      <c r="R213" s="2271" t="s">
        <v>3049</v>
      </c>
      <c r="S213" s="2271" t="s">
        <v>913</v>
      </c>
      <c r="T213" s="2271" t="s">
        <v>913</v>
      </c>
      <c r="U213" s="2271" t="s">
        <v>563</v>
      </c>
      <c r="V213" s="2271" t="s">
        <v>563</v>
      </c>
      <c r="W213" s="2271"/>
      <c r="X213" s="246"/>
      <c r="Y213" s="2282" t="s">
        <v>1186</v>
      </c>
      <c r="Z213" s="2275" t="s">
        <v>940</v>
      </c>
      <c r="AA213" s="2271"/>
      <c r="AB213" s="2329" t="s">
        <v>933</v>
      </c>
      <c r="AC213" s="2282" t="s">
        <v>933</v>
      </c>
      <c r="AD213" s="2271"/>
      <c r="AE213" s="2271"/>
      <c r="AF213" s="2271"/>
      <c r="AG213" s="2296" t="s">
        <v>1131</v>
      </c>
      <c r="AH213" s="2271"/>
      <c r="AI213" s="2286"/>
      <c r="AJ213" s="2271"/>
      <c r="AK213" s="2287"/>
      <c r="AL213" s="2288"/>
      <c r="AM213" s="2288"/>
      <c r="AN213" s="2288"/>
      <c r="AO213" s="2288"/>
      <c r="AP213" s="2288"/>
      <c r="AQ213" s="2288"/>
      <c r="AR213" s="2288"/>
      <c r="AS213" s="2288"/>
      <c r="AT213" s="2288"/>
      <c r="AU213" s="2288"/>
      <c r="AV213" s="2288"/>
      <c r="AW213" s="2288"/>
      <c r="AX213" s="2288"/>
      <c r="AY213" s="2288"/>
      <c r="AZ213" s="2288"/>
      <c r="BA213" s="2288"/>
      <c r="BB213" s="2288"/>
      <c r="BC213" s="2288"/>
      <c r="BD213" s="2288"/>
      <c r="BE213" s="2288"/>
      <c r="BF213" s="2288"/>
      <c r="BG213" s="2288"/>
      <c r="BH213" s="2288"/>
      <c r="BI213" s="2288"/>
      <c r="BJ213" s="1056"/>
      <c r="BK213" s="1056"/>
      <c r="BL213" s="1056"/>
      <c r="BM213" s="1056"/>
      <c r="BN213" s="1056"/>
      <c r="BO213" s="1056"/>
      <c r="BP213" s="1056"/>
      <c r="BQ213" s="53"/>
    </row>
    <row r="214" customFormat="false" ht="7.5" hidden="false" customHeight="true" outlineLevel="0" collapsed="false">
      <c r="A214" s="112" t="s">
        <v>517</v>
      </c>
      <c r="B214" s="2310" t="s">
        <v>3050</v>
      </c>
      <c r="C214" s="2310"/>
      <c r="D214" s="2178" t="s">
        <v>3051</v>
      </c>
      <c r="E214" s="2210" t="s">
        <v>3052</v>
      </c>
      <c r="F214" s="2413"/>
      <c r="G214" s="1848" t="s">
        <v>3053</v>
      </c>
      <c r="H214" s="1848" t="s">
        <v>569</v>
      </c>
      <c r="I214" s="1848" t="s">
        <v>3054</v>
      </c>
      <c r="J214" s="2271" t="s">
        <v>3055</v>
      </c>
      <c r="K214" s="2271" t="s">
        <v>1025</v>
      </c>
      <c r="L214" s="2283" t="s">
        <v>562</v>
      </c>
      <c r="M214" s="2283" t="s">
        <v>562</v>
      </c>
      <c r="N214" s="2283" t="s">
        <v>562</v>
      </c>
      <c r="O214" s="2271" t="s">
        <v>3056</v>
      </c>
      <c r="P214" s="2271"/>
      <c r="Q214" s="2315"/>
      <c r="R214" s="2271"/>
      <c r="S214" s="2271"/>
      <c r="T214" s="2271"/>
      <c r="U214" s="2271"/>
      <c r="V214" s="2271" t="s">
        <v>563</v>
      </c>
      <c r="W214" s="2271"/>
      <c r="X214" s="246"/>
      <c r="Y214" s="2207" t="s">
        <v>3057</v>
      </c>
      <c r="Z214" s="2275" t="s">
        <v>940</v>
      </c>
      <c r="AA214" s="2272"/>
      <c r="AB214" s="1885" t="s">
        <v>933</v>
      </c>
      <c r="AC214" s="2271"/>
      <c r="AD214" s="2271"/>
      <c r="AE214" s="2271"/>
      <c r="AF214" s="2271" t="s">
        <v>3058</v>
      </c>
      <c r="AG214" s="2272" t="s">
        <v>3059</v>
      </c>
      <c r="AH214" s="2271"/>
      <c r="AI214" s="2286"/>
      <c r="AJ214" s="2271"/>
      <c r="AK214" s="2287"/>
      <c r="AL214" s="2288"/>
      <c r="AM214" s="2288"/>
      <c r="AN214" s="2288"/>
      <c r="AO214" s="2288"/>
      <c r="AP214" s="2288"/>
      <c r="AQ214" s="2288"/>
      <c r="AR214" s="2288"/>
      <c r="AS214" s="2288"/>
      <c r="AT214" s="2288"/>
      <c r="AU214" s="2288"/>
      <c r="AV214" s="2288"/>
      <c r="AW214" s="2288"/>
      <c r="AX214" s="2288"/>
      <c r="AY214" s="2288"/>
      <c r="AZ214" s="2288"/>
      <c r="BA214" s="2288"/>
      <c r="BB214" s="2288"/>
      <c r="BC214" s="2288"/>
      <c r="BD214" s="2288"/>
      <c r="BE214" s="2288"/>
      <c r="BF214" s="2288"/>
      <c r="BG214" s="2288"/>
      <c r="BH214" s="2288"/>
      <c r="BI214" s="2288"/>
      <c r="BJ214" s="1056"/>
      <c r="BK214" s="1056"/>
      <c r="BL214" s="1056"/>
      <c r="BM214" s="1056"/>
      <c r="BN214" s="1056"/>
      <c r="BO214" s="1056"/>
      <c r="BP214" s="1056"/>
      <c r="BQ214" s="53"/>
    </row>
    <row r="215" customFormat="false" ht="7.5" hidden="false" customHeight="true" outlineLevel="0" collapsed="false">
      <c r="A215" s="112" t="s">
        <v>517</v>
      </c>
      <c r="B215" s="158" t="s">
        <v>3060</v>
      </c>
      <c r="C215" s="158"/>
      <c r="D215" s="2210" t="s">
        <v>3061</v>
      </c>
      <c r="E215" s="2210" t="s">
        <v>3062</v>
      </c>
      <c r="F215" s="2178" t="s">
        <v>3063</v>
      </c>
      <c r="G215" s="1848" t="s">
        <v>3064</v>
      </c>
      <c r="H215" s="1848" t="s">
        <v>3065</v>
      </c>
      <c r="I215" s="1848" t="s">
        <v>3066</v>
      </c>
      <c r="J215" s="2271" t="s">
        <v>940</v>
      </c>
      <c r="K215" s="2283" t="s">
        <v>562</v>
      </c>
      <c r="L215" s="2282" t="s">
        <v>569</v>
      </c>
      <c r="M215" s="2271" t="s">
        <v>913</v>
      </c>
      <c r="N215" s="2282" t="s">
        <v>569</v>
      </c>
      <c r="O215" s="2283" t="s">
        <v>2575</v>
      </c>
      <c r="P215" s="2271"/>
      <c r="Q215" s="2315"/>
      <c r="R215" s="2271"/>
      <c r="S215" s="2271"/>
      <c r="T215" s="2271"/>
      <c r="U215" s="2271"/>
      <c r="V215" s="2271" t="s">
        <v>563</v>
      </c>
      <c r="W215" s="2271"/>
      <c r="X215" s="246"/>
      <c r="Y215" s="2207" t="s">
        <v>3067</v>
      </c>
      <c r="Z215" s="2275" t="s">
        <v>940</v>
      </c>
      <c r="AA215" s="2271"/>
      <c r="AB215" s="2271"/>
      <c r="AC215" s="2271"/>
      <c r="AD215" s="2271"/>
      <c r="AE215" s="2271"/>
      <c r="AF215" s="2271"/>
      <c r="AG215" s="2272" t="s">
        <v>941</v>
      </c>
      <c r="AH215" s="2271"/>
      <c r="AI215" s="2286"/>
      <c r="AJ215" s="2271"/>
      <c r="AK215" s="2287"/>
      <c r="AL215" s="2288"/>
      <c r="AM215" s="2288"/>
      <c r="AN215" s="2288"/>
      <c r="AO215" s="2288"/>
      <c r="AP215" s="2288"/>
      <c r="AQ215" s="2288"/>
      <c r="AR215" s="2288"/>
      <c r="AS215" s="2288"/>
      <c r="AT215" s="2288"/>
      <c r="AU215" s="2288"/>
      <c r="AV215" s="2288"/>
      <c r="AW215" s="2288"/>
      <c r="AX215" s="2288"/>
      <c r="AY215" s="2288"/>
      <c r="AZ215" s="2288"/>
      <c r="BA215" s="2288"/>
      <c r="BB215" s="2288"/>
      <c r="BC215" s="2288"/>
      <c r="BD215" s="2288"/>
      <c r="BE215" s="2288"/>
      <c r="BF215" s="2288"/>
      <c r="BG215" s="2288"/>
      <c r="BH215" s="2288"/>
      <c r="BI215" s="2288"/>
      <c r="BJ215" s="1056"/>
      <c r="BK215" s="1056"/>
      <c r="BL215" s="1056"/>
      <c r="BM215" s="1056"/>
      <c r="BN215" s="1056"/>
      <c r="BO215" s="1056"/>
      <c r="BP215" s="1056"/>
      <c r="BQ215" s="53"/>
    </row>
    <row r="216" customFormat="false" ht="12.75" hidden="false" customHeight="false" outlineLevel="0" collapsed="false">
      <c r="A216" s="126" t="s">
        <v>801</v>
      </c>
      <c r="B216" s="158" t="s">
        <v>3068</v>
      </c>
      <c r="C216" s="158"/>
      <c r="D216" s="2365" t="s">
        <v>3069</v>
      </c>
      <c r="E216" s="2311"/>
      <c r="F216" s="2311"/>
      <c r="G216" s="2271"/>
      <c r="H216" s="2271"/>
      <c r="I216" s="2271"/>
      <c r="J216" s="2271"/>
      <c r="K216" s="2271"/>
      <c r="L216" s="2271"/>
      <c r="M216" s="2271"/>
      <c r="N216" s="2271"/>
      <c r="O216" s="2271"/>
      <c r="P216" s="2271"/>
      <c r="Q216" s="2271"/>
      <c r="R216" s="2271"/>
      <c r="S216" s="2271"/>
      <c r="T216" s="2271"/>
      <c r="U216" s="2271"/>
      <c r="V216" s="1837"/>
      <c r="W216" s="2271"/>
      <c r="X216" s="246"/>
      <c r="Y216" s="2271"/>
      <c r="Z216" s="2312"/>
      <c r="AA216" s="2271"/>
      <c r="AB216" s="2271"/>
      <c r="AC216" s="2271"/>
      <c r="AD216" s="2271"/>
      <c r="AE216" s="2271"/>
      <c r="AF216" s="2271"/>
      <c r="AG216" s="2272"/>
      <c r="AH216" s="2271"/>
      <c r="AI216" s="2286"/>
      <c r="AJ216" s="2271"/>
      <c r="AK216" s="2287"/>
      <c r="AL216" s="2288"/>
      <c r="AM216" s="2288"/>
      <c r="AN216" s="2288"/>
      <c r="AO216" s="2288"/>
      <c r="AP216" s="2288"/>
      <c r="AQ216" s="2288"/>
      <c r="AR216" s="2288"/>
      <c r="AS216" s="2288"/>
      <c r="AT216" s="2288"/>
      <c r="AU216" s="2288"/>
      <c r="AV216" s="2288"/>
      <c r="AW216" s="2288"/>
      <c r="AX216" s="2288"/>
      <c r="AY216" s="2288"/>
      <c r="AZ216" s="2288"/>
      <c r="BA216" s="2288"/>
      <c r="BB216" s="2288"/>
      <c r="BC216" s="2288"/>
      <c r="BD216" s="2288"/>
      <c r="BE216" s="2288"/>
      <c r="BF216" s="2288"/>
      <c r="BG216" s="2288"/>
      <c r="BH216" s="2288"/>
      <c r="BI216" s="2288"/>
      <c r="BJ216" s="1056"/>
      <c r="BK216" s="1056"/>
      <c r="BL216" s="1056"/>
      <c r="BM216" s="1056"/>
      <c r="BN216" s="1056"/>
      <c r="BO216" s="1056"/>
      <c r="BP216" s="1056"/>
      <c r="BQ216" s="53"/>
    </row>
    <row r="217" customFormat="false" ht="7.5" hidden="false" customHeight="true" outlineLevel="0" collapsed="false">
      <c r="A217" s="16" t="s">
        <v>517</v>
      </c>
      <c r="B217" s="1930" t="s">
        <v>3070</v>
      </c>
      <c r="C217" s="1930"/>
      <c r="D217" s="2414" t="s">
        <v>940</v>
      </c>
      <c r="E217" s="2415" t="s">
        <v>3071</v>
      </c>
      <c r="F217" s="2416"/>
      <c r="G217" s="1854" t="s">
        <v>3072</v>
      </c>
      <c r="H217" s="1854" t="s">
        <v>3073</v>
      </c>
      <c r="I217" s="1854" t="s">
        <v>3074</v>
      </c>
      <c r="J217" s="2417" t="s">
        <v>3075</v>
      </c>
      <c r="K217" s="2207"/>
      <c r="L217" s="2207"/>
      <c r="M217" s="2207"/>
      <c r="N217" s="2207"/>
      <c r="O217" s="2207"/>
      <c r="P217" s="2207" t="s">
        <v>3076</v>
      </c>
      <c r="Q217" s="2315"/>
      <c r="R217" s="2207"/>
      <c r="S217" s="2207"/>
      <c r="T217" s="2207"/>
      <c r="U217" s="2207"/>
      <c r="V217" s="2207"/>
      <c r="W217" s="2207"/>
      <c r="X217" s="139"/>
      <c r="Y217" s="2338"/>
      <c r="Z217" s="2337"/>
      <c r="AA217" s="2207"/>
      <c r="AB217" s="2207"/>
      <c r="AC217" s="2207"/>
      <c r="AD217" s="2207"/>
      <c r="AE217" s="2207"/>
      <c r="AF217" s="2207"/>
      <c r="AG217" s="2338" t="s">
        <v>1131</v>
      </c>
      <c r="AH217" s="2271"/>
      <c r="AI217" s="2286"/>
      <c r="AJ217" s="2207"/>
      <c r="AK217" s="2418"/>
      <c r="AL217" s="2419"/>
      <c r="AM217" s="2419"/>
      <c r="AN217" s="2419"/>
      <c r="AO217" s="2419"/>
      <c r="AP217" s="2419"/>
      <c r="AQ217" s="2419"/>
      <c r="AR217" s="2419"/>
      <c r="AS217" s="2419"/>
      <c r="AT217" s="2419"/>
      <c r="AU217" s="2419"/>
      <c r="AV217" s="2419"/>
      <c r="AW217" s="2419"/>
      <c r="AX217" s="2419"/>
      <c r="AY217" s="2419"/>
      <c r="AZ217" s="2419"/>
      <c r="BA217" s="2419"/>
      <c r="BB217" s="2419"/>
      <c r="BC217" s="2419"/>
      <c r="BD217" s="2419"/>
      <c r="BE217" s="2419"/>
      <c r="BF217" s="2419"/>
      <c r="BG217" s="2419"/>
      <c r="BH217" s="2419"/>
      <c r="BI217" s="2419"/>
      <c r="BJ217" s="25"/>
      <c r="BK217" s="25"/>
      <c r="BL217" s="25"/>
      <c r="BM217" s="25"/>
      <c r="BN217" s="25"/>
      <c r="BO217" s="25"/>
      <c r="BP217" s="25"/>
      <c r="BQ217" s="102"/>
    </row>
    <row r="218" customFormat="false" ht="7.5" hidden="false" customHeight="true" outlineLevel="0" collapsed="false">
      <c r="A218" s="112" t="s">
        <v>595</v>
      </c>
      <c r="B218" s="2310" t="s">
        <v>3077</v>
      </c>
      <c r="C218" s="2310"/>
      <c r="D218" s="2178" t="s">
        <v>3078</v>
      </c>
      <c r="E218" s="2210" t="s">
        <v>3079</v>
      </c>
      <c r="F218" s="2279"/>
      <c r="G218" s="1848" t="s">
        <v>3080</v>
      </c>
      <c r="H218" s="2420" t="s">
        <v>3081</v>
      </c>
      <c r="I218" s="1848" t="s">
        <v>3082</v>
      </c>
      <c r="J218" s="2384" t="s">
        <v>3083</v>
      </c>
      <c r="K218" s="2271" t="s">
        <v>912</v>
      </c>
      <c r="L218" s="2283" t="s">
        <v>562</v>
      </c>
      <c r="M218" s="2271" t="s">
        <v>3084</v>
      </c>
      <c r="N218" s="2271" t="s">
        <v>3085</v>
      </c>
      <c r="O218" s="2271" t="s">
        <v>563</v>
      </c>
      <c r="P218" s="2271" t="s">
        <v>3086</v>
      </c>
      <c r="Q218" s="2315"/>
      <c r="R218" s="2271"/>
      <c r="S218" s="2271"/>
      <c r="T218" s="2271"/>
      <c r="U218" s="2271"/>
      <c r="V218" s="2421" t="s">
        <v>3087</v>
      </c>
      <c r="W218" s="2271"/>
      <c r="X218" s="246"/>
      <c r="Y218" s="2283" t="s">
        <v>1186</v>
      </c>
      <c r="Z218" s="2274" t="s">
        <v>940</v>
      </c>
      <c r="AA218" s="2271"/>
      <c r="AB218" s="2282" t="s">
        <v>933</v>
      </c>
      <c r="AC218" s="2282" t="s">
        <v>933</v>
      </c>
      <c r="AD218" s="2271"/>
      <c r="AE218" s="2271"/>
      <c r="AF218" s="2271"/>
      <c r="AG218" s="2272" t="s">
        <v>1131</v>
      </c>
      <c r="AH218" s="2271"/>
      <c r="AI218" s="2286"/>
      <c r="AJ218" s="2271"/>
      <c r="AK218" s="2287"/>
      <c r="AL218" s="2288"/>
      <c r="AM218" s="2288"/>
      <c r="AN218" s="2288"/>
      <c r="AO218" s="2288"/>
      <c r="AP218" s="2288"/>
      <c r="AQ218" s="2288"/>
      <c r="AR218" s="2288"/>
      <c r="AS218" s="2288"/>
      <c r="AT218" s="2288"/>
      <c r="AU218" s="2288"/>
      <c r="AV218" s="2288"/>
      <c r="AW218" s="2288"/>
      <c r="AX218" s="2288"/>
      <c r="AY218" s="2288"/>
      <c r="AZ218" s="2288"/>
      <c r="BA218" s="2288"/>
      <c r="BB218" s="2288"/>
      <c r="BC218" s="2288"/>
      <c r="BD218" s="2288"/>
      <c r="BE218" s="2288"/>
      <c r="BF218" s="2288"/>
      <c r="BG218" s="2288"/>
      <c r="BH218" s="2288"/>
      <c r="BI218" s="2288"/>
      <c r="BJ218" s="1056"/>
      <c r="BK218" s="1056"/>
      <c r="BL218" s="1056"/>
      <c r="BM218" s="1056"/>
      <c r="BN218" s="1056"/>
      <c r="BO218" s="1056"/>
      <c r="BP218" s="1056"/>
      <c r="BQ218" s="53"/>
    </row>
    <row r="219" customFormat="false" ht="7.5" hidden="false" customHeight="true" outlineLevel="0" collapsed="false">
      <c r="A219" s="112" t="s">
        <v>801</v>
      </c>
      <c r="B219" s="2310" t="s">
        <v>3088</v>
      </c>
      <c r="C219" s="2310"/>
      <c r="D219" s="2178" t="s">
        <v>3089</v>
      </c>
      <c r="E219" s="2210" t="s">
        <v>3090</v>
      </c>
      <c r="F219" s="2210" t="s">
        <v>3091</v>
      </c>
      <c r="G219" s="2271" t="s">
        <v>3092</v>
      </c>
      <c r="H219" s="1848" t="s">
        <v>3093</v>
      </c>
      <c r="I219" s="2271" t="s">
        <v>3094</v>
      </c>
      <c r="J219" s="2271" t="s">
        <v>3095</v>
      </c>
      <c r="K219" s="2388" t="s">
        <v>1009</v>
      </c>
      <c r="L219" s="2140" t="s">
        <v>3096</v>
      </c>
      <c r="M219" s="2271" t="s">
        <v>912</v>
      </c>
      <c r="N219" s="2271" t="s">
        <v>3097</v>
      </c>
      <c r="O219" s="2282" t="s">
        <v>563</v>
      </c>
      <c r="P219" s="2271" t="s">
        <v>3098</v>
      </c>
      <c r="Q219" s="2315"/>
      <c r="R219" s="2271" t="s">
        <v>3099</v>
      </c>
      <c r="S219" s="2271" t="s">
        <v>563</v>
      </c>
      <c r="T219" s="2271" t="s">
        <v>3100</v>
      </c>
      <c r="U219" s="2271" t="s">
        <v>913</v>
      </c>
      <c r="V219" s="2207" t="s">
        <v>563</v>
      </c>
      <c r="W219" s="2271"/>
      <c r="X219" s="246"/>
      <c r="Y219" s="2207" t="s">
        <v>1002</v>
      </c>
      <c r="Z219" s="2275" t="s">
        <v>940</v>
      </c>
      <c r="AA219" s="2271"/>
      <c r="AB219" s="2282" t="s">
        <v>933</v>
      </c>
      <c r="AC219" s="2282" t="s">
        <v>933</v>
      </c>
      <c r="AD219" s="2271"/>
      <c r="AE219" s="2271"/>
      <c r="AF219" s="2207" t="s">
        <v>3101</v>
      </c>
      <c r="AG219" s="2296" t="s">
        <v>1131</v>
      </c>
      <c r="AH219" s="2271" t="s">
        <v>973</v>
      </c>
      <c r="AI219" s="2286"/>
      <c r="AJ219" s="2271"/>
      <c r="AK219" s="2287"/>
      <c r="AL219" s="2288"/>
      <c r="AM219" s="2288"/>
      <c r="AN219" s="2288"/>
      <c r="AO219" s="2288"/>
      <c r="AP219" s="2288"/>
      <c r="AQ219" s="2288"/>
      <c r="AR219" s="2288"/>
      <c r="AS219" s="2288"/>
      <c r="AT219" s="2288"/>
      <c r="AU219" s="2288"/>
      <c r="AV219" s="2288"/>
      <c r="AW219" s="2288"/>
      <c r="AX219" s="2288"/>
      <c r="AY219" s="2288"/>
      <c r="AZ219" s="2288"/>
      <c r="BA219" s="2288"/>
      <c r="BB219" s="2288"/>
      <c r="BC219" s="2288"/>
      <c r="BD219" s="2288"/>
      <c r="BE219" s="2288"/>
      <c r="BF219" s="2288"/>
      <c r="BG219" s="2288"/>
      <c r="BH219" s="2288"/>
      <c r="BI219" s="2288"/>
      <c r="BJ219" s="1056"/>
      <c r="BK219" s="1056"/>
      <c r="BL219" s="1056"/>
      <c r="BM219" s="1056"/>
      <c r="BN219" s="1056"/>
      <c r="BO219" s="1056"/>
      <c r="BP219" s="1056"/>
      <c r="BQ219" s="53"/>
    </row>
    <row r="220" customFormat="false" ht="7.5" hidden="false" customHeight="true" outlineLevel="0" collapsed="false">
      <c r="A220" s="2422"/>
      <c r="B220" s="2423"/>
      <c r="C220" s="2423"/>
      <c r="D220" s="2424"/>
      <c r="E220" s="2424"/>
      <c r="F220" s="2424"/>
      <c r="G220" s="2371"/>
      <c r="H220" s="2371"/>
      <c r="I220" s="2371"/>
      <c r="J220" s="2371"/>
      <c r="K220" s="2371"/>
      <c r="L220" s="2371"/>
      <c r="M220" s="2371"/>
      <c r="N220" s="2371"/>
      <c r="O220" s="2371"/>
      <c r="P220" s="2371"/>
      <c r="Q220" s="2371"/>
      <c r="R220" s="2371"/>
      <c r="S220" s="2371"/>
      <c r="T220" s="2371"/>
      <c r="U220" s="2371"/>
      <c r="V220" s="2371"/>
      <c r="W220" s="2371"/>
      <c r="X220" s="2425"/>
      <c r="Y220" s="2371"/>
      <c r="Z220" s="2426"/>
      <c r="AA220" s="2405"/>
      <c r="AB220" s="2427"/>
      <c r="AC220" s="2371"/>
      <c r="AD220" s="2371"/>
      <c r="AE220" s="2371"/>
      <c r="AF220" s="2371"/>
      <c r="AG220" s="2405"/>
      <c r="AH220" s="2371"/>
      <c r="AI220" s="2428"/>
      <c r="AJ220" s="2371"/>
      <c r="AK220" s="2371"/>
      <c r="AL220" s="2371"/>
      <c r="AM220" s="2371"/>
      <c r="AN220" s="2371"/>
      <c r="AO220" s="2371"/>
      <c r="AP220" s="2371"/>
      <c r="AQ220" s="2371"/>
      <c r="AR220" s="2371"/>
      <c r="AS220" s="2371"/>
      <c r="AT220" s="2371"/>
      <c r="AU220" s="2371"/>
      <c r="AV220" s="2371"/>
      <c r="AW220" s="2371"/>
      <c r="AX220" s="2371"/>
      <c r="AY220" s="2371"/>
      <c r="AZ220" s="2371"/>
      <c r="BA220" s="2371"/>
      <c r="BB220" s="2371"/>
      <c r="BC220" s="2371"/>
      <c r="BD220" s="2371"/>
      <c r="BE220" s="2371"/>
      <c r="BF220" s="2371"/>
      <c r="BG220" s="2371"/>
      <c r="BH220" s="2371"/>
      <c r="BI220" s="2371"/>
      <c r="BJ220" s="227"/>
      <c r="BK220" s="227"/>
      <c r="BL220" s="227"/>
      <c r="BM220" s="227"/>
      <c r="BN220" s="227"/>
      <c r="BO220" s="227"/>
      <c r="BP220" s="227"/>
      <c r="BQ220" s="53"/>
    </row>
    <row r="221" customFormat="false" ht="7.5" hidden="false" customHeight="true" outlineLevel="0" collapsed="false">
      <c r="A221" s="2422"/>
      <c r="B221" s="2423"/>
      <c r="C221" s="2423"/>
      <c r="D221" s="2424"/>
      <c r="E221" s="2424"/>
      <c r="F221" s="2424"/>
      <c r="G221" s="2371"/>
      <c r="H221" s="2371"/>
      <c r="I221" s="2371"/>
      <c r="J221" s="2371"/>
      <c r="K221" s="2371"/>
      <c r="L221" s="2371"/>
      <c r="M221" s="2371"/>
      <c r="N221" s="2371"/>
      <c r="O221" s="2371"/>
      <c r="P221" s="2371"/>
      <c r="Q221" s="2371"/>
      <c r="R221" s="2371"/>
      <c r="S221" s="2371"/>
      <c r="T221" s="2371"/>
      <c r="U221" s="2371"/>
      <c r="V221" s="2371"/>
      <c r="W221" s="2371"/>
      <c r="X221" s="2425"/>
      <c r="Y221" s="2371"/>
      <c r="Z221" s="2426"/>
      <c r="AA221" s="2405"/>
      <c r="AB221" s="2427"/>
      <c r="AC221" s="2371"/>
      <c r="AD221" s="2371"/>
      <c r="AE221" s="2371"/>
      <c r="AF221" s="2371"/>
      <c r="AG221" s="2405"/>
      <c r="AH221" s="2371"/>
      <c r="AI221" s="2428"/>
      <c r="AJ221" s="2371"/>
      <c r="AK221" s="2371"/>
      <c r="AL221" s="2371"/>
      <c r="AM221" s="2371"/>
      <c r="AN221" s="2371"/>
      <c r="AO221" s="2371"/>
      <c r="AP221" s="2371"/>
      <c r="AQ221" s="2371"/>
      <c r="AR221" s="2371"/>
      <c r="AS221" s="2371"/>
      <c r="AT221" s="2371"/>
      <c r="AU221" s="2371"/>
      <c r="AV221" s="2371"/>
      <c r="AW221" s="2371"/>
      <c r="AX221" s="2371"/>
      <c r="AY221" s="2371"/>
      <c r="AZ221" s="2371"/>
      <c r="BA221" s="2371"/>
      <c r="BB221" s="2371"/>
      <c r="BC221" s="2371"/>
      <c r="BD221" s="2371"/>
      <c r="BE221" s="2371"/>
      <c r="BF221" s="2371"/>
      <c r="BG221" s="2371"/>
      <c r="BH221" s="2371"/>
      <c r="BI221" s="2371"/>
      <c r="BJ221" s="227"/>
      <c r="BK221" s="227"/>
      <c r="BL221" s="227"/>
      <c r="BM221" s="227"/>
      <c r="BN221" s="227"/>
      <c r="BO221" s="227"/>
      <c r="BP221" s="227"/>
      <c r="BQ221" s="53"/>
    </row>
    <row r="222" customFormat="false" ht="7.5" hidden="false" customHeight="true" outlineLevel="0" collapsed="false">
      <c r="A222" s="2422"/>
      <c r="B222" s="2423"/>
      <c r="C222" s="2423"/>
      <c r="D222" s="2424"/>
      <c r="E222" s="2424"/>
      <c r="F222" s="2424"/>
      <c r="G222" s="2371"/>
      <c r="H222" s="2371"/>
      <c r="I222" s="2371"/>
      <c r="J222" s="2371"/>
      <c r="K222" s="2371"/>
      <c r="L222" s="2371"/>
      <c r="M222" s="2371"/>
      <c r="N222" s="2371"/>
      <c r="O222" s="2371"/>
      <c r="P222" s="2371"/>
      <c r="Q222" s="2371"/>
      <c r="R222" s="2371"/>
      <c r="S222" s="2371"/>
      <c r="T222" s="2371"/>
      <c r="U222" s="2371"/>
      <c r="V222" s="2371"/>
      <c r="W222" s="2371"/>
      <c r="X222" s="2425"/>
      <c r="Y222" s="2371"/>
      <c r="Z222" s="2426"/>
      <c r="AA222" s="2405"/>
      <c r="AB222" s="2427"/>
      <c r="AC222" s="2371"/>
      <c r="AD222" s="2371"/>
      <c r="AE222" s="2371"/>
      <c r="AF222" s="2371"/>
      <c r="AG222" s="2405"/>
      <c r="AH222" s="2371"/>
      <c r="AI222" s="2428"/>
      <c r="AJ222" s="2371"/>
      <c r="AK222" s="2371"/>
      <c r="AL222" s="2371"/>
      <c r="AM222" s="2371"/>
      <c r="AN222" s="2371"/>
      <c r="AO222" s="2371"/>
      <c r="AP222" s="2371"/>
      <c r="AQ222" s="2371"/>
      <c r="AR222" s="2371"/>
      <c r="AS222" s="2371"/>
      <c r="AT222" s="2371"/>
      <c r="AU222" s="2371"/>
      <c r="AV222" s="2371"/>
      <c r="AW222" s="2371"/>
      <c r="AX222" s="2371"/>
      <c r="AY222" s="2371"/>
      <c r="AZ222" s="2371"/>
      <c r="BA222" s="2371"/>
      <c r="BB222" s="2371"/>
      <c r="BC222" s="2371"/>
      <c r="BD222" s="2371"/>
      <c r="BE222" s="2371"/>
      <c r="BF222" s="2371"/>
      <c r="BG222" s="2371"/>
      <c r="BH222" s="2371"/>
      <c r="BI222" s="2371"/>
      <c r="BJ222" s="227"/>
      <c r="BK222" s="227"/>
      <c r="BL222" s="227"/>
      <c r="BM222" s="227"/>
      <c r="BN222" s="227"/>
      <c r="BO222" s="227"/>
      <c r="BP222" s="227"/>
      <c r="BQ222" s="53"/>
    </row>
    <row r="223" customFormat="false" ht="11.25" hidden="false" customHeight="true" outlineLevel="0" collapsed="false">
      <c r="A223" s="112" t="s">
        <v>21</v>
      </c>
      <c r="B223" s="158" t="s">
        <v>3102</v>
      </c>
      <c r="C223" s="2429"/>
      <c r="D223" s="2206" t="s">
        <v>3103</v>
      </c>
      <c r="E223" s="2206" t="s">
        <v>3104</v>
      </c>
      <c r="F223" s="2206" t="s">
        <v>3105</v>
      </c>
      <c r="G223" s="120" t="s">
        <v>3106</v>
      </c>
      <c r="H223" s="120" t="s">
        <v>3107</v>
      </c>
      <c r="I223" s="120" t="s">
        <v>3108</v>
      </c>
      <c r="J223" s="2368" t="s">
        <v>3109</v>
      </c>
      <c r="K223" s="2315" t="s">
        <v>1178</v>
      </c>
      <c r="L223" s="2282" t="s">
        <v>569</v>
      </c>
      <c r="M223" s="1751" t="s">
        <v>912</v>
      </c>
      <c r="N223" s="1751" t="s">
        <v>912</v>
      </c>
      <c r="O223" s="2283" t="s">
        <v>3110</v>
      </c>
      <c r="P223" s="2271" t="s">
        <v>3111</v>
      </c>
      <c r="Q223" s="2430"/>
      <c r="R223" s="2271" t="s">
        <v>563</v>
      </c>
      <c r="S223" s="2271" t="s">
        <v>913</v>
      </c>
      <c r="T223" s="2271" t="s">
        <v>913</v>
      </c>
      <c r="U223" s="2271" t="s">
        <v>913</v>
      </c>
      <c r="V223" s="2271" t="s">
        <v>563</v>
      </c>
      <c r="W223" s="2431"/>
      <c r="X223" s="2432"/>
      <c r="Y223" s="2381" t="s">
        <v>1002</v>
      </c>
      <c r="Z223" s="2275" t="s">
        <v>940</v>
      </c>
      <c r="AA223" s="1751"/>
      <c r="AB223" s="1882" t="s">
        <v>1030</v>
      </c>
      <c r="AC223" s="1751" t="s">
        <v>563</v>
      </c>
      <c r="AD223" s="1751"/>
      <c r="AE223" s="1751"/>
      <c r="AF223" s="2274"/>
      <c r="AG223" s="2296" t="s">
        <v>3112</v>
      </c>
      <c r="AH223" s="1751" t="s">
        <v>1056</v>
      </c>
      <c r="AI223" s="2276"/>
      <c r="AJ223" s="1751" t="s">
        <v>3113</v>
      </c>
      <c r="AK223" s="2277"/>
      <c r="AL223" s="2278"/>
      <c r="AM223" s="2433"/>
      <c r="AN223" s="2278"/>
      <c r="AO223" s="2433"/>
      <c r="AP223" s="2278"/>
      <c r="AQ223" s="2278"/>
      <c r="AR223" s="2278"/>
      <c r="AS223" s="2433"/>
      <c r="AT223" s="2278"/>
      <c r="AU223" s="2433"/>
      <c r="AV223" s="2278"/>
      <c r="AW223" s="2278"/>
      <c r="AX223" s="2278"/>
      <c r="AY223" s="2278"/>
      <c r="AZ223" s="2278"/>
      <c r="BA223" s="2278"/>
      <c r="BB223" s="2278"/>
      <c r="BC223" s="2278"/>
      <c r="BD223" s="2278"/>
      <c r="BE223" s="2278"/>
      <c r="BF223" s="2278"/>
      <c r="BG223" s="2278"/>
      <c r="BH223" s="2278"/>
      <c r="BI223" s="2278"/>
      <c r="BJ223" s="123"/>
      <c r="BK223" s="232"/>
      <c r="BL223" s="123"/>
      <c r="BM223" s="123"/>
      <c r="BN223" s="123"/>
      <c r="BO223" s="123"/>
      <c r="BP223" s="123"/>
      <c r="BQ223" s="123"/>
    </row>
    <row r="224" customFormat="false" ht="7.5" hidden="false" customHeight="true" outlineLevel="0" collapsed="false">
      <c r="A224" s="2422"/>
      <c r="B224" s="2423"/>
      <c r="C224" s="2423"/>
      <c r="D224" s="2424"/>
      <c r="E224" s="2424"/>
      <c r="F224" s="2424"/>
      <c r="G224" s="2371"/>
      <c r="H224" s="2371"/>
      <c r="I224" s="2371"/>
      <c r="J224" s="2371"/>
      <c r="K224" s="2371"/>
      <c r="L224" s="2371"/>
      <c r="M224" s="2371"/>
      <c r="N224" s="2371"/>
      <c r="O224" s="2371"/>
      <c r="P224" s="2371"/>
      <c r="Q224" s="2371"/>
      <c r="R224" s="2371"/>
      <c r="S224" s="2371"/>
      <c r="T224" s="2371"/>
      <c r="U224" s="2371"/>
      <c r="V224" s="2371"/>
      <c r="W224" s="2371"/>
      <c r="X224" s="2425"/>
      <c r="Y224" s="2371"/>
      <c r="Z224" s="2426"/>
      <c r="AA224" s="2405"/>
      <c r="AB224" s="2427"/>
      <c r="AC224" s="2371"/>
      <c r="AD224" s="2371"/>
      <c r="AE224" s="2371"/>
      <c r="AF224" s="2371"/>
      <c r="AG224" s="2405"/>
      <c r="AH224" s="2371"/>
      <c r="AI224" s="2428"/>
      <c r="AJ224" s="2371"/>
      <c r="AK224" s="2371"/>
      <c r="AL224" s="2371"/>
      <c r="AM224" s="2371"/>
      <c r="AN224" s="2371"/>
      <c r="AO224" s="2371"/>
      <c r="AP224" s="2371"/>
      <c r="AQ224" s="2371"/>
      <c r="AR224" s="2371"/>
      <c r="AS224" s="2371"/>
      <c r="AT224" s="2371"/>
      <c r="AU224" s="2371"/>
      <c r="AV224" s="2371"/>
      <c r="AW224" s="2371"/>
      <c r="AX224" s="2371"/>
      <c r="AY224" s="2371"/>
      <c r="AZ224" s="2371"/>
      <c r="BA224" s="2371"/>
      <c r="BB224" s="2371"/>
      <c r="BC224" s="2371"/>
      <c r="BD224" s="2371"/>
      <c r="BE224" s="2371"/>
      <c r="BF224" s="2371"/>
      <c r="BG224" s="2371"/>
      <c r="BH224" s="2371"/>
      <c r="BI224" s="2371"/>
      <c r="BJ224" s="227"/>
      <c r="BK224" s="227"/>
      <c r="BL224" s="227"/>
      <c r="BM224" s="227"/>
      <c r="BN224" s="227"/>
      <c r="BO224" s="227"/>
      <c r="BP224" s="227"/>
      <c r="BQ224" s="53"/>
    </row>
    <row r="225" customFormat="false" ht="7.5" hidden="false" customHeight="true" outlineLevel="0" collapsed="false">
      <c r="A225" s="2422"/>
      <c r="B225" s="2423"/>
      <c r="C225" s="2423"/>
      <c r="D225" s="2424"/>
      <c r="E225" s="2424"/>
      <c r="F225" s="2424"/>
      <c r="G225" s="2371"/>
      <c r="H225" s="2371"/>
      <c r="I225" s="2371"/>
      <c r="J225" s="2371"/>
      <c r="K225" s="2371"/>
      <c r="L225" s="2371"/>
      <c r="M225" s="2371"/>
      <c r="N225" s="2371"/>
      <c r="O225" s="2371"/>
      <c r="P225" s="2371"/>
      <c r="Q225" s="2371"/>
      <c r="R225" s="2371"/>
      <c r="S225" s="2371"/>
      <c r="T225" s="2371"/>
      <c r="U225" s="2371"/>
      <c r="V225" s="2371"/>
      <c r="W225" s="2371"/>
      <c r="X225" s="2425"/>
      <c r="Y225" s="2371"/>
      <c r="Z225" s="2426"/>
      <c r="AA225" s="2405"/>
      <c r="AB225" s="2427"/>
      <c r="AC225" s="2371"/>
      <c r="AD225" s="2371"/>
      <c r="AE225" s="2371"/>
      <c r="AF225" s="2371"/>
      <c r="AG225" s="2405"/>
      <c r="AH225" s="2371"/>
      <c r="AI225" s="2428"/>
      <c r="AJ225" s="2371"/>
      <c r="AK225" s="2371"/>
      <c r="AL225" s="2371"/>
      <c r="AM225" s="2371"/>
      <c r="AN225" s="2371"/>
      <c r="AO225" s="2371"/>
      <c r="AP225" s="2371"/>
      <c r="AQ225" s="2371"/>
      <c r="AR225" s="2371"/>
      <c r="AS225" s="2371"/>
      <c r="AT225" s="2371"/>
      <c r="AU225" s="2371"/>
      <c r="AV225" s="2371"/>
      <c r="AW225" s="2371"/>
      <c r="AX225" s="2371"/>
      <c r="AY225" s="2371"/>
      <c r="AZ225" s="2371"/>
      <c r="BA225" s="2371"/>
      <c r="BB225" s="2371"/>
      <c r="BC225" s="2371"/>
      <c r="BD225" s="2371"/>
      <c r="BE225" s="2371"/>
      <c r="BF225" s="2371"/>
      <c r="BG225" s="2371"/>
      <c r="BH225" s="2371"/>
      <c r="BI225" s="2371"/>
      <c r="BJ225" s="227"/>
      <c r="BK225" s="227"/>
      <c r="BL225" s="227"/>
      <c r="BM225" s="227"/>
      <c r="BN225" s="227"/>
      <c r="BO225" s="227"/>
      <c r="BP225" s="227"/>
      <c r="BQ225" s="53"/>
    </row>
    <row r="226" customFormat="false" ht="7.5" hidden="false" customHeight="true" outlineLevel="0" collapsed="false">
      <c r="A226" s="2422"/>
      <c r="B226" s="2423"/>
      <c r="C226" s="2423"/>
      <c r="D226" s="2424"/>
      <c r="E226" s="2424"/>
      <c r="F226" s="2424"/>
      <c r="G226" s="2371"/>
      <c r="H226" s="2371"/>
      <c r="I226" s="2371"/>
      <c r="J226" s="2371"/>
      <c r="K226" s="2371"/>
      <c r="L226" s="2371"/>
      <c r="M226" s="2371"/>
      <c r="N226" s="2371"/>
      <c r="O226" s="2371"/>
      <c r="P226" s="2371"/>
      <c r="Q226" s="2371"/>
      <c r="R226" s="2371"/>
      <c r="S226" s="2371"/>
      <c r="T226" s="2371"/>
      <c r="U226" s="2371"/>
      <c r="V226" s="2371"/>
      <c r="W226" s="2371"/>
      <c r="X226" s="2425"/>
      <c r="Y226" s="2371"/>
      <c r="Z226" s="2426"/>
      <c r="AA226" s="2405"/>
      <c r="AB226" s="2427"/>
      <c r="AC226" s="2371"/>
      <c r="AD226" s="2371"/>
      <c r="AE226" s="2371"/>
      <c r="AF226" s="2371"/>
      <c r="AG226" s="2405"/>
      <c r="AH226" s="2371"/>
      <c r="AI226" s="2428"/>
      <c r="AJ226" s="2371"/>
      <c r="AK226" s="2371"/>
      <c r="AL226" s="2371"/>
      <c r="AM226" s="2371"/>
      <c r="AN226" s="2371"/>
      <c r="AO226" s="2371"/>
      <c r="AP226" s="2371"/>
      <c r="AQ226" s="2371"/>
      <c r="AR226" s="2371"/>
      <c r="AS226" s="2371"/>
      <c r="AT226" s="2371"/>
      <c r="AU226" s="2371"/>
      <c r="AV226" s="2371"/>
      <c r="AW226" s="2371"/>
      <c r="AX226" s="2371"/>
      <c r="AY226" s="2371"/>
      <c r="AZ226" s="2371"/>
      <c r="BA226" s="2371"/>
      <c r="BB226" s="2371"/>
      <c r="BC226" s="2371"/>
      <c r="BD226" s="2371"/>
      <c r="BE226" s="2371"/>
      <c r="BF226" s="2371"/>
      <c r="BG226" s="2371"/>
      <c r="BH226" s="2371"/>
      <c r="BI226" s="2371"/>
      <c r="BJ226" s="227"/>
      <c r="BK226" s="227"/>
      <c r="BL226" s="227"/>
      <c r="BM226" s="227"/>
      <c r="BN226" s="227"/>
      <c r="BO226" s="227"/>
      <c r="BP226" s="227"/>
      <c r="BQ226" s="53"/>
    </row>
    <row r="227" customFormat="false" ht="11.25" hidden="false" customHeight="true" outlineLevel="0" collapsed="false">
      <c r="A227" s="112" t="s">
        <v>21</v>
      </c>
      <c r="B227" s="158" t="s">
        <v>3114</v>
      </c>
      <c r="C227" s="2429"/>
      <c r="D227" s="2206" t="s">
        <v>3115</v>
      </c>
      <c r="E227" s="2206" t="s">
        <v>3116</v>
      </c>
      <c r="F227" s="2206" t="s">
        <v>3117</v>
      </c>
      <c r="G227" s="120" t="s">
        <v>3118</v>
      </c>
      <c r="H227" s="120" t="s">
        <v>3119</v>
      </c>
      <c r="I227" s="120" t="s">
        <v>3120</v>
      </c>
      <c r="J227" s="2368" t="s">
        <v>3121</v>
      </c>
      <c r="K227" s="2315" t="s">
        <v>2740</v>
      </c>
      <c r="L227" s="1751" t="s">
        <v>940</v>
      </c>
      <c r="M227" s="1751" t="s">
        <v>912</v>
      </c>
      <c r="N227" s="1751" t="s">
        <v>912</v>
      </c>
      <c r="O227" s="2271" t="s">
        <v>563</v>
      </c>
      <c r="P227" s="2271" t="s">
        <v>3122</v>
      </c>
      <c r="Q227" s="129"/>
      <c r="R227" s="2271" t="s">
        <v>563</v>
      </c>
      <c r="S227" s="2271" t="s">
        <v>913</v>
      </c>
      <c r="T227" s="2271" t="s">
        <v>563</v>
      </c>
      <c r="U227" s="2271" t="s">
        <v>563</v>
      </c>
      <c r="V227" s="2271" t="s">
        <v>563</v>
      </c>
      <c r="W227" s="2431"/>
      <c r="X227" s="2432"/>
      <c r="Y227" s="2381" t="s">
        <v>1002</v>
      </c>
      <c r="Z227" s="2275" t="s">
        <v>940</v>
      </c>
      <c r="AA227" s="1751"/>
      <c r="AB227" s="129" t="s">
        <v>1030</v>
      </c>
      <c r="AC227" s="2328" t="s">
        <v>563</v>
      </c>
      <c r="AD227" s="1751"/>
      <c r="AE227" s="1751"/>
      <c r="AF227" s="2274"/>
      <c r="AG227" s="2320" t="s">
        <v>3123</v>
      </c>
      <c r="AH227" s="1751" t="s">
        <v>3124</v>
      </c>
      <c r="AI227" s="2276"/>
      <c r="AJ227" s="1751" t="s">
        <v>3125</v>
      </c>
      <c r="AK227" s="2277"/>
      <c r="AL227" s="2278"/>
      <c r="AM227" s="2278"/>
      <c r="AN227" s="2278"/>
      <c r="AO227" s="2278"/>
      <c r="AP227" s="2278"/>
      <c r="AQ227" s="2278"/>
      <c r="AR227" s="2278"/>
      <c r="AS227" s="2278"/>
      <c r="AT227" s="2278"/>
      <c r="AU227" s="2278"/>
      <c r="AV227" s="2278"/>
      <c r="AW227" s="2278"/>
      <c r="AX227" s="2278"/>
      <c r="AY227" s="2278"/>
      <c r="AZ227" s="2278"/>
      <c r="BA227" s="2278"/>
      <c r="BB227" s="2278"/>
      <c r="BC227" s="2278"/>
      <c r="BD227" s="2278"/>
      <c r="BE227" s="2278"/>
      <c r="BF227" s="2278"/>
      <c r="BG227" s="2278"/>
      <c r="BH227" s="2278"/>
      <c r="BI227" s="2278"/>
      <c r="BJ227" s="123"/>
      <c r="BK227" s="123"/>
      <c r="BL227" s="123"/>
      <c r="BM227" s="123"/>
      <c r="BN227" s="123"/>
      <c r="BO227" s="123"/>
      <c r="BP227" s="123"/>
      <c r="BQ227" s="123"/>
    </row>
    <row r="228" customFormat="false" ht="7.5" hidden="false" customHeight="true" outlineLevel="0" collapsed="false">
      <c r="A228" s="2422"/>
      <c r="B228" s="2423"/>
      <c r="C228" s="2423"/>
      <c r="D228" s="2424"/>
      <c r="E228" s="2424"/>
      <c r="F228" s="2424"/>
      <c r="G228" s="2371"/>
      <c r="H228" s="2371"/>
      <c r="I228" s="2371"/>
      <c r="J228" s="2371"/>
      <c r="K228" s="2371"/>
      <c r="L228" s="2371"/>
      <c r="M228" s="2371"/>
      <c r="N228" s="2371"/>
      <c r="O228" s="2371"/>
      <c r="P228" s="2371"/>
      <c r="Q228" s="2371"/>
      <c r="R228" s="2371"/>
      <c r="S228" s="2371"/>
      <c r="T228" s="2371"/>
      <c r="U228" s="2371"/>
      <c r="V228" s="2371"/>
      <c r="W228" s="2371"/>
      <c r="X228" s="2425"/>
      <c r="Y228" s="2371"/>
      <c r="Z228" s="2426"/>
      <c r="AA228" s="2405"/>
      <c r="AB228" s="2427"/>
      <c r="AC228" s="2371"/>
      <c r="AD228" s="2371"/>
      <c r="AE228" s="2371"/>
      <c r="AF228" s="2371"/>
      <c r="AG228" s="2405"/>
      <c r="AH228" s="2371"/>
      <c r="AI228" s="2428"/>
      <c r="AJ228" s="2371"/>
      <c r="AK228" s="2371"/>
      <c r="AL228" s="2371"/>
      <c r="AM228" s="2371"/>
      <c r="AN228" s="2371"/>
      <c r="AO228" s="2371"/>
      <c r="AP228" s="2371"/>
      <c r="AQ228" s="2371"/>
      <c r="AR228" s="2371"/>
      <c r="AS228" s="2371"/>
      <c r="AT228" s="2371"/>
      <c r="AU228" s="2371"/>
      <c r="AV228" s="2371"/>
      <c r="AW228" s="2371"/>
      <c r="AX228" s="2371"/>
      <c r="AY228" s="2371"/>
      <c r="AZ228" s="2371"/>
      <c r="BA228" s="2371"/>
      <c r="BB228" s="2371"/>
      <c r="BC228" s="2371"/>
      <c r="BD228" s="2371"/>
      <c r="BE228" s="2371"/>
      <c r="BF228" s="2371"/>
      <c r="BG228" s="2371"/>
      <c r="BH228" s="2371"/>
      <c r="BI228" s="2371"/>
      <c r="BJ228" s="227"/>
      <c r="BK228" s="227"/>
      <c r="BL228" s="227"/>
      <c r="BM228" s="227"/>
      <c r="BN228" s="227"/>
      <c r="BO228" s="227"/>
      <c r="BP228" s="227"/>
      <c r="BQ228" s="53"/>
    </row>
    <row r="230" customFormat="false" ht="7.5" hidden="false" customHeight="true" outlineLevel="0" collapsed="false">
      <c r="A230" s="2422"/>
      <c r="B230" s="2423"/>
      <c r="C230" s="2423"/>
      <c r="D230" s="2424"/>
      <c r="E230" s="2424"/>
      <c r="F230" s="2424"/>
      <c r="G230" s="2371"/>
      <c r="H230" s="2371"/>
      <c r="I230" s="2371"/>
      <c r="J230" s="2371"/>
      <c r="K230" s="2371"/>
      <c r="L230" s="2371"/>
      <c r="M230" s="2371"/>
      <c r="N230" s="2371"/>
      <c r="O230" s="2371"/>
      <c r="P230" s="2371"/>
      <c r="Q230" s="2371"/>
      <c r="R230" s="2371"/>
      <c r="S230" s="2371"/>
      <c r="T230" s="2371"/>
      <c r="U230" s="2371"/>
      <c r="V230" s="2371"/>
      <c r="W230" s="2371"/>
      <c r="X230" s="2425"/>
      <c r="Y230" s="2371"/>
      <c r="Z230" s="2426"/>
      <c r="AA230" s="2405"/>
      <c r="AB230" s="2427"/>
      <c r="AC230" s="2371"/>
      <c r="AD230" s="2371"/>
      <c r="AE230" s="2371"/>
      <c r="AF230" s="2371"/>
      <c r="AG230" s="2405"/>
      <c r="AH230" s="2371"/>
      <c r="AI230" s="2428"/>
      <c r="AJ230" s="2371"/>
      <c r="AK230" s="2371"/>
      <c r="AL230" s="2371"/>
      <c r="AM230" s="2371"/>
      <c r="AN230" s="2371"/>
      <c r="AO230" s="2371"/>
      <c r="AP230" s="2371"/>
      <c r="AQ230" s="2371"/>
      <c r="AR230" s="2371"/>
      <c r="AS230" s="2371"/>
      <c r="AT230" s="2371"/>
      <c r="AU230" s="2371"/>
      <c r="AV230" s="2371"/>
      <c r="AW230" s="2371"/>
      <c r="AX230" s="2371"/>
      <c r="AY230" s="2371"/>
      <c r="AZ230" s="2371"/>
      <c r="BA230" s="2371"/>
      <c r="BB230" s="2371"/>
      <c r="BC230" s="2371"/>
      <c r="BD230" s="2371"/>
      <c r="BE230" s="2371"/>
      <c r="BF230" s="2371"/>
      <c r="BG230" s="2371"/>
      <c r="BH230" s="2371"/>
      <c r="BI230" s="2371"/>
      <c r="BJ230" s="227"/>
      <c r="BK230" s="227"/>
      <c r="BL230" s="227"/>
      <c r="BM230" s="227"/>
      <c r="BN230" s="227"/>
      <c r="BO230" s="227"/>
      <c r="BP230" s="227"/>
      <c r="BQ230" s="53"/>
    </row>
    <row r="231" customFormat="false" ht="11.25" hidden="false" customHeight="true" outlineLevel="0" collapsed="false">
      <c r="A231" s="16" t="s">
        <v>21</v>
      </c>
      <c r="B231" s="934" t="s">
        <v>3126</v>
      </c>
      <c r="C231" s="2237"/>
      <c r="D231" s="2195" t="s">
        <v>1993</v>
      </c>
      <c r="E231" s="2178" t="s">
        <v>3127</v>
      </c>
      <c r="F231" s="2178" t="s">
        <v>3128</v>
      </c>
      <c r="G231" s="22" t="s">
        <v>3129</v>
      </c>
      <c r="H231" s="22" t="s">
        <v>3130</v>
      </c>
      <c r="I231" s="22" t="s">
        <v>3131</v>
      </c>
      <c r="J231" s="2203" t="s">
        <v>3132</v>
      </c>
      <c r="K231" s="2297" t="s">
        <v>967</v>
      </c>
      <c r="L231" s="2198" t="s">
        <v>968</v>
      </c>
      <c r="M231" s="2198" t="s">
        <v>562</v>
      </c>
      <c r="N231" s="2198" t="s">
        <v>562</v>
      </c>
      <c r="O231" s="2198" t="s">
        <v>931</v>
      </c>
      <c r="P231" s="21" t="s">
        <v>3133</v>
      </c>
      <c r="Q231" s="2154"/>
      <c r="R231" s="21" t="s">
        <v>2001</v>
      </c>
      <c r="S231" s="2101" t="s">
        <v>913</v>
      </c>
      <c r="T231" s="2101" t="s">
        <v>563</v>
      </c>
      <c r="U231" s="2101" t="s">
        <v>913</v>
      </c>
      <c r="V231" s="2101" t="s">
        <v>913</v>
      </c>
      <c r="W231" s="2154"/>
      <c r="X231" s="87" t="s">
        <v>1508</v>
      </c>
      <c r="Y231" s="2213" t="n">
        <v>41040</v>
      </c>
      <c r="Z231" s="2227" t="s">
        <v>940</v>
      </c>
      <c r="AA231" s="21"/>
      <c r="AB231" s="2198" t="s">
        <v>562</v>
      </c>
      <c r="AC231" s="2198" t="s">
        <v>562</v>
      </c>
      <c r="AD231" s="21"/>
      <c r="AE231" s="21"/>
      <c r="AF231" s="2154" t="s">
        <v>2298</v>
      </c>
      <c r="AG231" s="2163" t="s">
        <v>3134</v>
      </c>
      <c r="AH231" s="21" t="s">
        <v>3135</v>
      </c>
      <c r="AI231" s="1766"/>
      <c r="AJ231" s="2250" t="s">
        <v>1019</v>
      </c>
      <c r="AK231" s="1245"/>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53"/>
      <c r="BK231" s="53"/>
      <c r="BL231" s="53"/>
      <c r="BM231" s="53"/>
      <c r="BN231" s="53"/>
      <c r="BO231" s="53"/>
      <c r="BP231" s="53"/>
      <c r="BQ231" s="53"/>
    </row>
    <row r="232" customFormat="false" ht="7.5" hidden="false" customHeight="true" outlineLevel="0" collapsed="false">
      <c r="A232" s="2422"/>
      <c r="B232" s="2423"/>
      <c r="C232" s="2423"/>
      <c r="D232" s="2424"/>
      <c r="E232" s="2424"/>
      <c r="F232" s="2424"/>
      <c r="G232" s="2371"/>
      <c r="H232" s="2371"/>
      <c r="I232" s="2371"/>
      <c r="J232" s="2371"/>
      <c r="K232" s="2371"/>
      <c r="L232" s="2371"/>
      <c r="M232" s="2371"/>
      <c r="N232" s="2371"/>
      <c r="O232" s="2371"/>
      <c r="P232" s="2371"/>
      <c r="Q232" s="2371"/>
      <c r="R232" s="2371"/>
      <c r="S232" s="2371"/>
      <c r="T232" s="2371"/>
      <c r="U232" s="2371"/>
      <c r="V232" s="2371"/>
      <c r="W232" s="2371"/>
      <c r="X232" s="2425"/>
      <c r="Y232" s="2371"/>
      <c r="Z232" s="2426"/>
      <c r="AA232" s="2405"/>
      <c r="AB232" s="2427"/>
      <c r="AC232" s="2371"/>
      <c r="AD232" s="2371"/>
      <c r="AE232" s="2371"/>
      <c r="AF232" s="2371"/>
      <c r="AG232" s="2405"/>
      <c r="AH232" s="2371"/>
      <c r="AI232" s="2428"/>
      <c r="AJ232" s="2371"/>
      <c r="AK232" s="2371"/>
      <c r="AL232" s="2371"/>
      <c r="AM232" s="2371"/>
      <c r="AN232" s="2371"/>
      <c r="AO232" s="2371"/>
      <c r="AP232" s="2371"/>
      <c r="AQ232" s="2371"/>
      <c r="AR232" s="2371"/>
      <c r="AS232" s="2371"/>
      <c r="AT232" s="2371"/>
      <c r="AU232" s="2371"/>
      <c r="AV232" s="2371"/>
      <c r="AW232" s="2371"/>
      <c r="AX232" s="2371"/>
      <c r="AY232" s="2371"/>
      <c r="AZ232" s="2371"/>
      <c r="BA232" s="2371"/>
      <c r="BB232" s="2371"/>
      <c r="BC232" s="2371"/>
      <c r="BD232" s="2371"/>
      <c r="BE232" s="2371"/>
      <c r="BF232" s="2371"/>
      <c r="BG232" s="2371"/>
      <c r="BH232" s="2371"/>
      <c r="BI232" s="2371"/>
      <c r="BJ232" s="227"/>
      <c r="BK232" s="227"/>
      <c r="BL232" s="227"/>
      <c r="BM232" s="227"/>
      <c r="BN232" s="227"/>
      <c r="BO232" s="227"/>
      <c r="BP232" s="227"/>
      <c r="BQ232" s="53"/>
    </row>
    <row r="233" customFormat="false" ht="7.5" hidden="false" customHeight="true" outlineLevel="0" collapsed="false">
      <c r="A233" s="2422"/>
      <c r="B233" s="2423"/>
      <c r="C233" s="2423"/>
      <c r="D233" s="2424"/>
      <c r="E233" s="2424"/>
      <c r="F233" s="2424"/>
      <c r="G233" s="2371"/>
      <c r="H233" s="2371"/>
      <c r="I233" s="2371"/>
      <c r="J233" s="2371"/>
      <c r="K233" s="2371"/>
      <c r="L233" s="2371"/>
      <c r="M233" s="2371"/>
      <c r="N233" s="2371"/>
      <c r="O233" s="2371"/>
      <c r="P233" s="2371"/>
      <c r="Q233" s="2371"/>
      <c r="R233" s="2371"/>
      <c r="S233" s="2371"/>
      <c r="T233" s="2371"/>
      <c r="U233" s="2371"/>
      <c r="V233" s="2371"/>
      <c r="W233" s="2371"/>
      <c r="X233" s="2425"/>
      <c r="Y233" s="2371"/>
      <c r="Z233" s="2426"/>
      <c r="AA233" s="2405"/>
      <c r="AB233" s="2427"/>
      <c r="AC233" s="2371"/>
      <c r="AD233" s="2371"/>
      <c r="AE233" s="2371"/>
      <c r="AF233" s="2371"/>
      <c r="AG233" s="2405"/>
      <c r="AH233" s="2371"/>
      <c r="AI233" s="2428"/>
      <c r="AJ233" s="2371"/>
      <c r="AK233" s="2371"/>
      <c r="AL233" s="2371"/>
      <c r="AM233" s="2371"/>
      <c r="AN233" s="2371"/>
      <c r="AO233" s="2371"/>
      <c r="AP233" s="2371"/>
      <c r="AQ233" s="2371"/>
      <c r="AR233" s="2371"/>
      <c r="AS233" s="2371"/>
      <c r="AT233" s="2371"/>
      <c r="AU233" s="2371"/>
      <c r="AV233" s="2371"/>
      <c r="AW233" s="2371"/>
      <c r="AX233" s="2371"/>
      <c r="AY233" s="2371"/>
      <c r="AZ233" s="2371"/>
      <c r="BA233" s="2371"/>
      <c r="BB233" s="2371"/>
      <c r="BC233" s="2371"/>
      <c r="BD233" s="2371"/>
      <c r="BE233" s="2371"/>
      <c r="BF233" s="2371"/>
      <c r="BG233" s="2371"/>
      <c r="BH233" s="2371"/>
      <c r="BI233" s="2371"/>
      <c r="BJ233" s="227"/>
      <c r="BK233" s="227"/>
      <c r="BL233" s="227"/>
      <c r="BM233" s="227"/>
      <c r="BN233" s="227"/>
      <c r="BO233" s="227"/>
      <c r="BP233" s="227"/>
      <c r="BQ233" s="53"/>
    </row>
    <row r="234" customFormat="false" ht="7.5" hidden="false" customHeight="true" outlineLevel="0" collapsed="false">
      <c r="A234" s="2422"/>
      <c r="B234" s="2423"/>
      <c r="C234" s="2423"/>
      <c r="D234" s="2424"/>
      <c r="E234" s="2424"/>
      <c r="F234" s="2424"/>
      <c r="G234" s="2371"/>
      <c r="H234" s="2371"/>
      <c r="I234" s="2371"/>
      <c r="J234" s="2371"/>
      <c r="K234" s="2371"/>
      <c r="L234" s="2371"/>
      <c r="M234" s="2371"/>
      <c r="N234" s="2371"/>
      <c r="O234" s="2371"/>
      <c r="P234" s="2371"/>
      <c r="Q234" s="2371"/>
      <c r="R234" s="2371"/>
      <c r="S234" s="2371"/>
      <c r="T234" s="2371"/>
      <c r="U234" s="2371"/>
      <c r="V234" s="2371"/>
      <c r="W234" s="2371"/>
      <c r="X234" s="2425"/>
      <c r="Y234" s="2371"/>
      <c r="Z234" s="2426"/>
      <c r="AA234" s="2405"/>
      <c r="AB234" s="2427"/>
      <c r="AC234" s="2371"/>
      <c r="AD234" s="2371"/>
      <c r="AE234" s="2371"/>
      <c r="AF234" s="2371"/>
      <c r="AG234" s="2405"/>
      <c r="AH234" s="2371"/>
      <c r="AI234" s="2428"/>
      <c r="AJ234" s="2371"/>
      <c r="AK234" s="2371"/>
      <c r="AL234" s="2371"/>
      <c r="AM234" s="2371"/>
      <c r="AN234" s="2371"/>
      <c r="AO234" s="2371"/>
      <c r="AP234" s="2371"/>
      <c r="AQ234" s="2371"/>
      <c r="AR234" s="2371"/>
      <c r="AS234" s="2371"/>
      <c r="AT234" s="2371"/>
      <c r="AU234" s="2371"/>
      <c r="AV234" s="2371"/>
      <c r="AW234" s="2371"/>
      <c r="AX234" s="2371"/>
      <c r="AY234" s="2371"/>
      <c r="AZ234" s="2371"/>
      <c r="BA234" s="2371"/>
      <c r="BB234" s="2371"/>
      <c r="BC234" s="2371"/>
      <c r="BD234" s="2371"/>
      <c r="BE234" s="2371"/>
      <c r="BF234" s="2371"/>
      <c r="BG234" s="2371"/>
      <c r="BH234" s="2371"/>
      <c r="BI234" s="2371"/>
      <c r="BJ234" s="227"/>
      <c r="BK234" s="227"/>
      <c r="BL234" s="227"/>
      <c r="BM234" s="227"/>
      <c r="BN234" s="227"/>
      <c r="BO234" s="227"/>
      <c r="BP234" s="227"/>
      <c r="BQ234" s="53"/>
    </row>
    <row r="235" customFormat="false" ht="7.5" hidden="false" customHeight="true" outlineLevel="0" collapsed="false">
      <c r="A235" s="2422"/>
      <c r="B235" s="2423"/>
      <c r="C235" s="2423"/>
      <c r="D235" s="2424"/>
      <c r="E235" s="2424"/>
      <c r="F235" s="2424"/>
      <c r="G235" s="2371"/>
      <c r="H235" s="2371"/>
      <c r="I235" s="2371"/>
      <c r="J235" s="2371"/>
      <c r="K235" s="2371"/>
      <c r="L235" s="2371"/>
      <c r="M235" s="2371"/>
      <c r="N235" s="2371"/>
      <c r="O235" s="2371"/>
      <c r="P235" s="2371"/>
      <c r="Q235" s="2371"/>
      <c r="R235" s="2371"/>
      <c r="S235" s="2371"/>
      <c r="T235" s="2371"/>
      <c r="U235" s="2371"/>
      <c r="V235" s="2371"/>
      <c r="W235" s="2371"/>
      <c r="X235" s="2425"/>
      <c r="Y235" s="2371"/>
      <c r="Z235" s="2426"/>
      <c r="AA235" s="2405"/>
      <c r="AB235" s="2427"/>
      <c r="AC235" s="2371"/>
      <c r="AD235" s="2371"/>
      <c r="AE235" s="2371"/>
      <c r="AF235" s="2371"/>
      <c r="AG235" s="2405"/>
      <c r="AH235" s="2371"/>
      <c r="AI235" s="2428"/>
      <c r="AJ235" s="2371"/>
      <c r="AK235" s="2371"/>
      <c r="AL235" s="2371"/>
      <c r="AM235" s="2371"/>
      <c r="AN235" s="2371"/>
      <c r="AO235" s="2371"/>
      <c r="AP235" s="2371"/>
      <c r="AQ235" s="2371"/>
      <c r="AR235" s="2371"/>
      <c r="AS235" s="2371"/>
      <c r="AT235" s="2371"/>
      <c r="AU235" s="2371"/>
      <c r="AV235" s="2371"/>
      <c r="AW235" s="2371"/>
      <c r="AX235" s="2371"/>
      <c r="AY235" s="2371"/>
      <c r="AZ235" s="2371"/>
      <c r="BA235" s="2371"/>
      <c r="BB235" s="2371"/>
      <c r="BC235" s="2371"/>
      <c r="BD235" s="2371"/>
      <c r="BE235" s="2371"/>
      <c r="BF235" s="2371"/>
      <c r="BG235" s="2371"/>
      <c r="BH235" s="2371"/>
      <c r="BI235" s="2371"/>
      <c r="BJ235" s="227"/>
      <c r="BK235" s="227"/>
      <c r="BL235" s="227"/>
      <c r="BM235" s="227"/>
      <c r="BN235" s="227"/>
      <c r="BO235" s="227"/>
      <c r="BP235" s="227"/>
      <c r="BQ235" s="53"/>
    </row>
    <row r="236" customFormat="false" ht="7.5" hidden="false" customHeight="true" outlineLevel="0" collapsed="false">
      <c r="A236" s="2422"/>
      <c r="B236" s="2423"/>
      <c r="C236" s="2423"/>
      <c r="D236" s="2424"/>
      <c r="E236" s="2424"/>
      <c r="F236" s="2424"/>
      <c r="G236" s="2371"/>
      <c r="H236" s="2371"/>
      <c r="I236" s="2371"/>
      <c r="J236" s="2371"/>
      <c r="K236" s="2371"/>
      <c r="L236" s="2371"/>
      <c r="M236" s="2371"/>
      <c r="N236" s="2371"/>
      <c r="O236" s="2371"/>
      <c r="P236" s="2371"/>
      <c r="Q236" s="2371"/>
      <c r="R236" s="2371"/>
      <c r="S236" s="2371"/>
      <c r="T236" s="2371"/>
      <c r="U236" s="2371"/>
      <c r="V236" s="2371"/>
      <c r="W236" s="2371"/>
      <c r="X236" s="2425"/>
      <c r="Y236" s="2371"/>
      <c r="Z236" s="2426"/>
      <c r="AA236" s="2405"/>
      <c r="AB236" s="2427"/>
      <c r="AC236" s="2371"/>
      <c r="AD236" s="2371"/>
      <c r="AE236" s="2371"/>
      <c r="AF236" s="2371"/>
      <c r="AG236" s="2405"/>
      <c r="AH236" s="2371"/>
      <c r="AI236" s="2428"/>
      <c r="AJ236" s="2371"/>
      <c r="AK236" s="2371"/>
      <c r="AL236" s="2371"/>
      <c r="AM236" s="2371"/>
      <c r="AN236" s="2371"/>
      <c r="AO236" s="2371"/>
      <c r="AP236" s="2371"/>
      <c r="AQ236" s="2371"/>
      <c r="AR236" s="2371"/>
      <c r="AS236" s="2371"/>
      <c r="AT236" s="2371"/>
      <c r="AU236" s="2371"/>
      <c r="AV236" s="2371"/>
      <c r="AW236" s="2371"/>
      <c r="AX236" s="2371"/>
      <c r="AY236" s="2371"/>
      <c r="AZ236" s="2371"/>
      <c r="BA236" s="2371"/>
      <c r="BB236" s="2371"/>
      <c r="BC236" s="2371"/>
      <c r="BD236" s="2371"/>
      <c r="BE236" s="2371"/>
      <c r="BF236" s="2371"/>
      <c r="BG236" s="2371"/>
      <c r="BH236" s="2371"/>
      <c r="BI236" s="2371"/>
      <c r="BJ236" s="227"/>
      <c r="BK236" s="227"/>
      <c r="BL236" s="227"/>
      <c r="BM236" s="227"/>
      <c r="BN236" s="227"/>
      <c r="BO236" s="227"/>
      <c r="BP236" s="227"/>
      <c r="BQ236" s="53"/>
    </row>
    <row r="237" customFormat="false" ht="7.5" hidden="false" customHeight="true" outlineLevel="0" collapsed="false">
      <c r="A237" s="2422"/>
      <c r="B237" s="2423"/>
      <c r="C237" s="2423"/>
      <c r="D237" s="2424"/>
      <c r="E237" s="2424"/>
      <c r="F237" s="2424"/>
      <c r="G237" s="2371"/>
      <c r="H237" s="2371"/>
      <c r="I237" s="2371"/>
      <c r="J237" s="2371"/>
      <c r="K237" s="2371"/>
      <c r="L237" s="2371"/>
      <c r="M237" s="2371"/>
      <c r="N237" s="2371"/>
      <c r="O237" s="2371"/>
      <c r="P237" s="2371"/>
      <c r="Q237" s="2371"/>
      <c r="R237" s="2371"/>
      <c r="S237" s="2371"/>
      <c r="T237" s="2371"/>
      <c r="U237" s="2371"/>
      <c r="V237" s="2371"/>
      <c r="W237" s="2371"/>
      <c r="X237" s="2425"/>
      <c r="Y237" s="2371"/>
      <c r="Z237" s="2426"/>
      <c r="AA237" s="2405"/>
      <c r="AB237" s="2427"/>
      <c r="AC237" s="2371"/>
      <c r="AD237" s="2371"/>
      <c r="AE237" s="2371"/>
      <c r="AF237" s="2371"/>
      <c r="AG237" s="2405"/>
      <c r="AH237" s="2371"/>
      <c r="AI237" s="2428"/>
      <c r="AJ237" s="2371"/>
      <c r="AK237" s="2371"/>
      <c r="AL237" s="2371"/>
      <c r="AM237" s="2371"/>
      <c r="AN237" s="2371"/>
      <c r="AO237" s="2371"/>
      <c r="AP237" s="2371"/>
      <c r="AQ237" s="2371"/>
      <c r="AR237" s="2371"/>
      <c r="AS237" s="2371"/>
      <c r="AT237" s="2371"/>
      <c r="AU237" s="2371"/>
      <c r="AV237" s="2371"/>
      <c r="AW237" s="2371"/>
      <c r="AX237" s="2371"/>
      <c r="AY237" s="2371"/>
      <c r="AZ237" s="2371"/>
      <c r="BA237" s="2371"/>
      <c r="BB237" s="2371"/>
      <c r="BC237" s="2371"/>
      <c r="BD237" s="2371"/>
      <c r="BE237" s="2371"/>
      <c r="BF237" s="2371"/>
      <c r="BG237" s="2371"/>
      <c r="BH237" s="2371"/>
      <c r="BI237" s="2371"/>
      <c r="BJ237" s="227"/>
      <c r="BK237" s="227"/>
      <c r="BL237" s="227"/>
      <c r="BM237" s="227"/>
      <c r="BN237" s="227"/>
      <c r="BO237" s="227"/>
      <c r="BP237" s="227"/>
      <c r="BQ237" s="53"/>
    </row>
    <row r="238" customFormat="false" ht="7.5" hidden="false" customHeight="true" outlineLevel="0" collapsed="false">
      <c r="A238" s="2422"/>
      <c r="B238" s="2423"/>
      <c r="C238" s="2423"/>
      <c r="D238" s="2424"/>
      <c r="E238" s="2424"/>
      <c r="F238" s="2424"/>
      <c r="G238" s="2371"/>
      <c r="H238" s="2371"/>
      <c r="I238" s="2371"/>
      <c r="J238" s="2371"/>
      <c r="K238" s="2371"/>
      <c r="L238" s="2371"/>
      <c r="M238" s="2371"/>
      <c r="N238" s="2371"/>
      <c r="O238" s="2371"/>
      <c r="P238" s="2371"/>
      <c r="Q238" s="2371"/>
      <c r="R238" s="2371"/>
      <c r="S238" s="2371"/>
      <c r="T238" s="2371"/>
      <c r="U238" s="2371"/>
      <c r="V238" s="2371"/>
      <c r="W238" s="2371"/>
      <c r="X238" s="2425"/>
      <c r="Y238" s="2371"/>
      <c r="Z238" s="2426"/>
      <c r="AA238" s="2405"/>
      <c r="AB238" s="2427"/>
      <c r="AC238" s="2371"/>
      <c r="AD238" s="2371"/>
      <c r="AE238" s="2371"/>
      <c r="AF238" s="2371"/>
      <c r="AG238" s="2405"/>
      <c r="AH238" s="2371"/>
      <c r="AI238" s="2428"/>
      <c r="AJ238" s="2371"/>
      <c r="AK238" s="2371"/>
      <c r="AL238" s="2371"/>
      <c r="AM238" s="2371"/>
      <c r="AN238" s="2371"/>
      <c r="AO238" s="2371"/>
      <c r="AP238" s="2371"/>
      <c r="AQ238" s="2371"/>
      <c r="AR238" s="2371"/>
      <c r="AS238" s="2371"/>
      <c r="AT238" s="2371"/>
      <c r="AU238" s="2371"/>
      <c r="AV238" s="2371"/>
      <c r="AW238" s="2371"/>
      <c r="AX238" s="2371"/>
      <c r="AY238" s="2371"/>
      <c r="AZ238" s="2371"/>
      <c r="BA238" s="2371"/>
      <c r="BB238" s="2371"/>
      <c r="BC238" s="2371"/>
      <c r="BD238" s="2371"/>
      <c r="BE238" s="2371"/>
      <c r="BF238" s="2371"/>
      <c r="BG238" s="2371"/>
      <c r="BH238" s="2371"/>
      <c r="BI238" s="2371"/>
      <c r="BJ238" s="227"/>
      <c r="BK238" s="227"/>
      <c r="BL238" s="227"/>
      <c r="BM238" s="227"/>
      <c r="BN238" s="227"/>
      <c r="BO238" s="227"/>
      <c r="BP238" s="227"/>
      <c r="BQ238" s="53"/>
    </row>
    <row r="239" customFormat="false" ht="7.5" hidden="false" customHeight="true" outlineLevel="0" collapsed="false">
      <c r="A239" s="2422"/>
      <c r="B239" s="2423"/>
      <c r="C239" s="2423"/>
      <c r="D239" s="2424"/>
      <c r="E239" s="2424"/>
      <c r="F239" s="2424"/>
      <c r="G239" s="2371"/>
      <c r="H239" s="2371"/>
      <c r="I239" s="2371"/>
      <c r="J239" s="2371"/>
      <c r="K239" s="2371"/>
      <c r="L239" s="2371"/>
      <c r="M239" s="2371"/>
      <c r="N239" s="2371"/>
      <c r="O239" s="2371"/>
      <c r="P239" s="2371"/>
      <c r="Q239" s="2371"/>
      <c r="R239" s="2371"/>
      <c r="S239" s="2371"/>
      <c r="T239" s="2371"/>
      <c r="U239" s="2371"/>
      <c r="V239" s="2371"/>
      <c r="W239" s="2371"/>
      <c r="X239" s="2425"/>
      <c r="Y239" s="2371"/>
      <c r="Z239" s="2426"/>
      <c r="AA239" s="2405"/>
      <c r="AB239" s="2427"/>
      <c r="AC239" s="2371"/>
      <c r="AD239" s="2371"/>
      <c r="AE239" s="2371"/>
      <c r="AF239" s="2371"/>
      <c r="AG239" s="2405"/>
      <c r="AH239" s="2371"/>
      <c r="AI239" s="2428"/>
      <c r="AJ239" s="2371"/>
      <c r="AK239" s="2371"/>
      <c r="AL239" s="2371"/>
      <c r="AM239" s="2371"/>
      <c r="AN239" s="2371"/>
      <c r="AO239" s="2371"/>
      <c r="AP239" s="2371"/>
      <c r="AQ239" s="2371"/>
      <c r="AR239" s="2371"/>
      <c r="AS239" s="2371"/>
      <c r="AT239" s="2371"/>
      <c r="AU239" s="2371"/>
      <c r="AV239" s="2371"/>
      <c r="AW239" s="2371"/>
      <c r="AX239" s="2371"/>
      <c r="AY239" s="2371"/>
      <c r="AZ239" s="2371"/>
      <c r="BA239" s="2371"/>
      <c r="BB239" s="2371"/>
      <c r="BC239" s="2371"/>
      <c r="BD239" s="2371"/>
      <c r="BE239" s="2371"/>
      <c r="BF239" s="2371"/>
      <c r="BG239" s="2371"/>
      <c r="BH239" s="2371"/>
      <c r="BI239" s="2371"/>
      <c r="BJ239" s="227"/>
      <c r="BK239" s="227"/>
      <c r="BL239" s="227"/>
      <c r="BM239" s="227"/>
      <c r="BN239" s="227"/>
      <c r="BO239" s="227"/>
      <c r="BP239" s="227"/>
      <c r="BQ239" s="53"/>
    </row>
  </sheetData>
  <autoFilter ref="A1:BP175"/>
  <conditionalFormatting sqref="A22:BQ22">
    <cfRule type="expression" priority="2" aboveAverage="0" equalAverage="0" bottom="0" percent="0" rank="0" text="" dxfId="0">
      <formula>LEN(TRIM(A22))&gt;0</formula>
    </cfRule>
  </conditionalFormatting>
  <hyperlinks>
    <hyperlink ref="E3" r:id="rId1" display="https://www.facebook.com/malkin.cafe/info/?tab=page_info"/>
    <hyperlink ref="E4" r:id="rId2" display="https://www.facebook.com/%D7%94%D7%A1%D7%91%D7%99%D7%97-%D7%A9%D7%9C-%D7%A2%D7%95%D7%91%D7%93-120265768133462/"/>
    <hyperlink ref="F4" r:id="rId3" display="http://vegan-friendly.co.il/%D7%9E%D7%A1%D7%A2%D7%93%D7%94/274/%D7%94%D7%A1%D7%91%D7%99%D7%97_%D7%A9%D7%9C_%D7%A2%D7%95%D7%91%D7%93_%D7%95%D7%94%D7%98%D7%91%D7%A2%D7%95%D7%A0%D7%99_%D7%A9%D7%9C_%D7%AA%D7%9E%D7%A8_%D7%A1%D7%A0%D7%99%D7%A3_%D7%AA%D7%9C_%D7%90%D7%91%D7%99%D7%91"/>
    <hyperlink ref="D6" r:id="rId4" display="http://barbosa.co.il/"/>
    <hyperlink ref="E6" r:id="rId5" display="https://www.facebook.com/Barbosa.boutique/?fref=photo"/>
    <hyperlink ref="F6" r:id="rId6" display="http://www.vegan-friendly.co.il/%D7%9E%D7%A1%D7%A2%D7%93%D7%94/280/%D7%91%D7%A8%D7%91%D7%95%D7%A1%D7%94-%D7%91%D7%A8_%D7%9C%D7%97%D7%9D"/>
    <hyperlink ref="D8" r:id="rId7" display="http://80220508.d.zapweb.co.il/overlay"/>
    <hyperlink ref="E9" r:id="rId8" display="https://www.facebook.com/pages/%D7%94%D7%A4%D7%99%D7%A6%D7%94-Hapizza/243244672416938"/>
    <hyperlink ref="E11" r:id="rId9" display="https://www.facebook.com/pages/%D7%94%D7%A1%D7%91%D7%99%D7%97-%D7%A9%D7%9C-%D7%A2%D7%95%D7%91%D7%93-%D7%94%D7%A8%D7%A6%D7%9C%D7%99%D7%94-%D7%A4%D7%99%D7%AA%D7%95%D7%97/466944760038073?fref=ts"/>
    <hyperlink ref="D12" r:id="rId10" display="http://pastina.co.il/"/>
    <hyperlink ref="E13" r:id="rId11" display="https://www.facebook.com/takeat.tlv/?fref=ts"/>
    <hyperlink ref="F13" r:id="rId12" display="http://vegan-friendly.co.il/restaurant/272"/>
    <hyperlink ref="D14" r:id="rId13" display="http://www.kankai.co.il/"/>
    <hyperlink ref="E14" r:id="rId14" display="https://www.facebook.com/pages/%D7%A7%D7%90%D7%9F-%D7%A7%D7%90%D7%99/341418656063394"/>
    <hyperlink ref="F14" r:id="rId15" display="http://vegan-friendly.co.il/restaurant/164/Kan_Kai_%D7%A7%D7%90%D7%9F_%D7%A7%D7%90%D7%99"/>
    <hyperlink ref="E15" r:id="rId16" display="https://www.facebook.com/michaelangelocafe/"/>
    <hyperlink ref="F15" r:id="rId17" display="http://vegan-friendly.co.il/restaurant/271"/>
    <hyperlink ref="D17" r:id="rId18" display="http://www.gardenrest.co.il/"/>
    <hyperlink ref="E17" r:id="rId19" display="https://www.facebook.com/Garden.rest"/>
    <hyperlink ref="F17" r:id="rId20" display="http://vegan-friendly.co.il/%D7%9E%D7%A1%D7%A2%D7%93%D7%94/254/%D7%92%D7%90%D7%A8%D7%93%D7%9F"/>
    <hyperlink ref="D18" r:id="rId21" display="http://yamado.rest.co.il/%D7%AA%D7%A4%D7%A8%D7%99%D7%98?menuId=927234"/>
    <hyperlink ref="F18" r:id="rId22" display="http://vegan-friendly.co.il/restaurant/270"/>
    <hyperlink ref="J18" r:id="rId23" display="yamado.yafo@gmail.com"/>
    <hyperlink ref="D19" r:id="rId24" display="http://www.shifkabar.com/"/>
    <hyperlink ref="E19" r:id="rId25" display="https://www.facebook.com/Shifkabar/"/>
    <hyperlink ref="F19" r:id="rId26" display="http://vegan-friendly.co.il/%D7%9E%D7%A1%D7%A2%D7%93%D7%94/268/%D7%A9%D7%99%D7%A4%D7%A7%D7%94_%D7%91%D7%A8_%D7%90%D7%95%D7%9B%D7%9C_%D7%A9%D7%9B%D7%95%D7%A0%D7%AA%D7%99"/>
    <hyperlink ref="D20" r:id="rId27" display="http://www.rol.co.il/sites/tangier/"/>
    <hyperlink ref="E20" r:id="rId28" display="https://www.facebook.com/Tangier-%D7%98%D7%A0%D7%92%D7%99%D7%A8-235918029909166/"/>
    <hyperlink ref="J20" r:id="rId29" display="amiti.raviv@gmail.com"/>
    <hyperlink ref="J21" r:id="rId30" display="galisbakery.events@gmail.com"/>
    <hyperlink ref="D22" r:id="rId31" display="http://kampaistreetwok.rest.co.il/"/>
    <hyperlink ref="F22" r:id="rId32" display="http://vegan-friendly.co.il/%D7%9E%D7%A1%D7%A2%D7%93%D7%94/263/%D7%A7%D7%9E%D7%A4%D7%90%D7%99_%D7%A1%D7%98%D7%A8%D7%99%D7%98_%D7%95%D7%95%D7%A7"/>
    <hyperlink ref="E23" r:id="rId33" display="https://www.facebook.com/ayanacafe/?fref=ts"/>
    <hyperlink ref="F23" r:id="rId34" display="http://vegan-friendly.co.il/%D7%9E%D7%A1%D7%A2%D7%93%D7%94/223/%D7%90%D7%99%D7%90%D7%A0%D7%94"/>
    <hyperlink ref="F24" r:id="rId35" display="http://vegan-friendly.co.il/restaurant/229"/>
    <hyperlink ref="D25" r:id="rId36" display="http://bazzili.com/"/>
    <hyperlink ref="E25" r:id="rId37" display="https://www.facebook.com/bazillicom/?fref=ts"/>
    <hyperlink ref="F25" r:id="rId38" display="http://vegan-friendly.co.il/%D7%9E%D7%A1%D7%A2%D7%93%D7%94/226/%D7%91%D7%96%D7%99%D7%9C%D7%99.%D7%A7%D7%95%D7%9D_-%20%D7%A4%D7%99%D7%A6%D7%94%20&amp;%20%D7%9E%D7%9C%D7%91%D7%99%20%D7%91%D7%A8"/>
    <hyperlink ref="D26" r:id="rId39" display="http://urbano.rest.co.il/"/>
    <hyperlink ref="E26" r:id="rId40" display="https://www.facebook.com/UrbanoViejo/"/>
    <hyperlink ref="F26" r:id="rId41" display="http://vegan-friendly.co.il/restaurant/224/Urbano_(%D7%90%D7%95%D7%A8%D7%91%D7%A0%D7%95)"/>
    <hyperlink ref="F27" r:id="rId42" display="http://www.vegan-friendly.co.il/restaurant/222/%D7%91%D7%99%D7%99%D7%92%D7%9C_%D7%A9%D7%9E%D7%99%D7%99%D7%92%D7%9C"/>
    <hyperlink ref="E28" r:id="rId43" display="https://www.facebook.com/Tivonami"/>
    <hyperlink ref="F28" r:id="rId44" display="http://vegan-friendly.co.il/restaurant/220/%D7%98%D7%91%D7%A2%D7%95%D7%A0%D7%9E%D7%99"/>
    <hyperlink ref="E29" r:id="rId45" display="https://www.facebook.com/humusgarger"/>
    <hyperlink ref="F29" r:id="rId46" display="http://vegan-friendly.co.il/restaurant/219/%D7%97%D7%95%D7%9E%D7%95%D7%A1%D7%99%D7%99%D7%AA_%D7%94%D7%92%D7%A8%D7%92%D7%99%D7%A8"/>
    <hyperlink ref="D30" r:id="rId47" display="http://www.yasufree.com/index.html"/>
    <hyperlink ref="F30" r:id="rId48" display="http://vegan-friendly.co.il/restaurant/218"/>
    <hyperlink ref="D31" r:id="rId49" display="http://tatami.rest.co.il/"/>
    <hyperlink ref="E31" r:id="rId50" display="https://www.facebook.com/pages/%D7%98%D7%90%D7%98%D7%90%D7%9E%D7%99-Tatami/859573887419284"/>
    <hyperlink ref="F31" r:id="rId51" display="http://www.vegan-friendly.co.il/restaurant/216/%D7%98%D7%90%D7%98%D7%90%D7%9E%D7%99"/>
    <hyperlink ref="D32" r:id="rId52" display="http://www.eva-batya.co.il/"/>
    <hyperlink ref="E32" r:id="rId53" display="https://www.facebook.com/evabatya/timeline"/>
    <hyperlink ref="F32" r:id="rId54" display="http://vegan-friendly.co.il/restaurant/215"/>
    <hyperlink ref="D33" r:id="rId55" display="http://www.pancake.co.il/"/>
    <hyperlink ref="E33" r:id="rId56" display="https://www.facebook.com/OriginalPancakeHouseIsrael?fref=ts"/>
    <hyperlink ref="F33" r:id="rId57" display="http://vegan-friendly.co.il/restaurant/213/%D7%91%D7%99%D7%AA_%D7%94%D7%A4%D7%A0%D7%A7%D7%99%D7%99%D7%A7_%D7%94%D7%9E%D7%A7%D7%95%D7%A8%D7%99"/>
    <hyperlink ref="D34" r:id="rId58" display="http://www.prego.co.il/"/>
    <hyperlink ref="E34" r:id="rId59" display="https://www.facebook.com/pizzaprego/timeline"/>
    <hyperlink ref="F34" r:id="rId60" display="http://vegan-friendly.co.il/restaurant/205/%D7%A4%D7%99%D7%A6%D7%94_%D7%A4%D7%A8%D7%92%D7%95"/>
    <hyperlink ref="D35" r:id="rId61" display="http://smadarbeclil.rest.co.il/%D7%AA%D7%A4%D7%A8%D7%99%D7%98?menuId=804156"/>
    <hyperlink ref="E35" r:id="rId62" display="http://www.clil10.co.il/"/>
    <hyperlink ref="F35" r:id="rId63" display="http://vegan-friendly.co.il/restaurant/212/%D7%A1%D7%9E%D7%93%D7%A8_%D7%91%D7%9B%D7%9C%D7%99%D7%9C"/>
    <hyperlink ref="E36" r:id="rId64" display="https://www.facebook.com/thesafsal?fref=ts"/>
    <hyperlink ref="F36" r:id="rId65" display="http://vegan-friendly.co.il/restaurant/202/%D7%94%D7%A1%D7%A4%D7%A1%D7%9C"/>
    <hyperlink ref="D37" r:id="rId66" display="http://pomodori.co.il/"/>
    <hyperlink ref="E37" r:id="rId67" display="https://www.facebook.com/pages/%D7%A4%D7%99%D7%A6%D7%94-%D7%A4%D7%95%D7%9E%D7%95%D7%93%D7%95%D7%A8%D7%99/338136442993097?fref=ts"/>
    <hyperlink ref="F37" r:id="rId68" display="http://vegan-friendly.co.il/restaurant/211"/>
    <hyperlink ref="D38" r:id="rId69" display="http://www.donperdo.co.il/"/>
    <hyperlink ref="E38" r:id="rId70" display="https://www.facebook.com/pizzadp"/>
    <hyperlink ref="F38" r:id="rId71" display="http://vegan-friendly.co.il/restaurant/210/%D7%A4%D7%99%D7%A6%D7%94_%D7%93%D7%95%D7%9F_%D7%A4%D7%A8%D7%93%D7%95"/>
    <hyperlink ref="D39" r:id="rId72" display="http://www.rol.co.il/sites/retro-pancake-bar/"/>
    <hyperlink ref="E39" r:id="rId73" display="https://www.facebook.com/705938556146108/photos/a.707771669296130.1073741828.705938556146108/798112326928730/?type=1&amp;theater"/>
    <hyperlink ref="F39" r:id="rId74" display="http://vegan-friendly.co.il/restaurant/207"/>
    <hyperlink ref="D40" r:id="rId75" display="http://bargiyora.co.il/"/>
    <hyperlink ref="E40" r:id="rId76" display="https://www.facebook.com/Bargiyorarestaurant"/>
    <hyperlink ref="F40" r:id="rId77" display="http://vegan-friendly.co.il/restaurant/206/%D7%91%D7%A8_%D7%92%D7%99%D7%95%D7%A8%D7%90"/>
    <hyperlink ref="D41" r:id="rId78" display="http://ugatabakery.com/"/>
    <hyperlink ref="E41" r:id="rId79" display="https://www.facebook.com/pages/%D7%A2%D7%95%D7%92%D7%AA%D7%94%D7%A7%D7%95%D7%A0%D7%93%D7%99%D7%98%D7%95%D7%A8%D7%99%D7%94-%D7%91%D7%99%D7%AA-%D7%A7%D7%A4%D7%94-%D7%A7%D7%99%D7%91%D7%95%D7%A5-%D7%9B%D7%A0%D7%A8%D7%AA/366928006418"/>
    <hyperlink ref="F41" r:id="rId80" display="http://vegan-friendly.co.il/restaurant/201/%D7%A2%D7%95%D7%92%D7%AA%D7%94"/>
    <hyperlink ref="D42" r:id="rId81" display="http://www.mychooka.co.il/z'wqhmtbhsyytytl.html"/>
    <hyperlink ref="E42" r:id="rId82" display="https://www.facebook.com/Bograshovcooka?ref=hl"/>
    <hyperlink ref="F42" r:id="rId83" display="http://vegan-friendly.co.il/restaurant/200/%D7%A6_%D7%95%D7%A7%D7%94_%D7%91%D7%95%D7%92%D7%A8%D7%A9%D7%95%D7%91"/>
    <hyperlink ref="D43" r:id="rId84" display="http://www.pizzasso.co.il/"/>
    <hyperlink ref="E43" r:id="rId85" display="https://www.facebook.com/pages/Pizzasso-%D7%A4%D7%99%D7%A6%D7%90%D7%A1%D7%95/340398582817101"/>
    <hyperlink ref="F43" r:id="rId86" display="http://vegan-friendly.co.il/restaurant/192/Pizzasso"/>
    <hyperlink ref="D44" r:id="rId87" display="http://shufflebar.co.il/home.php"/>
    <hyperlink ref="E44" r:id="rId88" display="https://www.facebook.com/Shuffle.Florentin"/>
    <hyperlink ref="F44" r:id="rId89" display="http://www.vegan-friendly.co.il/restaurant/197/%D7%A9%D7%90%D7%A4%D7%9C_%D7%91%D7%A8"/>
    <hyperlink ref="E45" r:id="rId90" display="https://www.facebook.com/pages/%D7%9C%D7%94-%D7%A7%D7%95%D7%A6%D7%99%D7%A0%D7%94-%D7%A4%D7%A1%D7%98%D7%94-%D7%91%D7%A8/610271015736928"/>
    <hyperlink ref="F45" r:id="rId91" display="http://vegan-friendly.co.il/restaurant/195"/>
    <hyperlink ref="D46" r:id="rId92" display="http://www.rol.co.il/sites/juno-cafe/"/>
    <hyperlink ref="E46" r:id="rId93" display="https://www.facebook.com/juno.wine.3"/>
    <hyperlink ref="F46" r:id="rId94" display="http://www.vegan-friendly.co.il/restaurant/194/%D7%92_%D7%95%D7%A0%D7%95_%D7%A7%D7%A4%D7%94"/>
    <hyperlink ref="D47" r:id="rId95" display="http://www.mandarin.org.il/index.php"/>
    <hyperlink ref="E47" r:id="rId96" display="https://www.facebook.com/MANDARIN1244345?fref=ts"/>
    <hyperlink ref="F47" r:id="rId97" display="http://www.vegan-friendly.co.il/restaurant/190/%D7%A8%D7%A9%D7%AA_%D7%A7%D7%A4%D7%94_%D7%9E%D7%A0%D7%93%D7%A8%D7%99%D7%9F"/>
    <hyperlink ref="D48" r:id="rId98" display="http://www.lunchbox.co.il/"/>
    <hyperlink ref="E48" r:id="rId99" display="https://www.facebook.com/LunchBox.co.il"/>
    <hyperlink ref="F48" r:id="rId100" display="http://www.vegan-friendly.co.il/restaurant/191/LUNCHBOX_%D7%9C%D7%90%D7%A0%D7%A6_%D7%91%D7%95%D7%A7%D7%A1"/>
    <hyperlink ref="E49" r:id="rId101" display="https://www.facebook.com/PizzaZazaHarova?ref=ts&amp;fref=ts"/>
    <hyperlink ref="F49" r:id="rId102" display="http://vegan-friendly.co.il/restaurant/188"/>
    <hyperlink ref="E50" r:id="rId103" display="https://www.facebook.com/casbah.florentin/timeline"/>
    <hyperlink ref="F50" r:id="rId104" display="http://vegan-friendly.co.il/restaurant/189"/>
    <hyperlink ref="D51" r:id="rId105" display="http://anonacafe.blogspot.co.il/"/>
    <hyperlink ref="E51" r:id="rId106" display="https://www.facebook.com/pages/%D7%90%D7%A0%D7%95%D7%A0%D7%94/170708649652707?fref=ts"/>
    <hyperlink ref="F51" r:id="rId107" display="http://vegan-friendly.co.il/restaurant/180/%D7%90%D7%A0%D7%95%D7%A0%D7%94"/>
    <hyperlink ref="E52" r:id="rId108" display="https://www.facebook.com/chipsir"/>
    <hyperlink ref="F52" r:id="rId109" display="http://vegan-friendly.co.il/restaurant/187/%D7%94%D7%A6_%D7%99%D7%A4%D7%A1%D7%A8"/>
    <hyperlink ref="D53" r:id="rId110" display="http://obankoban.rest.co.il/"/>
    <hyperlink ref="E53" r:id="rId111" display="https://www.facebook.com/obankoban"/>
    <hyperlink ref="F53" r:id="rId112" display="http://vegan-friendly.co.il/restaurant/182/%D7%90%D7%95%D7%91%D7%9F_%D7%A7%D7%95%D7%91%D7%9F"/>
    <hyperlink ref="D54" r:id="rId113" display="http://pastamia.co.il/"/>
    <hyperlink ref="E54" r:id="rId114" display="https://www.facebook.com/lovepastamia"/>
    <hyperlink ref="F54" r:id="rId115" display="http://vegan-friendly.co.il/restaurant/181/%D7%A4%D7%A1%D7%98%D7%94_%D7%9E%D7%99%D7%90%D7%94_%D7%A8%D7%9E%D7%AA_%D7%94%D7%97%D7%99%D7%9C"/>
    <hyperlink ref="E55" r:id="rId116" display="https://www.facebook.com/priyazafririm2"/>
    <hyperlink ref="F55" r:id="rId117" display="http://www.vegan-friendly.co.il/restaurant/174/%D7%A4%D7%A8%D7%99%D7%94"/>
    <hyperlink ref="D56" r:id="rId118" display="http://www.rest.co.il/sites/Default.asp?txtRestID=7933&amp;txtNavID=3&amp;txtItemID=537604"/>
    <hyperlink ref="E56" r:id="rId119" display="https://www.facebook.com/pages/%D7%91%D7%90%D7%A0%D7%90%D7%A4%D7%94-%D7%A7%D7%95%D7%A0%D7%93%D7%99%D7%98%D7%95%D7%A8%D7%99%D7%94-%D7%95%D7%91%D7%99%D7%AA-%D7%A7%D7%A4%D7%94-%D7%A6%D7%A8%D7%A4%D7%AA%D7%99/321099021320017"/>
    <hyperlink ref="F56" r:id="rId120" display="http://www.vegan-friendly.co.il/restaurant/176/%D7%91%D7%90%D7%A0%D7%90%D7%A4%D7%94"/>
    <hyperlink ref="D57" r:id="rId121" display="http://www.agvania.co.il/"/>
    <hyperlink ref="E57" r:id="rId122" display="https://www.facebook.com/agvania.pizza?fref=ts"/>
    <hyperlink ref="F57" r:id="rId123" display="http://www.vegan-friendly.co.il/restaurant/139/%D7%A4%D7%99%D7%A6%D7%94_%D7%A2%D7%92%D7%91%D7%A0%D7%99%D7%94"/>
    <hyperlink ref="E58" r:id="rId124" display="https://www.facebook.com/pages/%D7%92%D7%A8%D7%99%D7%9F-%D7%A9%D7%90%D7%A7-Green-Shack/654373917975737"/>
    <hyperlink ref="F58" r:id="rId125" display="http://www.vegan-friendly.co.il/restaurant/10/%D7%92%D7%A8%D7%99%D7%9F_%D7%A9%D7%A7"/>
    <hyperlink ref="D59" r:id="rId126" display="http://www.vegshawarma.co.il/"/>
    <hyperlink ref="E59" r:id="rId127" display="https://www.facebook.com/vegshawarma.tlv?fref=ts"/>
    <hyperlink ref="F59" r:id="rId128" display="http://www.vegan-friendly.co.il/restaurant/16/%D7%94%D7%A9%D7%95%D7%95%D7%90%D7%A8%D7%9E%D7%94_%D7%94%D7%98%D7%91%D7%A2%D7%95%D7%A0%D7%99%D7%AA"/>
    <hyperlink ref="D60" r:id="rId129" display="http://www.thegreenroll.co.il/"/>
    <hyperlink ref="E60" r:id="rId130" display="https://www.facebook.com/pages/The-green-roll/1468023760139334"/>
    <hyperlink ref="F60" r:id="rId131" display="http://www.vegan-friendly.co.il/restaurant/153/%D7%92%D7%A8%D7%99%D7%9F_%D7%A8%D7%95%D7%9C"/>
    <hyperlink ref="E61" r:id="rId132" display="https://www.facebook.com/pages/Marketlv-vegan-%D7%9E%D7%A8%D7%A7%D7%98-%D7%94%D7%A1%D7%A0%D7%99%D7%A3-%D7%94%D7%98%D7%91%D7%A2%D7%95%D7%A0%D7%99/740014096105429"/>
    <hyperlink ref="F61" r:id="rId133" display="http://vegan-friendly.co.il/restaurant/170/%D7%9E%D7%A8%D7%A7%D7%98_%D7%94%D7%A1%D7%A0%D7%99%D7%A3_%D7%94%D7%98%D7%91%D7%A2%D7%95%D7%A0%D7%99"/>
    <hyperlink ref="E62" r:id="rId134" display="https://www.facebook.com/CHOP.CHOP.TLV/timeline"/>
    <hyperlink ref="F62" r:id="rId135" display="http://www.vegan-friendly.co.il/business/chop-chop-%D7%A6%D7%95%D7%A4-%D7%A6%D7%95%D7%A4/"/>
    <hyperlink ref="D63" r:id="rId136" display="http://www.rest.co.il/sites/default.asp?txtRestID=2465"/>
    <hyperlink ref="E63" r:id="rId137" display="https://www.facebook.com/lennysfoodbar/timeline"/>
    <hyperlink ref="F63" r:id="rId138" display="http://www.vegan-friendly.co.il/business/%D7%9C%D7%A0%D7%99%D7%A1-%D7%91%D7%A8/"/>
    <hyperlink ref="D64" r:id="rId139" display="http://www.rest.co.il/sites/default.asp?txtRestID=1426"/>
    <hyperlink ref="F64" r:id="rId140" display="http://www.vegan-friendly.co.il/business/%D7%9E%D7%A1%D7%A2%D7%93%D7%AA-%D7%90%D7%9E%D7%90/"/>
    <hyperlink ref="D65" r:id="rId141" display="http://www.sushibarbazel.co.il/"/>
    <hyperlink ref="E65" r:id="rId142" display="https://www.facebook.com/sushi.bazel"/>
    <hyperlink ref="F65" r:id="rId143" display="http://www.vegan-friendly.co.il/business/%D7%A1%D7%95%D7%A9%D7%99-%D7%91%D7%A8-%D7%91%D7%96%D7%9C/"/>
    <hyperlink ref="E66" r:id="rId144" display="https://www.facebook.com/6inmay/photos_stream"/>
    <hyperlink ref="F66" r:id="rId145" display="http://www.vegan-friendly.co.il/business/%D7%94%D7%A9%D7%99%D7%A9%D7%94-%D7%91%D7%9E%D7%90%D7%99-6-%D7%91%D7%9E%D7%90%D7%99/"/>
    <hyperlink ref="E67" r:id="rId146" display="https://www.facebook.com/5bemay/photos_stream"/>
    <hyperlink ref="F67" r:id="rId147" display="http://www.vegan-friendly.co.il/business/%D7%94%D7%97%D7%9E%D7%99%D7%A9%D7%94-%D7%91%D7%9E%D7%90%D7%99-5-%D7%91%D7%9E%D7%90%D7%99/"/>
    <hyperlink ref="D68" r:id="rId148" display="http://www.joe.co.il/"/>
    <hyperlink ref="E68" r:id="rId149" display="https://www.facebook.com/cafejoe?fref=ts"/>
    <hyperlink ref="F68" r:id="rId150" display="http://www.vegan-friendly.co.il/business/%D7%A7%D7%A4%D7%94-%D7%92%D7%95/"/>
    <hyperlink ref="D69" r:id="rId151" display="http://loveat.co.il/"/>
    <hyperlink ref="E69" r:id="rId152" display="https://www.facebook.com/pages/Loveat-%D7%A0%D7%97%D7%9C%D7%AA-%D7%91%D7%A0%D7%99%D7%9E%D7%99%D7%9F/171335426232362"/>
    <hyperlink ref="F69" r:id="rId153" display="http://www.vegan-friendly.co.il/restaurant/129/Loveat_%D7%9C%D7%90%D7%91_%D7%90%D7%99%D7%98"/>
    <hyperlink ref="G69" r:id="rId154" display="http://loveat.co.il/branchs/"/>
    <hyperlink ref="H69" r:id="rId155" display="http://loveat.co.il/branchs/"/>
    <hyperlink ref="I69" r:id="rId156" display="http://loveat.co.il/branchs/"/>
    <hyperlink ref="D70" r:id="rId157" display="http://www.dominos.co.il/?gclid=CISmx9D657sCFcJd3godhVgA5Q"/>
    <hyperlink ref="E70" r:id="rId158" display="https://www.facebook.com/DominosPizzaIsrael"/>
    <hyperlink ref="F70" r:id="rId159" display="http://www.vegan-friendly.co.il/business/%D7%93%D7%95%D7%9E%D7%99%D7%A0%D7%95%D7%A1-%D7%A4%D7%99%D7%A6%D7%94/"/>
    <hyperlink ref="D71" r:id="rId160" display="https://www.hasushia.com/index.php"/>
    <hyperlink ref="E71" r:id="rId161" display="https://www.facebook.com/pages/%D7%94%D7%A1%D7%95%D7%A9%D7%99%D7%94-%D7%99%D7%A9%D7%A8%D7%90%D7%9C-Hasushia/150503218332542"/>
    <hyperlink ref="F71" r:id="rId162" display="http://www.vegan-friendly.co.il/restaurant/119/%D7%94%D7%A1%D7%95%D7%A9%D7%99%D7%94"/>
    <hyperlink ref="D72" r:id="rId163" display="http://www.cafeneto.co.il/%D7%A7%D7%A4%D7%A0%D7%98%D7%95.aspx"/>
    <hyperlink ref="E72" r:id="rId164" display="https://www.facebook.com/cafeneto?fref=ts"/>
    <hyperlink ref="F72" r:id="rId165" display="http://www.vegan-friendly.co.il/restaurant/142/%D7%A7%D7%A4%D7%94_%D7%A0%D7%98%D7%95"/>
    <hyperlink ref="G72" r:id="rId166" display="http://www.cafeneto.co.il/portals/0/2015/snifim.pdf"/>
    <hyperlink ref="H72" r:id="rId167" display="http://www.cafeneto.co.il/portals/0/2015/snifim.pdf"/>
    <hyperlink ref="I72" r:id="rId168" display="http://www.cafeneto.co.il/portals/0/2015/snifim.pdf"/>
    <hyperlink ref="D73" r:id="rId169" display="http://www.derech-haim.co.il/?CategoryID=334"/>
    <hyperlink ref="F73" r:id="rId170" display="http://www.vegan-friendly.co.il/business/bariba-%D7%91%D7%A8%D7%99%D7%91%D7%94/"/>
    <hyperlink ref="D74" r:id="rId171" display="http://www.cafeanastasia.info/"/>
    <hyperlink ref="E74" r:id="rId172" display="https://www.facebook.com/pages/%D7%90%D7%A0%D7%A1%D7%98%D7%A1%D7%99%D7%94/629001720507782?sk=timeline"/>
    <hyperlink ref="F74" r:id="rId173" display="http://www.vegan-friendly.co.il/business/%D7%90%D7%A0%D7%A1%D7%98%D7%A1%D7%99%D7%94/"/>
    <hyperlink ref="E75" r:id="rId174" display="https://www.facebook.com/HaButke/timeline"/>
    <hyperlink ref="F75" r:id="rId175" display="http://www.vegan-friendly.co.il/business/%D7%94%D7%91%D7%95%D7%98%D7%A7%D7%94/"/>
    <hyperlink ref="D76" r:id="rId176" display="http://www.goodmansandwich.co.il/"/>
    <hyperlink ref="E76" r:id="rId177" display="https://www.facebook.com/Goodmansandwich"/>
    <hyperlink ref="F76" r:id="rId178" display="http://www.vegan-friendly.co.il/business/%D7%92%D7%95%D7%93%D7%9E%D7%9F-goodman/"/>
    <hyperlink ref="D77" r:id="rId179" display="http://www.pizzaron.com/"/>
    <hyperlink ref="E77" r:id="rId180" display="https://www.facebook.com/Pizzaron.TelAviv"/>
    <hyperlink ref="F77" r:id="rId181" display="http://www.vegan-friendly.co.il/restaurant/146/%D7%A4%D7%99%D7%A6%D7%A8%D7%95%D7%9F"/>
    <hyperlink ref="D78" r:id="rId182" display="http://www.caffeyaffo.com/"/>
    <hyperlink ref="E78" r:id="rId183" display="https://www.facebook.com/caffeyaffo"/>
    <hyperlink ref="F78" r:id="rId184" display="http://www.vegan-friendly.co.il/business/%D7%A7%D7%A4%D7%94-%D7%99%D7%A4%D7%95/"/>
    <hyperlink ref="D79" r:id="rId185" display="http://nanuchka.co.il/"/>
    <hyperlink ref="E79" r:id="rId186" display="https://www.facebook.com/nanuchkatlv"/>
    <hyperlink ref="F79" r:id="rId187" display="http://www.vegan-friendly.co.il/business/%D7%A0%D7%A0%D7%95%D7%A6%D7%A7%D7%94/"/>
    <hyperlink ref="D80" r:id="rId188" display="www.torino.co.il"/>
    <hyperlink ref="E80" r:id="rId189" display="https://www.facebook.com/torino.rest?fref=ts"/>
    <hyperlink ref="F80" r:id="rId190" display="http://www.vegan-friendly.co.il/business/%D7%A4%D7%99%D7%A6%D7%94-%D7%98%D7%95%D7%A8%D7%99%D7%A0%D7%99/"/>
    <hyperlink ref="D81" r:id="rId191" display="http://www.furama.co.il/Pages/Index/9/%D7%93%D7%99%D7%9D-%D7%A1%D7%90%D7%9D_%D7%98%D7%91%D7%A2%D7%95%D7%A0%D7%99"/>
    <hyperlink ref="F81" r:id="rId192" display="http://www.vegan-friendly.co.il/business/%D7%A4%D7%95%D7%A8%D7%90%D7%9E%D7%94-%D7%93%D7%99%D7%9D-%D7%A1%D7%90%D7%9D/"/>
    <hyperlink ref="E82" r:id="rId193" display="https://www.facebook.com/cafeshneor"/>
    <hyperlink ref="F82" r:id="rId194" display="http://www.vegan-friendly.co.il/restaurant/90/%D7%A7%D7%A4%D7%94_%D7%A9%D7%A0%D7%99%D7%90%D7%95%D7%A8"/>
    <hyperlink ref="E83" r:id="rId195" display="https://www.facebook.com/BeitHaamudim"/>
    <hyperlink ref="F83" r:id="rId196" display="http://www.vegan-friendly.co.il/business/%D7%91%D7%99%D7%AA-%D7%94%D7%A2%D7%9E%D7%95%D7%93%D7%99%D7%9D/"/>
    <hyperlink ref="E84" r:id="rId197" display="https://www.facebook.com/pages/%D7%A7%D7%A8%D7%9E%D7%94-%D7%A4%D7%A8%D7%A1%D7%A7%D7%94-Cr%C3%A8ma-Fresc%C3%A0/549547598421136"/>
    <hyperlink ref="F84" r:id="rId198" display="http://www.vegan-friendly.co.il/business/%D7%92%D7%9C%D7%99%D7%93%D7%AA-%D7%A7%D7%A8%D7%9E%D7%94-%D7%A4%D7%A8%D7%A1%D7%A7%D7%94-crema-fresca/"/>
    <hyperlink ref="D85" r:id="rId199" display="http://www.rest.co.il/sites/Default.asp?txtRestID=13799"/>
    <hyperlink ref="E85" r:id="rId200" display="https://www.facebook.com/casinosanremo"/>
    <hyperlink ref="F85" r:id="rId201" display="http://www.vegan-friendly.co.il/business/%D7%A7%D7%96%D7%99%D7%A0%D7%95-%D7%A1%D7%9F-%D7%A8%D7%9E%D7%95/"/>
    <hyperlink ref="E86" r:id="rId202" display="https://www.facebook.com/pages/%D7%A1%D7%90%D7%9C%D7%9D-%D7%91%D7%95%D7%9E%D7%91%D7%99%D7%99-Salam-Bombey/518314221617090"/>
    <hyperlink ref="F86" r:id="rId203" display="http://www.vegan-friendly.co.il/business/%D7%A1%D7%9C%D7%90%D7%9D-%D7%91%D7%95%D7%9E%D7%91%D7%99%D7%99/"/>
    <hyperlink ref="D87" r:id="rId204" display="http://www.cafexoho.com/"/>
    <hyperlink ref="E87" r:id="rId205" display="https://www.facebook.com/CafeXoho"/>
    <hyperlink ref="F87" r:id="rId206" display="http://www.vegan-friendly.co.il/business/%D7%A7%D7%A4%D7%94-xoho/"/>
    <hyperlink ref="E88" r:id="rId207" display="https://www.facebook.com/pages/%D7%94%D7%A9%D7%95%D7%A4%D7%98%D7%99%D7%9D/186621818081292"/>
    <hyperlink ref="F88" r:id="rId208" display="http://www.vegan-friendly.co.il/business/%D7%94%D7%A9%D7%95%D7%A4%D7%98%D7%99%D7%9D/"/>
    <hyperlink ref="E89" r:id="rId209" display="https://www.facebook.com/lalaothenticfood/timeline"/>
    <hyperlink ref="F89" r:id="rId210" display="http://www.vegan-friendly.co.il/restaurant/3/%D7%9C%D7%9C%D7%94_%D7%9E%D7%90%D7%9B%D7%9C%D7%99%D7%9D_%D7%90%D7%AA%D7%99%D7%95%D7%A4%D7%99%D7%9D"/>
    <hyperlink ref="E90" r:id="rId211" display="https://www.facebook.com/pages/%D7%A1%D7%9E%D7%91%D7%95%D7%A1%D7%91%D7%99%D7%97/180435258641466"/>
    <hyperlink ref="F90" r:id="rId212" display="http://www.vegan-friendly.co.il/business/%D7%A1%D7%9E%D7%91%D7%95%D7%A1%D7%91%D7%99%D7%97/"/>
    <hyperlink ref="D91" r:id="rId213" display="http://www.alegriatlv.com/"/>
    <hyperlink ref="E91" r:id="rId214" display="https://www.facebook.com/alegriatlv"/>
    <hyperlink ref="F91" r:id="rId215" display="http://www.vegan-friendly.co.il/business/%D7%90%D7%9C%D7%92%D7%A8%D7%99%D7%94-"/>
    <hyperlink ref="D92" r:id="rId216" display="http://www.rest.co.il/sites/Default.asp?txtRestID=13704"/>
    <hyperlink ref="E92" r:id="rId217" display="https://www.facebook.com/pages/%D7%A9%D7%95%D7%92%D7%A8-%D7%A7%D7%A4%D7%94/339240466181089?fref=ts"/>
    <hyperlink ref="F92" r:id="rId218" display="http://www.vegan-friendly.co.il/business/%D7%A9%D7%95%D7%92%D7%A8-%D7%A7%D7%A4%D7%94/"/>
    <hyperlink ref="D93" r:id="rId219" display="http://zakaim.co.il/"/>
    <hyperlink ref="E93" r:id="rId220" display="https://www.facebook.com/ZakaimOrginal?fref=ts"/>
    <hyperlink ref="F93" r:id="rId221" display="http://www.vegan-friendly.co.il/restaurant/9/%D7%96%D7%9B%D7%90%D7%99%D7%9D"/>
    <hyperlink ref="D94" r:id="rId222" display="http://www.pieceofcake.co.il/"/>
    <hyperlink ref="E94" r:id="rId223" display="https://www.facebook.com/Alma.Cafe.il"/>
    <hyperlink ref="F94" r:id="rId224" display="http://www.vegan-friendly.co.il/business/%D7%A7%D7%A4%D7%94-%D7%A2%D7%9C%D7%9E%D7%94/"/>
    <hyperlink ref="E95" r:id="rId225" display="https://www.facebook.com/cafealbi"/>
    <hyperlink ref="F95" r:id="rId226" display="http://www.vegan-friendly.co.il/business/%D7%90%D7%9C%D7%91%D7%99/"/>
    <hyperlink ref="D96" r:id="rId227" display="http://www.2eat.co.il/pappas/default.aspx?pid=7918"/>
    <hyperlink ref="E96" r:id="rId228" display="http://www.facebook.com/pappas.italiano"/>
    <hyperlink ref="D97" r:id="rId229" display="http://www.mezze.co.il/"/>
    <hyperlink ref="E97" r:id="rId230" display="http://www.facebook.com/pages/Mezze/204141102947823?fref=ts"/>
    <hyperlink ref="F97" r:id="rId231" display="http://www.vegan-friendly.co.il/restaurant/76/%D7%9E%D7%96%D7%94"/>
    <hyperlink ref="F98" r:id="rId232" display="http://www.vegan-friendly.co.il/restaurant/33/%D7%91%D7%A8_%D7%91%D7%A8%D7%99%D7%90%D7%95%D7%AA"/>
    <hyperlink ref="E99" r:id="rId233" display="http://www.facebook.com/cafebarnash?fref=ts"/>
    <hyperlink ref="F99" r:id="rId234" display="http://www.vegan-friendly.co.il/business/%D7%A7%D7%A4%D7%94-%D7%91%D7%A8%D7%A0%D7%A9/"/>
    <hyperlink ref="E100" r:id="rId235" display="https://www.facebook.com/cafebirenbaum"/>
    <hyperlink ref="F100" r:id="rId236" display="http://www.vegan-friendly.co.il/business/%D7%A7%D7%A4%D7%94-%D7%91%D7%99%D7%A8%D7%A0%D7%91%D7%90%D7%95%D7%9D/"/>
    <hyperlink ref="E101" r:id="rId237" display="https://www.facebook.com/Italian.kitchen.il"/>
    <hyperlink ref="F101" r:id="rId238" display="http://www.vegan-friendly.co.il/business/%D7%A4%D7%99%D7%A6%D7%94-%D7%9E%D7%95%D7%A0%D7%A1%D7%98%D7%A8-2/"/>
    <hyperlink ref="D102" r:id="rId239" display="http://barkayma.co.il/"/>
    <hyperlink ref="E102" r:id="rId240" display="https://www.facebook.com/barkayma"/>
    <hyperlink ref="F102" r:id="rId241" display="http://www.vegan-friendly.co.il/business/%D7%94%D7%91%D7%A8-%D7%A7%D7%99%D7%99%D7%9E%D7%90/"/>
    <hyperlink ref="E103" r:id="rId242" display="https://www.facebook.com/YKMKEREN"/>
    <hyperlink ref="F103" r:id="rId243" display="http://www.vegan-friendly.co.il/restaurant/196/%D7%A8%D7%95%D7%96%D7%9E%D7%A8%D7%99%D7%9F"/>
    <hyperlink ref="D104" r:id="rId244" display="http://hamitbahon.co.il/"/>
    <hyperlink ref="E104" r:id="rId245" display="http://www.facebook.com/hamitbahon?fref=ts"/>
    <hyperlink ref="F104" r:id="rId246" display="http://www.vegan-friendly.co.il/business/%D7%94%D7%9E%D7%98%D7%91%D7%97%D7%95%D7%9F/"/>
    <hyperlink ref="D105" r:id="rId247" display="http://www.cordelia.co.il/?ID_Ctg=5"/>
    <hyperlink ref="E105" r:id="rId248" display="http://www.facebook.com/pages/%D7%A0%D7%95%D7%A2%D7%94-%D7%91%D7%99%D7%A1%D7%98%D7%A8%D7%95/128008933878982?fref=ts"/>
    <hyperlink ref="F105" r:id="rId249" display="http://www.vegan-friendly.co.il/business/%D7%A0%D7%95%D7%A2%D7%94-%D7%91%D7%99%D7%A1%D7%98%D7%A8%D7%95/"/>
    <hyperlink ref="D106" r:id="rId250" display="http://24rupee.com/"/>
    <hyperlink ref="E106" r:id="rId251" display="http://www.facebook.com/24rupee?fref=ts"/>
    <hyperlink ref="F106" r:id="rId252" display="http://www.vegan-friendly.co.il/business/24-%D7%A8%D7%95%D7%A4%D7%99/"/>
    <hyperlink ref="E107" r:id="rId253" display="https://www.facebook.com/pages/%D7%99%D7%94%D7%9C%D7%95%D7%9E%D7%94/215488891853644"/>
    <hyperlink ref="F107" r:id="rId254" display="http://www.vegan-friendly.co.il/business/%D7%99%D7%94%D7%9C%D7%95%D7%9E%D7%94/"/>
    <hyperlink ref="E108" r:id="rId255" display="https://www.facebook.com/pages/%D7%98%D7%A0%D7%90%D7%AA-Tenat/200267910108887"/>
    <hyperlink ref="F108" r:id="rId256" display="http://www.vegan-friendly.co.il/restaurant/13/%D7%98%D7%A0%D7%90%D7%AA"/>
    <hyperlink ref="D109" r:id="rId257" display="http://www.rest.co.il/sites/Default.asp?txtRestID=1800 "/>
    <hyperlink ref="F109" r:id="rId258" display="http://www.vegan-friendly.co.il/business/%D7%94%D7%97%D7%95%D7%9E%D7%94-%D7%94%D7%A1%D7%99%D7%A0%D7%99%D7%AA/"/>
    <hyperlink ref="D110" r:id="rId259" display="http://www.buddhaburgers.co.il/"/>
    <hyperlink ref="E110" r:id="rId260" display="https://www.facebook.com/buddhaburgers?ref=tn_tnmn"/>
    <hyperlink ref="F110" r:id="rId261" display="http://www.vegan-friendly.co.il/business/%D7%91%D7%95%D7%93%D7%94%D7%94-%D7%91%D7%95%D7%A8%D7%92%D7%A8%D7%A1/"/>
    <hyperlink ref="F111" r:id="rId262" display="http://www.vegan-friendly.co.il/business/%D7%98%D7%A2%D7%9D-%D7%94%D7%97%D7%99%D7%99%D7%9D/"/>
    <hyperlink ref="D112" r:id="rId263" display="http://www.rol.co.il/sites/dim-sum-shop"/>
    <hyperlink ref="E112" r:id="rId264" display="http://www.facebook.com/pages/%D7%93%D7%99%D7%9D-%D7%A1%D7%90%D7%9D-%D7%A9%D7%95%D7%A4-Dim-Sum-Shop/121071211375284"/>
    <hyperlink ref="F112" r:id="rId265" display="http://www.vegan-friendly.co.il/business/%D7%93%D7%99%D7%9D-%D7%A1%D7%90%D7%9D-%D7%A9%D7%95%D7%A4/"/>
    <hyperlink ref="D113" r:id="rId266" display="http://www.home-made-food.co.il/"/>
    <hyperlink ref="E113" r:id="rId267" display="https://www.facebook.com/pages/HOME-MADE-%D7%90%D7%95%D7%9B%D7%9C-%D7%91%D7%99%D7%AA%D7%99/163786796988878"/>
    <hyperlink ref="F113" r:id="rId268" display="http://www.vegan-friendly.co.il/restaurant/62/%D7%94%D7%95%D7%9D_%D7%9E%D7%99%D7%99%D7%93"/>
    <hyperlink ref="D114" r:id="rId269" display="http://thestreets.co.il/he/"/>
    <hyperlink ref="E114" r:id="rId270" display="https://www.facebook.com/TheStreets.co.il"/>
    <hyperlink ref="F114" r:id="rId271" display="http://www.vegan-friendly.co.il/restaurant/56/The_Streets"/>
    <hyperlink ref="E115" r:id="rId272" display="http://www.facebook.com/pages/Cafe-Sheleg-%D7%A7%D7%A4%D7%94-%D7%A9%D7%9C%D7%92/101873896605959"/>
    <hyperlink ref="F115" r:id="rId273" display="http://www.vegan-friendly.co.il/business/%D7%A7%D7%A4%D7%94-%D7%A9%D7%9C%D7%92-cafe-sheleg/"/>
    <hyperlink ref="D116" r:id="rId274" display="http://www.ornaandella.com/"/>
    <hyperlink ref="E116" r:id="rId275" display="https://www.facebook.com/pages/%D7%90%D7%95%D7%A8%D7%A0%D7%94-%D7%95%D7%90%D7%9C%D7%94/123458784378637?fref=ts"/>
    <hyperlink ref="F116" r:id="rId276" display="http://www.vegan-friendly.co.il/business/%D7%90%D7%95%D7%A8%D7%A0%D7%94-%D7%95%D7%90%D7%9C%D7%94-2/"/>
    <hyperlink ref="E117" r:id="rId277" display="https://www.facebook.com/pages/%D7%A4%D7%99%D7%A6%D7%94-%D7%A4%D7%A8%D7%A0%D7%A6%D7%A1%D7%A7%D7%94/420366544755515?fref=photo"/>
    <hyperlink ref="F117" r:id="rId278" display="http://www.vegan-friendly.co.il/business/%D7%A4%D7%99%D7%A6%D7%94-%D7%A4%D7%A8%D7%A0%D7%A6%D7%A1%D7%A7%D7%94/"/>
    <hyperlink ref="D118" r:id="rId279" display="http://www.pizza-bordo.com/"/>
    <hyperlink ref="F118" r:id="rId280" display="http://www.vegan-friendly.co.il/business/%D7%A4%D7%99%D7%A6%D7%94-%D7%91%D7%95%D7%A8%D7%93%D7%95/"/>
    <hyperlink ref="E119" r:id="rId281" display="https://www.facebook.com/Hummusbadra"/>
    <hyperlink ref="F119" r:id="rId282" display="http://www.vegan-friendly.co.il/business/%D7%91%D7%93%D7%A8%D7%94-%D7%97%D7%95%D7%9E%D7%95%D7%A1-%D7%A4%D7%95%D7%9C-%D7%9E%D7%A1%D7%91%D7%97%D7%94/"/>
    <hyperlink ref="D120" r:id="rId283" display="http://teva-call.co.il/"/>
    <hyperlink ref="E120" r:id="rId284" display="https://www.facebook.com/pages/%D7%98%D7%91%D7%A2-%D7%9B%D7%9C/147340445387670"/>
    <hyperlink ref="D121" r:id="rId285" display="http://www.quicheria.co.il/"/>
    <hyperlink ref="E121" r:id="rId286" display="https://www.facebook.com/quicheria"/>
    <hyperlink ref="D122" r:id="rId287" display="http://www.cafelouise.co.il/he/home/"/>
    <hyperlink ref="E122" r:id="rId288" display="https://www.facebook.com/cafelouisehaifa?fref=ts"/>
    <hyperlink ref="F122" r:id="rId289" display="http://www.vegan-friendly.co.il/business/%D7%A7%D7%A4%D7%94-%D7%9C%D7%95%D7%90%D7%99%D7%96/"/>
    <hyperlink ref="E123" r:id="rId290" display="https://www.facebook.com/iceberg.israel"/>
    <hyperlink ref="F123" r:id="rId291" display="http://www.vegan-friendly.co.il/business/%D7%92%D7%9C%D7%99%D7%93%D7%94-%D7%90%D7%99%D7%99%D7%A1%D7%91%D7%A8%D7%92-iceberg/"/>
    <hyperlink ref="D124" r:id="rId292" display="http://alimyerukim.co.il/"/>
    <hyperlink ref="E124" r:id="rId293" display="https://www.facebook.com/pages/%D7%A2%D7%9C%D7%99%D7%9D-%D7%99%D7%A8%D7%95%D7%A7%D7%99%D7%9D/667272136630722"/>
    <hyperlink ref="F124" r:id="rId294" display="http://www.vegan-friendly.co.il/business/%D7%A2%D7%9C%D7%99%D7%9D-%D7%99%D7%A8%D7%95%D7%A7%D7%99%D7%9D/"/>
    <hyperlink ref="D125" r:id="rId295" display="http://www.rest.co.il/sites/Default.asp?txtRestID=3013"/>
    <hyperlink ref="E125" r:id="rId296" display="https://www.facebook.com/maharaja.rest?sk=wall"/>
    <hyperlink ref="F125" r:id="rId297" display="http://www.vegan-friendly.co.il/business/%D7%9E%D7%94%D7%A8%D7%92%D7%94/"/>
    <hyperlink ref="E126" r:id="rId298" display="https://www.facebook.com/pages/%D7%94%D7%91%D7%99%D7%AA-%D7%A9%D7%9C-%D7%97%D7%95%D7%9E%D7%95%D7%A1/491550000962685"/>
    <hyperlink ref="F126" r:id="rId299" display="http://www.vegan-friendly.co.il/business/%D7%94%D7%91%D7%99%D7%AA-%D7%A9%D7%9C-%D7%97%D7%95%D7%9E%D7%95%D7%A1/"/>
    <hyperlink ref="D127" r:id="rId300" display="http://www.tavola.co.il/he/home/"/>
    <hyperlink ref="E127" r:id="rId301" display="https://www.facebook.com/pages/TAVOLA-RISTORANTE/333713054381"/>
    <hyperlink ref="F127" r:id="rId302" display="http://www.vegan-friendly.co.il/business/%D7%98%D7%90%D7%91%D7%95%D7%9C%D7%94/"/>
    <hyperlink ref="D129" r:id="rId303" display="http://www.osakarest.co.il/"/>
    <hyperlink ref="F129" r:id="rId304" display="http://www.vegan-friendly.co.il/business/%D7%90%D7%95%D7%A1%D7%A7%D7%94/"/>
    <hyperlink ref="E131" r:id="rId305" display="http://www.facebook.com/pages/%D7%98%D7%91%D7%A2%D7%9C%D7%94/131832593564695?fref=ts"/>
    <hyperlink ref="F131" r:id="rId306" display="http://www.vegan-friendly.co.il/business/%D7%98%D7%91%D7%A2%D7%9C%D7%94/"/>
    <hyperlink ref="D132" r:id="rId307" display="http://aircafferaanana.rest.co.il/"/>
    <hyperlink ref="E132" r:id="rId308" display="https://www.facebook.com/aircaffe2"/>
    <hyperlink ref="F132" r:id="rId309" display="http://www.vegan-friendly.co.il/business/air-caffe-%D7%A8%D7%A2%D7%A0%D7%A0%D7%94/"/>
    <hyperlink ref="D133" r:id="rId310" display="http://www.rol.co.il/sites/cafe-karkur/"/>
    <hyperlink ref="E133" r:id="rId311" display="http://www.facebook.com/cafekarkur?fref=ts"/>
    <hyperlink ref="F133" r:id="rId312" display="http://www.vegan-friendly.co.il/business/%D7%A7%D7%A4%D7%94-%D7%9B%D7%A8%D7%9B%D7%95%D7%A8/"/>
    <hyperlink ref="D134" r:id="rId313" display="http://www.meshekbarzilay.co.il/"/>
    <hyperlink ref="E134" r:id="rId314" display="https://www.facebook.com/meshekbarzilay"/>
    <hyperlink ref="F134" r:id="rId315" display="http://vegan-friendly.co.il/restaurant/74/%D7%9E%D7%A9%D7%A7_%D7%91%D7%A8%D7%96%D7%99%D7%9C%D7%99"/>
    <hyperlink ref="D135" r:id="rId316" display="http://www.tandoori.co.il/195454/hertselya"/>
    <hyperlink ref="E135" r:id="rId317" display="https://www.facebook.com/tandoori.il"/>
    <hyperlink ref="F135" r:id="rId318" display="http://www.vegan-friendly.co.il/restaurant/70/%D7%98%D7%A0%D7%93%D7%95%D7%A8%D7%99"/>
    <hyperlink ref="D136" r:id="rId319" display="http://www.ludens.co.il/"/>
    <hyperlink ref="E136" r:id="rId320" display="https://www.facebook.com/ludens.vegan"/>
    <hyperlink ref="F136" r:id="rId321" display="http://www.vegan-friendly.co.il/business/%D7%9C%D7%95%D7%93%D7%A0%D7%A1/"/>
    <hyperlink ref="E137" r:id="rId322" display="http://www.facebook.com/hummustov?fref=ts"/>
    <hyperlink ref="F137" r:id="rId323" display="http://www.vegan-friendly.co.il/business/%D7%97%D7%95%D7%9E%D7%95%D7%A1-%D7%98%D7%95%D7%91-%D7%95%D7%A2%D7%95%D7%93/"/>
    <hyperlink ref="D138" r:id="rId324" display="http://nagila.rest.co.il/"/>
    <hyperlink ref="E138" r:id="rId325" display="https://www.facebook.com/pages/%D7%9E%D7%A1%D7%A2%D7%93%D7%AA-%D7%A0%D7%92%D7%99%D7%9C%D7%94-Nagila-Restaurant/502720619839341"/>
    <hyperlink ref="F138" r:id="rId326" display="http://www.vegan-friendly.co.il/business/%D7%A0%D7%92%D7%99%D7%9C%D7%94-2/"/>
    <hyperlink ref="D139" r:id="rId327" display="http://shragas.co.il/"/>
    <hyperlink ref="E139" r:id="rId328" display="https://www.facebook.com/ShragaCafe"/>
    <hyperlink ref="F139" r:id="rId329" display="http://www.vegan-friendly.co.il/business/%D7%A9%D7%A8%D7%92%D7%90-%D7%A7%D7%A4%D7%94/"/>
    <hyperlink ref="D140" r:id="rId330" display="http://www.nocturno.co.il/"/>
    <hyperlink ref="E140" r:id="rId331" display="https://www.facebook.com/pages/%D7%A0%D7%95%D7%A7%D7%98%D7%95%D7%A8%D7%A0%D7%95-%D7%91%D7%99%D7%AA-%D7%95%D7%A7%D7%A4%D7%94-cafe-Nocturno/512343762120895"/>
    <hyperlink ref="F140" r:id="rId332" display="http://www.vegan-friendly.co.il/business/%D7%A0%D7%95%D7%A7%D7%98%D7%95%D7%A8%D7%A0%D7%95/"/>
    <hyperlink ref="D141" r:id="rId333" display="http://www.village-green.co.il/"/>
    <hyperlink ref="E141" r:id="rId334" display="https://www.facebook.com/VillageGreenJerusalem"/>
    <hyperlink ref="F141" r:id="rId335" display="http://www.vegan-friendly.co.il/business/%D7%95%D7%99%D7%9C%D7%92-%D7%92%D7%A8%D7%99%D7%9F"/>
    <hyperlink ref="D142" r:id="rId336" display="http://www.zmora-organi.co.il/"/>
    <hyperlink ref="E142" r:id="rId337" display="https://www.facebook.com/pages/%D7%96%D7%9E%D7%95%D7%A8%D7%94-%D7%90%D7%95%D7%A8%D7%92%D7%A0%D7%99/304512946232770"/>
    <hyperlink ref="F142" r:id="rId338" display="http://www.vegan-friendly.co.il/business/%D7%96%D7%9E%D7%95%D7%A8%D7%94-%D7%90%D7%95%D7%A8%D7%92%D7%A0%D7%99/"/>
    <hyperlink ref="E143" r:id="rId339" display="http://www.facebook.com/pages/%D7%94%D7%90%D7%92%D7%A1-1/477691602252830?fref=ts"/>
    <hyperlink ref="F143" r:id="rId340" display="http://www.vegan-friendly.co.il/business/%D7%94%D7%90%D7%92%D7%A1-1/"/>
    <hyperlink ref="E144" r:id="rId341" display="https://www.facebook.com/HaMarakiaJlm?ref=ts&amp;fref=ts"/>
    <hyperlink ref="F144" r:id="rId342" display="http://www.vegan-friendly.co.il/business/%D7%94%D7%9E%D7%A8%D7%A7%D7%99%D7%99%D7%94/"/>
    <hyperlink ref="D145" r:id="rId343" display="http://www.2eat.co.il/show_article.aspx?article=4535"/>
    <hyperlink ref="E145" r:id="rId344" display="http://www.facebook.com/katamonhayeshana?fref=ts"/>
    <hyperlink ref="F145" r:id="rId345" display="http://www.vegan-friendly.co.il/business/%D7%A7%D7%98%D7%9E%D7%95%D7%9F-%D7%94%D7%99%D7%A9%D7%A0%D7%94/"/>
    <hyperlink ref="D146" r:id="rId346" display="http://www.rest.co.il/sites/Default.asp?txtRestID=1675"/>
    <hyperlink ref="E146" r:id="rId347" display="https://www.facebook.com/pages/%D7%AA%D7%90%D7%A0%D7%99%D7%9D-Teenim/249205301904000"/>
    <hyperlink ref="F146" r:id="rId348" display="http://www.vegan-friendly.co.il/business/%D7%AA%D7%90%D7%A0%D7%99%D7%9D/"/>
    <hyperlink ref="D147" r:id="rId349" display="http://www.rest.co.il/sites/Default.asp?txtRestID=15303"/>
    <hyperlink ref="E147" r:id="rId350" display="https://www.facebook.com/CafeBombay"/>
    <hyperlink ref="F147" r:id="rId351" display="http://www.vegan-friendly.co.il/business/%D7%A7%D7%A4%D7%94-%D7%91%D7%95%D7%9E%D7%91%D7%99%D7%99-%D7%9E%D7%A1%D7%A2%D7%93%D7%95%D7%AA-%D7%98%D7%91%D7%A2%D7%95%D7%A0%D7%99%D7%95%D7%AA-%D7%9B%D7%A9%D7%A8%D7%95%D7%AA/"/>
    <hyperlink ref="E148" r:id="rId352" display="https://www.facebook.com/pizza.lazino.haifa"/>
    <hyperlink ref="F148" r:id="rId353" display="http://www.vegan-friendly.co.il/business/%D7%A4%D7%99%D7%A6%D7%94-%D7%9C%D7%96%D7%99%D7%A0%D7%95/"/>
    <hyperlink ref="D149" r:id="rId354" display="http://www.pastale.com/"/>
    <hyperlink ref="E149" r:id="rId355" display="https://www.facebook.com/PastaleBinyamina"/>
    <hyperlink ref="E150" r:id="rId356" display="https://www.facebook.com/DoobiesPlace"/>
    <hyperlink ref="F150" r:id="rId357" display="http://www.vegan-friendly.co.il/business/%D7%94%D7%9E%D7%A7%D7%95%D7%9D-%D7%A9%D7%9C-%D7%93%D7%95%D7%91%D7%99-doobis-vegan-bar/"/>
    <hyperlink ref="D151" r:id="rId358" display="http://www.yulis.info/"/>
    <hyperlink ref="E151" r:id="rId359" display="https://www.facebook.com/pages/Yulis-Lunch-Box/361680560627357"/>
    <hyperlink ref="F151" r:id="rId360" display="http://www.vegan-friendly.co.il/restaurant/105/Yuli_s_Lunch_Box"/>
    <hyperlink ref="E152" r:id="rId361" display="https://www.facebook.com/Sachbak"/>
    <hyperlink ref="F152" r:id="rId362" display="http://www.vegan-friendly.co.il/business/%D7%94%D7%A1%D7%91%D7%99%D7%97-%D7%A9%D7%9C-%D7%A1%D7%97%D7%91%D7%A7/"/>
    <hyperlink ref="D153" r:id="rId363" display="http://www.seor.co.il/"/>
    <hyperlink ref="E153" r:id="rId364" display="https://www.facebook.com/pages/%D7%A9%D7%90%D7%95%D7%A8/151133041718088"/>
    <hyperlink ref="F153" r:id="rId365" display="http://www.vegan-friendly.co.il/business/%D7%A9%D7%90%D7%95%D7%A8/"/>
    <hyperlink ref="D154" r:id="rId366" display="http://www.greenburger.co.il"/>
    <hyperlink ref="E154" r:id="rId367" display="https://www.facebook.com/pages/Green-Burger-%D7%92%D7%A8%D7%99%D7%9F-%D7%91%D7%95%D7%A8%D7%92%D7%A8/497977443602103"/>
    <hyperlink ref="F154" r:id="rId368" display="http://www.vegan-friendly.co.il/business/%D7%92%D7%A8%D7%99%D7%9F-%D7%91%D7%95%D7%A8%D7%92%D7%A8-green-burger/"/>
    <hyperlink ref="E155" r:id="rId369" display="https://www.facebook.com/klemantiina"/>
    <hyperlink ref="F155" r:id="rId370" display="http://www.vegan-friendly.co.il/restaurant/80/%D7%A7%D7%9C%D7%9E%D7%A0%D7%98%D7%99%D7%A0%D7%94"/>
    <hyperlink ref="D156" r:id="rId371" display="http://www.jamhaifa.co.il/"/>
    <hyperlink ref="E156" r:id="rId372" display="https://www.facebook.com/jamhaifa"/>
    <hyperlink ref="F156" r:id="rId373" display="http://www.vegan-friendly.co.il/business/jam/"/>
    <hyperlink ref="E157" r:id="rId374" display="https://www.facebook.com/niropizza"/>
    <hyperlink ref="F157" r:id="rId375" display="http://www.vegan-friendly.co.il/business/%D7%A0%D7%99%D7%A8%D7%95"/>
    <hyperlink ref="D158" r:id="rId376" display="http://www.mamaroni.netai.net/index.html"/>
    <hyperlink ref="E158" r:id="rId377" display="https://www.facebook.com/RestaurantMamaroni"/>
    <hyperlink ref="F158" r:id="rId378" display="http://www.vegan-friendly.co.il/business/mamaroni-%D7%9E%D7%90%D7%9E%D7%90%D7%A8%D7%95%D7%A0%D7%99/"/>
    <hyperlink ref="D159" r:id="rId379" display="http://shorasheem.co.il/"/>
    <hyperlink ref="E159" r:id="rId380" display="http://www.facebook.com/shorasheem?fref=ts"/>
    <hyperlink ref="F159" r:id="rId381" display="http://www.vegan-friendly.co.il/business/%D7%A9%D7%95%D7%A8%D7%A9%D7%99%D7%9D-%D7%97%D7%93%D7%A8-%D7%90%D7%95%D7%9B%D7%9C/"/>
    <hyperlink ref="D160" r:id="rId382" display="http://www.pizza-fadael.co.il/"/>
    <hyperlink ref="E160" r:id="rId383" display="https://www.facebook.com/Fadael.Kiryat.Tivon"/>
    <hyperlink ref="F160" r:id="rId384" display="http://www.vegan-friendly.co.il/business/%D7%A4%D7%99%D7%A6%D7%94-%D7%A4%D7%93%D7%90%D7%9C/"/>
    <hyperlink ref="D161" r:id="rId385" display="http://www.harduf.org.il/rest/index.htm"/>
    <hyperlink ref="F161" r:id="rId386" display="http://www.vegan-friendly.co.il/business/%D7%9E%D7%A1%D7%A2%D7%93%D7%AA-%D7%94%D7%A8%D7%93%D7%95%D7%A3/"/>
    <hyperlink ref="D162" r:id="rId387" display="http://nolasocks.co.il/"/>
    <hyperlink ref="E162" r:id="rId388" display="https://www.facebook.com/nolasockspub"/>
    <hyperlink ref="F162" r:id="rId389" display="http://www.vegan-friendly.co.il/business/%D7%A0%D7%95%D7%9C%D7%94-%D7%A1%D7%95%D7%A7%D7%A1-nola-socks/"/>
    <hyperlink ref="D163" r:id="rId390" display=" http://www.rol.co.il/sites/dalia/"/>
    <hyperlink ref="E163" r:id="rId391" display="https://www.facebook.com/pages/%D7%9E%D7%A1%D7%A2%D7%93%D7%AA-%D7%93%D7%9C%D7%99%D7%94-%D7%90%D7%9E%D7%99%D7%A8%D7%99%D7%9D/199757720106771"/>
    <hyperlink ref="F163" r:id="rId392" display="http://www.vegan-friendly.co.il/business/%D7%9E%D7%A1%D7%A2%D7%93%D7%AA-%D7%93%D7%9C%D7%99%D7%94/"/>
    <hyperlink ref="D165" r:id="rId393" display="http://www.mishlohim.co.il/Menu.aspx?businessId=5074"/>
    <hyperlink ref="E165" r:id="rId394" display="https://www.facebook.com/amareti"/>
    <hyperlink ref="F165" r:id="rId395" display="http://www.vegan-friendly.co.il/restaurant/28/%D7%90%D7%9E%D7%A8%D7%98%D7%99"/>
    <hyperlink ref="D166" r:id="rId396" display="http://www.rol.co.il/sites/little-india/"/>
    <hyperlink ref="E166" r:id="rId397" display="https://www.facebook.com/hodu.haktana"/>
    <hyperlink ref="F166" r:id="rId398" display="http://www.vegan-friendly.co.il/business/%D7%94%D7%95%D7%93%D7%95-%D7%94%D7%A7%D7%98%D7%A0%D7%94/"/>
    <hyperlink ref="D167" r:id="rId399" display="http://www.falafelbaribua.co.il/"/>
    <hyperlink ref="E167" r:id="rId400" display="https://www.facebook.com/falafelbaribua"/>
    <hyperlink ref="F167" r:id="rId401" display="http://www.vegan-friendly.co.il/business/%D7%A4%D7%9C%D7%90%D7%A4%D7%9C-%D7%91%D7%A8%D7%99%D7%91%D7%95%D7%A2/"/>
    <hyperlink ref="D168" r:id="rId402" display="http://www.gregcafe.co.il/index.php"/>
    <hyperlink ref="E168" r:id="rId403" display="https://www.facebook.com/gregcafe"/>
    <hyperlink ref="F168" r:id="rId404" display="http://www.vegan-friendly.co.il/business/%D7%A7%D7%A4%D7%94-%D7%92%D7%A8%D7%92/"/>
    <hyperlink ref="D169" r:id="rId405" display="http://www.espressobar.com/"/>
    <hyperlink ref="E169" r:id="rId406" display="https://www.facebook.com/EspressoBarIL?fref=ts"/>
    <hyperlink ref="F169" r:id="rId407" display="http://www.vegan-friendly.co.il/business/%D7%90%D7%A1%D7%A4%D7%A8%D7%A1%D7%95-%D7%91%D7%A8/"/>
    <hyperlink ref="D170" r:id="rId408" display="http://www.villagegreentlv.co.il/"/>
    <hyperlink ref="E170" r:id="rId409" display="https://www.facebook.com/VillageGreenJerusalem/timeline"/>
    <hyperlink ref="F170" r:id="rId410" display="http://vegan-friendly.co.il/restaurant/154/%D7%95%D7%99%D7%9C%D7%99%D7%92_%D7%92%D7%A8%D7%99%D7%9F_%D7%AA%D7%9C_%D7%90%D7%91%D7%99%D7%91"/>
    <hyperlink ref="D171" r:id="rId411" display="http://vong.co.il/"/>
    <hyperlink ref="E171" r:id="rId412" display="https://www.facebook.com/vong.israel"/>
    <hyperlink ref="F171" r:id="rId413" display="http://vegan-friendly.co.il/restaurant/162/VONG_%D7%95%D7%95%D7%A0%D7%92"/>
    <hyperlink ref="E172" r:id="rId414" display="https://www.facebook.com/mepnoon?fref=ts"/>
    <hyperlink ref="F172" r:id="rId415" display="http://vegan-friendly.co.il/restaurant/167/NOON"/>
    <hyperlink ref="E173" r:id="rId416" display="https://www.facebook.com/TonyVespaIsrael"/>
    <hyperlink ref="F173" r:id="rId417" display="http://vegan-friendly.co.il/restaurant/138/%D7%98%D7%95%D7%A0%D7%99_%D7%95%D7%A1%D7%A4%D7%94"/>
    <hyperlink ref="H173" r:id="rId418" display="https://www.facebook.com/TonyVespaIsrael/info?tab=page_info"/>
    <hyperlink ref="E174" r:id="rId419" display="https://www.facebook.com/greencatvegan"/>
    <hyperlink ref="F174" r:id="rId420" display="http://vegan-friendly.co.il/restaurant/137/%D7%94%D7%97%D7%AA%D7%95%D7%9C_%D7%94%D7%99%D7%A8%D7%95%D7%A7"/>
    <hyperlink ref="E175" r:id="rId421" display="https://www.facebook.com/pages/%D7%9E%D7%99%D7%A5-%D7%9E%D7%A8%D7%A7/487640511378978"/>
    <hyperlink ref="F175" r:id="rId422" display="http://vegan-friendly.co.il/restaurant/169/%D7%9E%D7%99%D7%A5_%D7%9E%D7%A8%D7%A7"/>
    <hyperlink ref="D177" r:id="rId423" display="http://www.rest.co.il/sites/default.asp?txtRestID=8488&amp;txtNavID=3&amp;txtItemID=158763"/>
    <hyperlink ref="E177" r:id="rId424" display="https://www.facebook.com/GidiCafe"/>
    <hyperlink ref="F177" r:id="rId425" display="http://www.vegan-friendly.co.il/business/%D7%A7%D7%A4%D7%94-%D7%92%D7%99%D7%93%D7%99/"/>
    <hyperlink ref="D178" r:id="rId426" display="http://www.cantare-karkur.co.il/"/>
    <hyperlink ref="E178" r:id="rId427" display="https://www.facebook.com/pages/%D7%A7%D7%A0%D7%98%D7%A8%D7%94-%D7%9B%D7%A8%D7%9B%D7%95%D7%A8-%D7%91%D7%A8-%D7%A7%D7%A4%D7%94-%D7%95%D7%9C%D7%97%D7%9D/458593850862110?sk=timeline"/>
    <hyperlink ref="F178" r:id="rId428" display="http://www.vegan-friendly.co.il/restaurant/178/%D7%A7%D7%A0%D7%98%D7%A8%D7%94_%D7%9B%D7%A8%D7%9B%D7%95%D7%A8"/>
    <hyperlink ref="D179" r:id="rId429" display="http://vimcafe.rest.co.il/"/>
    <hyperlink ref="E179" r:id="rId430" display="https://www.facebook.com/pages/FIT-CAFE/160038634188399"/>
    <hyperlink ref="F179" r:id="rId431" display="http://vegan-friendly.co.il/restaurant/166/FITcafe_%D7%A4%D7%99%D7%98_%D7%A7%D7%A4%D7%94"/>
    <hyperlink ref="D180" r:id="rId432" display="http://www.nelly-kitchen.co.il/"/>
    <hyperlink ref="E180" r:id="rId433" display="http://www.facebook.com/nelly.kitchen?fref=ts"/>
    <hyperlink ref="F180" r:id="rId434" display="http://www.vegan-friendly.co.il/business/%D7%94%D7%9E%D7%98%D7%91%D7%97-%D7%A9%D7%9C-%D7%A0%D7%9C%D7%99/"/>
    <hyperlink ref="F181" r:id="rId435" display="http://vegan-friendly.co.il/restaurant/159/%D7%9E%D7%95%D7%A6%D7%A8%D7%9C%D7%94"/>
    <hyperlink ref="E182" r:id="rId436" display="https://www.facebook.com/pages/%D7%9C%D7%95%D7%9C%D7%99%D7%A7%D7%A4%D7%94/1422119558004813"/>
    <hyperlink ref="F182" r:id="rId437" display="http://vegan-friendly.co.il/restaurant/183/%D7%9C%D7%95%D7%9C%D7%99%D7%A7%D7%A4%D7%94"/>
    <hyperlink ref="D183" r:id="rId438" display="http://www.abagil.com/"/>
    <hyperlink ref="E183" r:id="rId439" display="https://www.facebook.com/abagil.organic"/>
    <hyperlink ref="F183" r:id="rId440" display="http://www.vegan-friendly.co.il/business/%D7%90%D7%91%D7%90-%D7%92%D7%99%D7%9C/"/>
    <hyperlink ref="E184" r:id="rId441" display="https://www.facebook.com/SalvadorCafe"/>
    <hyperlink ref="F184" r:id="rId442" display="http://www.vegan-friendly.co.il/restaurant/83/%D7%A1%D7%9C%D7%91%D7%93%D7%95%D7%A8"/>
    <hyperlink ref="D190" r:id="rId443" display="http://m.bizmakebiz.co.il/9cc4a4"/>
    <hyperlink ref="E190" r:id="rId444" display="https://www.facebook.com/cafeBekfar"/>
    <hyperlink ref="F190" r:id="rId445" display="http://www.vegan-friendly.co.il/business/%D7%A7%D7%A4%D7%94-%D7%91%D7%9B%D7%A4%D7%A8/"/>
    <hyperlink ref="D191" r:id="rId446" display="http://www.mouse.co.il/CM.articles_item,1657,209,77522,.aspx"/>
    <hyperlink ref="E191" r:id="rId447" display="https://www.facebook.com/pages/%D7%9E%D7%A2%D7%91%D7%A8/669239419823508?sk=timeline"/>
    <hyperlink ref="F191" r:id="rId448" display="http://vegan-friendly.co.il/article/32/%D7%91%D7%99%D7%A7%D7%95%D7%A8%D7%AA_%D7%94%D7%9E%D7%A2%D7%91%D7%A8"/>
    <hyperlink ref="E192" r:id="rId449" display="https://www.facebook.com/narkishesh?fref=nf"/>
    <hyperlink ref="F192" r:id="rId450" display="http://vegan-friendly.co.il/restaurant/214"/>
    <hyperlink ref="D193" r:id="rId451" display="http://www.achoti.co.il/"/>
    <hyperlink ref="E193" r:id="rId452" display="https://www.facebook.com/AchotiPizza"/>
    <hyperlink ref="F193" r:id="rId453" display="http://www.vegan-friendly.co.il/business/%D7%90%D7%97%D7%95%D7%AA%D7%99-%D7%A4%D7%99%D7%A6%D7%94-%D7%A4%D7%A1%D7%98%D7%94-%D7%91%D7%A8/"/>
    <hyperlink ref="D196" r:id="rId454" display="http://www.2eat.co.il/restaurant.aspx?restid=16809"/>
    <hyperlink ref="E196" r:id="rId455" display="http://www.facebook.com/BetMarvah"/>
    <hyperlink ref="F196" r:id="rId456" display="http://www.vegan-friendly.co.il/business/%D7%91%D7%99%D7%AA-%D7%9E%D7%A8%D7%95%D7%95%D7%94-%D7%90%D7%95%D7%9B%D7%9C-%D7%94%D7%95%D7%93%D7%99-%D7%A6%D7%9E%D7%97%D7%95%D7%A0%D7%99/"/>
    <hyperlink ref="F197" r:id="rId457" display="http://www.vegan-friendly.co.il/business/%D7%A4%D7%99%D7%A6%D7%94-%D7%93%D7%95%D7%9E%D7%99%D7%A0%D7%95-%D7%A7%D7%A0%D7%99%D7%95%D7%9F-%D7%93%D7%A8%D7%95%D7%A8%D7%99%D7%9D/"/>
    <hyperlink ref="D198" r:id="rId458" display="http://www.rest.co.il/sites/Default.asp?txtRestID=12063"/>
    <hyperlink ref="E198" r:id="rId459" display="https://www.facebook.com/COLONIA.co.il"/>
    <hyperlink ref="D199" r:id="rId460" display="http://www.dizi.co.il/food.html"/>
    <hyperlink ref="E199" r:id="rId461" display="https://www.facebook.com/Dizicafe?ref=ts&amp;fref=ts"/>
    <hyperlink ref="F199" r:id="rId462" display="http://www.vegan-friendly.co.il/business/%D7%A7%D7%A4%D7%94-dizi/"/>
    <hyperlink ref="D200" r:id="rId463" display="http://www.hatarnegol.com/"/>
    <hyperlink ref="E200" r:id="rId464" display="https://www.facebook.com/pages/%D7%94%D7%AA%D7%A8%D7%A0%D7%92%D7%95%D7%9C-%D7%9E%D7%98%D7%91%D7%97-%D7%A2%D7%9D-%D7%91%D7%99%D7%A6%D7%99%D7%9D/183703021724979?id=183703021724979&amp;sk=info"/>
    <hyperlink ref="F200" r:id="rId465" display="http://www.vegan-friendly.co.il/business/%D7%91%D7%99%D7%A7%D7%95%D7%A8%D7%AA-%D7%94%D7%AA%D7%A8%D7%A0%D7%92%D7%95%D7%9C/"/>
    <hyperlink ref="D201" r:id="rId466" display="http://www.befood.co.il/"/>
    <hyperlink ref="E201" r:id="rId467" display="https://www.facebook.com/befood.co.il"/>
    <hyperlink ref="E202" r:id="rId468" display="https://www.facebook.com/Ninicafe"/>
    <hyperlink ref="F202" r:id="rId469" display="http://www.vegan-friendly.co.il/article/23/%D7%91%D7%99%D7%A7%D7%95%D7%A8%D7%AA_%D7%A7%D7%A4%D7%94_%D7%A0%D7%99%D7%A0%D7%99"/>
    <hyperlink ref="E203" r:id="rId470" display="https://www.facebook.com/Lwdwwyl"/>
    <hyperlink ref="E204" r:id="rId471" display="https://www.facebook.com/lalalalocca"/>
    <hyperlink ref="D205" r:id="rId472" display="http://www.mammaitalia.co.il/"/>
    <hyperlink ref="E205" r:id="rId473" display="https://www.facebook.com/mammaitaliatlv"/>
    <hyperlink ref="F205" r:id="rId474" display="http://www.vegan-friendly.co.il/business/%D7%9E%D7%90%D7%9E%D7%90%D7%99%D7%98%D7%9C%D7%99%D7%94-%D7%A4%D7%99%D7%A6%D7%94-%D7%98%D7%91%D7%A2%D7%95%D7%A0%D7%99%D7%AA/"/>
    <hyperlink ref="D206" r:id="rId475" display="http://www.organicfetish.rest.co.il/"/>
    <hyperlink ref="E206" r:id="rId476" display="https://www.facebook.com/organicfetish?fref=nf"/>
    <hyperlink ref="F206" r:id="rId477" display="http://vegan-friendly.co.il/restaurant/185"/>
    <hyperlink ref="E207" r:id="rId478" display="https://www.facebook.com/zrira13?fref=photo"/>
    <hyperlink ref="F207" r:id="rId479" display="http://www.vegan-friendly.co.il/business/%D7%96%D7%A8%D7%99%D7%96%D7%94/"/>
    <hyperlink ref="D208" r:id="rId480" display="http://www.sajidabentzur.com/"/>
    <hyperlink ref="E208" r:id="rId481" display="https://www.facebook.com/Masalaveganboutiqe"/>
    <hyperlink ref="F208" r:id="rId482" display="http://www.vegan-friendly.co.il/business/masala-%D7%9E%D7%96%D7%A0%D7%95%D7%9F-%D7%91%D7%95%D7%98%D7%99%D7%A7-%D7%94%D7%95%D7%93%D7%99-%D7%98%D7%91%D7%A2%D7%95%D7%A0%D7%99-%D7%9E%D7%A1%D7%90%D7%9C%D7%94/"/>
    <hyperlink ref="F210" r:id="rId483" display="http://www.vegan-friendly.co.il/business/%D7%A7%D7%A4%D7%94-%D7%A7%D7%90%D7%99%D7%9E%D7%A7/"/>
    <hyperlink ref="D212" r:id="rId484" display="http://www.tapayoka.co.il/"/>
    <hyperlink ref="E212" r:id="rId485" display="https://www.facebook.com/Tapayoka/info?tab=overview"/>
    <hyperlink ref="D213" r:id="rId486" display="http://www.bait77.com/"/>
    <hyperlink ref="E213" r:id="rId487" display="https://www.facebook.com/bait77"/>
    <hyperlink ref="D214" r:id="rId488" display="http://www.adama.net/"/>
    <hyperlink ref="E214" r:id="rId489" display="https://www.facebook.com/BytLbbMqwmSkyypLbw"/>
    <hyperlink ref="D215" r:id="rId490" display="http://www.rest.co.il/sites/Default.asp?txtRestID=12721&amp;txtNavID=3&amp;txtItemID=664876"/>
    <hyperlink ref="E215" r:id="rId491" display="http://www.facebook.com/pages/%D7%A7%D7%A4%D7%94%D7%A1%D7%99%D7%98%D7%95-%D7%91%D7%90%D7%9E%D7%99%D7%A8%D7%99%D7%9D-%D7%9E%D7%A1%D7%A2%D7%93%D7%94-%D7%91%D7%99%D7%AA-%D7%A7%D7%A4%D7%94-%D7%95%D7%A0%D7%95%D7%A3-%D7%91%D7%92%D7%9C%D7%99%D7%9C-%D7%AA%D7%97%D7%A0%D7%AA-%D7%9E%D7%99%D7%93%D7%A2-%D7%9C%D7%9E%D7%98%D7%99%D7%99%D7%9C%D7%99%D7%9D-%D7%91%D7%A6%D7%A4%D7%95%D7%9F/344230972268318?fref=ts"/>
    <hyperlink ref="F215" r:id="rId492" display="http://www.vegan-friendly.co.il/business/%D7%A7%D7%A4%D7%94%D7%A1%D7%99%D7%98%D7%95/"/>
    <hyperlink ref="E217" r:id="rId493" location="!/babathali" display="http://www.facebook.com/#!/babathali"/>
    <hyperlink ref="D218" r:id="rId494" display="http://www.susha.co.il/html/menu.html"/>
    <hyperlink ref="E218" r:id="rId495" display="https://www.facebook.com/pages/Susha-UrbanSushi-%D7%A1%D7%95%D7%A9%D7%94-%D7%90%D7%95%D7%A8%D7%91%D7%9F-%D7%A1%D7%95%D7%A9%D7%99/118729394861421"/>
    <hyperlink ref="D219" r:id="rId496" display="http://www.lehemerez.co.il/branch.php?branch=34"/>
    <hyperlink ref="E219" r:id="rId497" location="!/pages/לחם-ארז-כפר-סבא/209902249045992" display="https://www.facebook.com/pages/%D7%9C%D7%97%D7%9D-%D7%90%D7%A8%D7%96-%D7%9B%D7%A4%D7%A8-%D7%A1%D7%91%D7%90/209902249045992#!/pages/%D7%9C%D7%97%D7%9D-%D7%90%D7%A8%D7%96-%D7%9B%D7%A4%D7%A8-%D7%A1%D7%91%D7%90/209902249045992"/>
    <hyperlink ref="F219" r:id="rId498" display="http://www.vegan-friendly.co.il/business/%D7%9C%D7%97%D7%9D-%D7%90%D7%A8%D7%96-%D7%A1%D7%A0%D7%99%D7%A3-%D7%9B%D7%A4%D7%A8-%D7%A1%D7%91%D7%90/"/>
    <hyperlink ref="D223" r:id="rId499" display="http://knaffenoga.wix.com/knaffenoga?fb_ref=Default"/>
    <hyperlink ref="E223" r:id="rId500" display="https://www.facebook.com/knaffe.banamal"/>
    <hyperlink ref="F223" r:id="rId501" display="http://www.vegan-friendly.co.il/restaurant/39/%D7%9B%D7%A0%D7%90%D7%A4%D7%94_%D7%A0%D7%92%D7%94"/>
    <hyperlink ref="D227" r:id="rId502" display="http://www.evita.co.il/home"/>
    <hyperlink ref="E227" r:id="rId503" display="https://www.facebook.com/EvitaBarTelAviv?fref=ts"/>
    <hyperlink ref="F227" r:id="rId504" display="http://www.vegan-friendly.co.il/restaurant/123/%D7%90%D7%95%D7%95%D7%99%D7%98%D7%94"/>
    <hyperlink ref="D231" r:id="rId505" display="http://www.vegshawarma.co.il/"/>
    <hyperlink ref="E231" r:id="rId506" display="https://www.facebook.com/vegshawarma.tlv"/>
    <hyperlink ref="F231" r:id="rId507" display="http://www.vegan-friendly.co.il/business/%D7%94%D7%A9%D7%95%D7%95%D7%90%D7%A8%D7%9E%D7%94-%D7%94%D7%A6%D7%9E%D7%97%D7%95%D7%A0%D7%99%D7%A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508"/>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P71"/>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H:H B2"/>
    </sheetView>
  </sheetViews>
  <sheetFormatPr defaultRowHeight="12.75"/>
  <cols>
    <col collapsed="false" hidden="false" max="1" min="1" style="0" width="25.515306122449"/>
    <col collapsed="false" hidden="false" max="2" min="2" style="0" width="17.0102040816327"/>
    <col collapsed="false" hidden="false" max="3" min="3" style="0" width="20.7908163265306"/>
    <col collapsed="false" hidden="false" max="4" min="4" style="0" width="24.5663265306122"/>
    <col collapsed="false" hidden="false" max="7" min="5" style="0" width="17.0102040816327"/>
    <col collapsed="false" hidden="false" max="8" min="8" style="0" width="26.3214285714286"/>
    <col collapsed="false" hidden="false" max="9" min="9" style="0" width="17.0102040816327"/>
    <col collapsed="false" hidden="false" max="10" min="10" style="0" width="24.8367346938776"/>
    <col collapsed="false" hidden="false" max="44" min="11" style="0" width="17.0102040816327"/>
    <col collapsed="false" hidden="false" max="1025" min="45" style="0" width="14.1734693877551"/>
  </cols>
  <sheetData>
    <row r="1" customFormat="false" ht="12.75" hidden="false" customHeight="false" outlineLevel="0" collapsed="false">
      <c r="A1" s="1949"/>
      <c r="B1" s="1949" t="s">
        <v>8203</v>
      </c>
      <c r="C1" s="1949" t="s">
        <v>8</v>
      </c>
      <c r="D1" s="1949" t="s">
        <v>7859</v>
      </c>
      <c r="E1" s="1949" t="s">
        <v>8204</v>
      </c>
      <c r="F1" s="1949" t="s">
        <v>6451</v>
      </c>
      <c r="G1" s="1949" t="s">
        <v>885</v>
      </c>
      <c r="H1" s="1949" t="s">
        <v>7260</v>
      </c>
      <c r="I1" s="1949" t="s">
        <v>903</v>
      </c>
      <c r="J1" s="1949" t="s">
        <v>8205</v>
      </c>
      <c r="K1" s="2434"/>
      <c r="L1" s="2434"/>
      <c r="M1" s="2434"/>
      <c r="N1" s="2434"/>
      <c r="O1" s="2434"/>
      <c r="P1" s="2434"/>
      <c r="Q1" s="2434"/>
      <c r="R1" s="2434"/>
      <c r="S1" s="2434"/>
      <c r="T1" s="2434"/>
      <c r="U1" s="2434"/>
      <c r="V1" s="2434"/>
      <c r="W1" s="2434"/>
      <c r="X1" s="2434"/>
      <c r="Y1" s="2434"/>
      <c r="Z1" s="2434"/>
      <c r="AA1" s="2434"/>
      <c r="AB1" s="2434"/>
      <c r="AC1" s="2434"/>
      <c r="AD1" s="2434"/>
      <c r="AE1" s="2434"/>
      <c r="AF1" s="2434"/>
      <c r="AG1" s="2434"/>
      <c r="AH1" s="2434"/>
      <c r="AI1" s="2434"/>
      <c r="AJ1" s="2434"/>
      <c r="AK1" s="2434"/>
      <c r="AL1" s="2435"/>
      <c r="AM1" s="2435"/>
      <c r="AN1" s="2435"/>
      <c r="AO1" s="2435"/>
      <c r="AP1" s="2435"/>
    </row>
    <row r="2" customFormat="false" ht="12.75" hidden="false" customHeight="false" outlineLevel="0" collapsed="false">
      <c r="A2" s="97" t="s">
        <v>2829</v>
      </c>
      <c r="B2" s="18" t="s">
        <v>3556</v>
      </c>
      <c r="C2" s="18" t="s">
        <v>2836</v>
      </c>
      <c r="D2" s="2436" t="s">
        <v>8206</v>
      </c>
      <c r="E2" s="2436" t="s">
        <v>8207</v>
      </c>
      <c r="F2" s="18"/>
      <c r="G2" s="21" t="s">
        <v>8208</v>
      </c>
      <c r="H2" s="18"/>
      <c r="I2" s="18"/>
      <c r="J2" s="18"/>
      <c r="K2" s="2437" t="s">
        <v>6817</v>
      </c>
    </row>
    <row r="3" customFormat="false" ht="12.75" hidden="false" customHeight="false" outlineLevel="0" collapsed="false">
      <c r="A3" s="97" t="s">
        <v>8209</v>
      </c>
      <c r="B3" s="18" t="s">
        <v>3556</v>
      </c>
      <c r="C3" s="18" t="s">
        <v>8210</v>
      </c>
      <c r="D3" s="2436" t="s">
        <v>8211</v>
      </c>
      <c r="E3" s="18"/>
      <c r="F3" s="18"/>
      <c r="G3" s="18" t="s">
        <v>8212</v>
      </c>
      <c r="H3" s="18" t="s">
        <v>8213</v>
      </c>
      <c r="I3" s="18"/>
      <c r="J3" s="18"/>
      <c r="K3" s="53" t="s">
        <v>8214</v>
      </c>
    </row>
    <row r="4" customFormat="false" ht="12.75" hidden="false" customHeight="false" outlineLevel="0" collapsed="false">
      <c r="A4" s="18" t="s">
        <v>8215</v>
      </c>
      <c r="B4" s="18" t="s">
        <v>3556</v>
      </c>
      <c r="C4" s="18" t="s">
        <v>3001</v>
      </c>
      <c r="D4" s="2436" t="s">
        <v>8216</v>
      </c>
      <c r="E4" s="18"/>
      <c r="F4" s="18"/>
      <c r="G4" s="18" t="s">
        <v>8217</v>
      </c>
      <c r="H4" s="18"/>
      <c r="I4" s="18"/>
      <c r="J4" s="18"/>
      <c r="K4" s="2437" t="s">
        <v>6817</v>
      </c>
    </row>
    <row r="5" customFormat="false" ht="12.75" hidden="false" customHeight="false" outlineLevel="0" collapsed="false">
      <c r="A5" s="18" t="s">
        <v>8218</v>
      </c>
      <c r="B5" s="18" t="s">
        <v>3556</v>
      </c>
      <c r="C5" s="18" t="s">
        <v>3001</v>
      </c>
      <c r="D5" s="2436" t="s">
        <v>8219</v>
      </c>
      <c r="E5" s="18"/>
      <c r="F5" s="18"/>
      <c r="G5" s="18" t="s">
        <v>8217</v>
      </c>
      <c r="H5" s="18"/>
      <c r="I5" s="18"/>
      <c r="J5" s="18"/>
    </row>
    <row r="6" customFormat="false" ht="12.75" hidden="false" customHeight="false" outlineLevel="0" collapsed="false">
      <c r="A6" s="18" t="s">
        <v>2120</v>
      </c>
      <c r="B6" s="18" t="s">
        <v>3556</v>
      </c>
      <c r="C6" s="18" t="s">
        <v>8220</v>
      </c>
      <c r="D6" s="2436" t="s">
        <v>8221</v>
      </c>
      <c r="E6" s="2436" t="s">
        <v>8222</v>
      </c>
      <c r="F6" s="18"/>
      <c r="G6" s="18" t="s">
        <v>8223</v>
      </c>
      <c r="H6" s="18"/>
      <c r="I6" s="18"/>
      <c r="J6" s="18"/>
      <c r="K6" s="2437" t="s">
        <v>6817</v>
      </c>
    </row>
    <row r="7" customFormat="false" ht="12.75" hidden="false" customHeight="false" outlineLevel="0" collapsed="false">
      <c r="A7" s="18"/>
      <c r="B7" s="18"/>
      <c r="C7" s="18"/>
      <c r="D7" s="18" t="s">
        <v>8224</v>
      </c>
      <c r="E7" s="18"/>
      <c r="F7" s="18"/>
      <c r="G7" s="18"/>
      <c r="H7" s="18"/>
      <c r="I7" s="18"/>
      <c r="J7" s="18"/>
    </row>
    <row r="8" customFormat="false" ht="12.75" hidden="false" customHeight="false" outlineLevel="0" collapsed="false">
      <c r="A8" s="18"/>
      <c r="B8" s="18"/>
      <c r="C8" s="18"/>
      <c r="D8" s="18" t="s">
        <v>8225</v>
      </c>
      <c r="E8" s="18"/>
      <c r="F8" s="18"/>
      <c r="G8" s="18"/>
      <c r="H8" s="18"/>
      <c r="I8" s="18"/>
      <c r="J8" s="18"/>
    </row>
    <row r="9" customFormat="false" ht="12.75" hidden="false" customHeight="false" outlineLevel="0" collapsed="false">
      <c r="A9" s="97" t="s">
        <v>8226</v>
      </c>
      <c r="B9" s="18" t="s">
        <v>3556</v>
      </c>
      <c r="C9" s="18" t="s">
        <v>2263</v>
      </c>
      <c r="D9" s="2436" t="s">
        <v>8227</v>
      </c>
      <c r="E9" s="2436" t="s">
        <v>8228</v>
      </c>
      <c r="F9" s="18"/>
      <c r="G9" s="18" t="s">
        <v>8229</v>
      </c>
      <c r="H9" s="18"/>
      <c r="I9" s="18"/>
      <c r="J9" s="18"/>
      <c r="K9" s="2437" t="s">
        <v>6817</v>
      </c>
      <c r="L9" s="15" t="s">
        <v>8230</v>
      </c>
    </row>
    <row r="10" customFormat="false" ht="12.75" hidden="false" customHeight="false" outlineLevel="0" collapsed="false">
      <c r="A10" s="18" t="s">
        <v>7197</v>
      </c>
      <c r="B10" s="18" t="s">
        <v>3556</v>
      </c>
      <c r="C10" s="18" t="s">
        <v>8231</v>
      </c>
      <c r="D10" s="2436" t="s">
        <v>8232</v>
      </c>
      <c r="E10" s="2436" t="s">
        <v>8233</v>
      </c>
      <c r="F10" s="18"/>
      <c r="G10" s="18" t="s">
        <v>8234</v>
      </c>
      <c r="H10" s="18" t="s">
        <v>8235</v>
      </c>
      <c r="I10" s="18"/>
      <c r="J10" s="18"/>
    </row>
    <row r="11" customFormat="false" ht="12.75" hidden="false" customHeight="false" outlineLevel="0" collapsed="false">
      <c r="A11" s="97" t="s">
        <v>8236</v>
      </c>
      <c r="B11" s="18" t="s">
        <v>3556</v>
      </c>
      <c r="C11" s="18" t="s">
        <v>8237</v>
      </c>
      <c r="D11" s="2139" t="s">
        <v>8238</v>
      </c>
      <c r="E11" s="97" t="s">
        <v>8239</v>
      </c>
      <c r="F11" s="18"/>
      <c r="G11" s="18" t="s">
        <v>8240</v>
      </c>
      <c r="H11" s="27" t="s">
        <v>8241</v>
      </c>
      <c r="I11" s="18"/>
      <c r="J11" s="18"/>
    </row>
    <row r="12" customFormat="false" ht="12.75" hidden="false" customHeight="false" outlineLevel="0" collapsed="false">
      <c r="A12" s="18" t="s">
        <v>8242</v>
      </c>
      <c r="B12" s="18" t="s">
        <v>3556</v>
      </c>
      <c r="C12" s="18" t="s">
        <v>8243</v>
      </c>
      <c r="D12" s="2436" t="s">
        <v>8244</v>
      </c>
      <c r="E12" s="18"/>
      <c r="F12" s="18"/>
      <c r="G12" s="18" t="s">
        <v>8245</v>
      </c>
      <c r="H12" s="18" t="s">
        <v>8246</v>
      </c>
      <c r="I12" s="18"/>
      <c r="J12" s="18"/>
    </row>
    <row r="13" customFormat="false" ht="12.75" hidden="false" customHeight="false" outlineLevel="0" collapsed="false">
      <c r="A13" s="18"/>
      <c r="B13" s="18"/>
      <c r="C13" s="18"/>
      <c r="D13" s="2139" t="s">
        <v>8247</v>
      </c>
      <c r="E13" s="18"/>
      <c r="F13" s="18"/>
      <c r="G13" s="18"/>
      <c r="H13" s="18"/>
      <c r="I13" s="18"/>
      <c r="J13" s="18"/>
    </row>
    <row r="14" customFormat="false" ht="12.75" hidden="false" customHeight="false" outlineLevel="0" collapsed="false">
      <c r="A14" s="18" t="s">
        <v>8248</v>
      </c>
      <c r="B14" s="18" t="s">
        <v>3556</v>
      </c>
      <c r="C14" s="18" t="s">
        <v>2463</v>
      </c>
      <c r="D14" s="2139" t="s">
        <v>8249</v>
      </c>
      <c r="E14" s="18"/>
      <c r="F14" s="18"/>
      <c r="G14" s="18" t="s">
        <v>8250</v>
      </c>
      <c r="H14" s="18"/>
      <c r="I14" s="18"/>
      <c r="J14" s="18"/>
    </row>
    <row r="15" customFormat="false" ht="12.75" hidden="false" customHeight="false" outlineLevel="0" collapsed="false">
      <c r="A15" s="18"/>
      <c r="B15" s="18"/>
      <c r="C15" s="18"/>
      <c r="D15" s="2436" t="s">
        <v>8224</v>
      </c>
      <c r="E15" s="18"/>
      <c r="F15" s="18"/>
      <c r="G15" s="18"/>
      <c r="H15" s="18"/>
      <c r="I15" s="18"/>
      <c r="J15" s="18"/>
      <c r="K15" s="2437" t="s">
        <v>6817</v>
      </c>
      <c r="L15" s="53" t="s">
        <v>8230</v>
      </c>
    </row>
    <row r="16" customFormat="false" ht="12.75" hidden="false" customHeight="false" outlineLevel="0" collapsed="false">
      <c r="A16" s="18" t="s">
        <v>8251</v>
      </c>
      <c r="B16" s="18" t="s">
        <v>3556</v>
      </c>
      <c r="C16" s="18" t="s">
        <v>6266</v>
      </c>
      <c r="D16" s="97" t="s">
        <v>8252</v>
      </c>
      <c r="E16" s="18" t="s">
        <v>8253</v>
      </c>
      <c r="F16" s="18"/>
      <c r="G16" s="21" t="s">
        <v>6267</v>
      </c>
      <c r="H16" s="18"/>
      <c r="I16" s="18"/>
      <c r="J16" s="18"/>
      <c r="K16" s="2437" t="s">
        <v>6817</v>
      </c>
    </row>
    <row r="17" customFormat="false" ht="12.75" hidden="false" customHeight="false" outlineLevel="0" collapsed="false">
      <c r="A17" s="18" t="s">
        <v>2798</v>
      </c>
      <c r="B17" s="18" t="s">
        <v>3556</v>
      </c>
      <c r="C17" s="18" t="s">
        <v>2805</v>
      </c>
      <c r="D17" s="18" t="s">
        <v>8254</v>
      </c>
      <c r="E17" s="18" t="s">
        <v>8255</v>
      </c>
      <c r="F17" s="18"/>
      <c r="G17" s="18" t="s">
        <v>8256</v>
      </c>
      <c r="H17" s="18"/>
      <c r="I17" s="18"/>
      <c r="J17" s="18"/>
      <c r="K17" s="2437" t="s">
        <v>6817</v>
      </c>
      <c r="L17" s="53" t="s">
        <v>8257</v>
      </c>
    </row>
    <row r="18" customFormat="false" ht="12.75" hidden="false" customHeight="false" outlineLevel="0" collapsed="false">
      <c r="A18" s="18"/>
      <c r="B18" s="18"/>
      <c r="C18" s="18"/>
      <c r="D18" s="18" t="s">
        <v>8258</v>
      </c>
      <c r="E18" s="18"/>
      <c r="F18" s="18"/>
      <c r="G18" s="18"/>
      <c r="H18" s="18"/>
      <c r="I18" s="18"/>
      <c r="J18" s="18"/>
    </row>
    <row r="19" customFormat="false" ht="12.75" hidden="false" customHeight="false" outlineLevel="0" collapsed="false">
      <c r="A19" s="18"/>
      <c r="B19" s="18"/>
      <c r="C19" s="18"/>
      <c r="D19" s="97"/>
      <c r="E19" s="18"/>
      <c r="F19" s="18"/>
      <c r="G19" s="18"/>
      <c r="H19" s="18"/>
      <c r="I19" s="18"/>
      <c r="J19" s="18"/>
    </row>
    <row r="20" customFormat="false" ht="12.75" hidden="false" customHeight="false" outlineLevel="0" collapsed="false">
      <c r="A20" s="2438" t="s">
        <v>8259</v>
      </c>
      <c r="B20" s="18" t="s">
        <v>3556</v>
      </c>
      <c r="C20" s="18" t="s">
        <v>7823</v>
      </c>
      <c r="D20" s="2139" t="s">
        <v>8260</v>
      </c>
      <c r="E20" s="18" t="s">
        <v>8261</v>
      </c>
      <c r="F20" s="18"/>
      <c r="G20" s="18" t="s">
        <v>8262</v>
      </c>
      <c r="H20" s="18" t="s">
        <v>8263</v>
      </c>
      <c r="I20" s="18"/>
      <c r="J20" s="18"/>
    </row>
    <row r="21" customFormat="false" ht="12.75" hidden="false" customHeight="false" outlineLevel="0" collapsed="false">
      <c r="A21" s="18"/>
      <c r="B21" s="18"/>
      <c r="C21" s="18"/>
      <c r="D21" s="2139" t="s">
        <v>8264</v>
      </c>
      <c r="E21" s="18"/>
      <c r="F21" s="18"/>
      <c r="G21" s="18"/>
      <c r="H21" s="18"/>
      <c r="I21" s="18"/>
      <c r="J21" s="18"/>
    </row>
    <row r="22" customFormat="false" ht="12.75" hidden="false" customHeight="false" outlineLevel="0" collapsed="false">
      <c r="A22" s="18"/>
      <c r="B22" s="18"/>
      <c r="C22" s="18"/>
      <c r="D22" s="2438" t="s">
        <v>8265</v>
      </c>
      <c r="E22" s="18"/>
      <c r="F22" s="18"/>
      <c r="G22" s="18"/>
      <c r="H22" s="2438" t="s">
        <v>8266</v>
      </c>
      <c r="I22" s="18"/>
      <c r="J22" s="18"/>
    </row>
    <row r="23" customFormat="false" ht="12.75" hidden="false" customHeight="false" outlineLevel="0" collapsed="false">
      <c r="A23" s="18"/>
      <c r="B23" s="18"/>
      <c r="C23" s="18"/>
      <c r="D23" s="2139" t="s">
        <v>8267</v>
      </c>
      <c r="E23" s="18"/>
      <c r="F23" s="18"/>
      <c r="G23" s="18"/>
      <c r="H23" s="18"/>
      <c r="I23" s="18"/>
      <c r="J23" s="18"/>
    </row>
    <row r="24" customFormat="false" ht="12.75" hidden="false" customHeight="false" outlineLevel="0" collapsed="false">
      <c r="A24" s="18" t="s">
        <v>8268</v>
      </c>
      <c r="B24" s="18" t="s">
        <v>3556</v>
      </c>
      <c r="C24" s="18" t="s">
        <v>8269</v>
      </c>
      <c r="D24" s="1527" t="s">
        <v>8270</v>
      </c>
      <c r="E24" s="18"/>
      <c r="F24" s="18"/>
      <c r="G24" s="18" t="s">
        <v>8271</v>
      </c>
      <c r="H24" s="18"/>
      <c r="I24" s="18"/>
      <c r="J24" s="18"/>
    </row>
    <row r="25" customFormat="false" ht="12.75" hidden="false" customHeight="false" outlineLevel="0" collapsed="false">
      <c r="A25" s="18" t="s">
        <v>8272</v>
      </c>
      <c r="B25" s="18" t="s">
        <v>3556</v>
      </c>
      <c r="C25" s="18" t="s">
        <v>8273</v>
      </c>
      <c r="D25" s="1527" t="s">
        <v>8274</v>
      </c>
      <c r="E25" s="18"/>
      <c r="F25" s="18"/>
      <c r="G25" s="18" t="s">
        <v>8275</v>
      </c>
      <c r="H25" s="27" t="s">
        <v>8276</v>
      </c>
      <c r="I25" s="18"/>
      <c r="J25" s="18"/>
    </row>
    <row r="26" customFormat="false" ht="12.75" hidden="false" customHeight="false" outlineLevel="0" collapsed="false">
      <c r="A26" s="18" t="s">
        <v>8277</v>
      </c>
      <c r="B26" s="18" t="s">
        <v>3556</v>
      </c>
      <c r="C26" s="18" t="s">
        <v>8278</v>
      </c>
      <c r="D26" s="1527" t="s">
        <v>8279</v>
      </c>
      <c r="E26" s="18"/>
      <c r="F26" s="18"/>
      <c r="G26" s="18" t="s">
        <v>8280</v>
      </c>
      <c r="H26" s="18" t="s">
        <v>8281</v>
      </c>
      <c r="I26" s="18"/>
      <c r="J26" s="18"/>
    </row>
    <row r="27" customFormat="false" ht="12.75" hidden="false" customHeight="false" outlineLevel="0" collapsed="false">
      <c r="A27" s="18"/>
      <c r="B27" s="18"/>
      <c r="C27" s="18"/>
      <c r="D27" s="1527" t="s">
        <v>8282</v>
      </c>
      <c r="E27" s="18"/>
      <c r="F27" s="18"/>
      <c r="G27" s="18"/>
      <c r="H27" s="18"/>
      <c r="I27" s="18"/>
      <c r="J27" s="18"/>
    </row>
    <row r="28" customFormat="false" ht="12.75" hidden="false" customHeight="false" outlineLevel="0" collapsed="false">
      <c r="A28" s="18" t="s">
        <v>8283</v>
      </c>
      <c r="B28" s="18" t="s">
        <v>3556</v>
      </c>
      <c r="C28" s="18" t="s">
        <v>8284</v>
      </c>
      <c r="D28" s="18" t="s">
        <v>8285</v>
      </c>
      <c r="E28" s="18" t="s">
        <v>8286</v>
      </c>
      <c r="F28" s="18"/>
      <c r="G28" s="18" t="s">
        <v>8287</v>
      </c>
      <c r="H28" s="18" t="s">
        <v>8288</v>
      </c>
      <c r="I28" s="18"/>
      <c r="J28" s="18"/>
      <c r="K28" s="2437" t="s">
        <v>6817</v>
      </c>
      <c r="L28" s="53" t="s">
        <v>8289</v>
      </c>
    </row>
    <row r="29" customFormat="false" ht="12.75" hidden="false" customHeight="false" outlineLevel="0" collapsed="false">
      <c r="A29" s="18" t="s">
        <v>8290</v>
      </c>
      <c r="B29" s="18" t="s">
        <v>3556</v>
      </c>
      <c r="C29" s="18" t="s">
        <v>8291</v>
      </c>
      <c r="D29" s="2436" t="s">
        <v>8292</v>
      </c>
      <c r="E29" s="2436" t="s">
        <v>8293</v>
      </c>
      <c r="F29" s="18"/>
      <c r="G29" s="18" t="s">
        <v>8294</v>
      </c>
      <c r="H29" s="18"/>
      <c r="I29" s="18"/>
      <c r="J29" s="18"/>
      <c r="K29" s="2437" t="s">
        <v>6817</v>
      </c>
    </row>
    <row r="30" customFormat="false" ht="12.75" hidden="false" customHeight="false" outlineLevel="0" collapsed="false">
      <c r="A30" s="18" t="s">
        <v>2228</v>
      </c>
      <c r="B30" s="18" t="s">
        <v>3556</v>
      </c>
      <c r="C30" s="18" t="s">
        <v>2235</v>
      </c>
      <c r="D30" s="1527" t="s">
        <v>8295</v>
      </c>
      <c r="E30" s="18"/>
      <c r="F30" s="18"/>
      <c r="G30" s="18" t="s">
        <v>8296</v>
      </c>
      <c r="H30" s="18" t="s">
        <v>8297</v>
      </c>
      <c r="I30" s="18"/>
      <c r="J30" s="18"/>
    </row>
    <row r="31" customFormat="false" ht="12.75" hidden="false" customHeight="false" outlineLevel="0" collapsed="false">
      <c r="A31" s="18" t="s">
        <v>8298</v>
      </c>
      <c r="B31" s="18" t="s">
        <v>3556</v>
      </c>
      <c r="C31" s="18" t="s">
        <v>8299</v>
      </c>
      <c r="D31" s="97" t="s">
        <v>8300</v>
      </c>
      <c r="E31" s="18"/>
      <c r="F31" s="18"/>
      <c r="G31" s="18" t="s">
        <v>8301</v>
      </c>
      <c r="H31" s="18" t="s">
        <v>8302</v>
      </c>
      <c r="I31" s="18"/>
      <c r="J31" s="18"/>
    </row>
    <row r="32" customFormat="false" ht="12.75" hidden="false" customHeight="false" outlineLevel="0" collapsed="false">
      <c r="A32" s="18"/>
      <c r="B32" s="18"/>
      <c r="C32" s="18"/>
      <c r="D32" s="2436" t="s">
        <v>8303</v>
      </c>
      <c r="E32" s="18"/>
      <c r="F32" s="18"/>
      <c r="G32" s="18"/>
      <c r="H32" s="18"/>
      <c r="I32" s="18"/>
      <c r="J32" s="18"/>
    </row>
    <row r="33" customFormat="false" ht="12.75" hidden="false" customHeight="false" outlineLevel="0" collapsed="false">
      <c r="A33" s="18" t="s">
        <v>8304</v>
      </c>
      <c r="B33" s="18" t="s">
        <v>3556</v>
      </c>
      <c r="C33" s="18" t="s">
        <v>8305</v>
      </c>
      <c r="D33" s="2436" t="s">
        <v>8306</v>
      </c>
      <c r="E33" s="18"/>
      <c r="F33" s="18"/>
      <c r="G33" s="18" t="s">
        <v>8307</v>
      </c>
      <c r="H33" s="18"/>
      <c r="I33" s="18"/>
      <c r="J33" s="18"/>
    </row>
    <row r="34" customFormat="false" ht="12.75" hidden="false" customHeight="false" outlineLevel="0" collapsed="false">
      <c r="A34" s="18" t="s">
        <v>8308</v>
      </c>
      <c r="B34" s="18" t="s">
        <v>3556</v>
      </c>
      <c r="C34" s="18" t="s">
        <v>8309</v>
      </c>
      <c r="D34" s="2436" t="s">
        <v>8310</v>
      </c>
      <c r="E34" s="18"/>
      <c r="F34" s="18"/>
      <c r="G34" s="18" t="s">
        <v>1176</v>
      </c>
      <c r="H34" s="18"/>
      <c r="I34" s="18"/>
      <c r="J34" s="18"/>
    </row>
    <row r="35" customFormat="false" ht="12.75" hidden="false" customHeight="false" outlineLevel="0" collapsed="false">
      <c r="A35" s="18" t="s">
        <v>8311</v>
      </c>
      <c r="B35" s="18" t="s">
        <v>8307</v>
      </c>
      <c r="C35" s="27" t="s">
        <v>8312</v>
      </c>
      <c r="D35" s="2436" t="s">
        <v>8313</v>
      </c>
      <c r="E35" s="18"/>
      <c r="F35" s="18"/>
      <c r="G35" s="18"/>
      <c r="H35" s="18" t="s">
        <v>8314</v>
      </c>
      <c r="I35" s="18"/>
      <c r="J35" s="18"/>
      <c r="K35" s="2437" t="s">
        <v>6817</v>
      </c>
    </row>
    <row r="36" customFormat="false" ht="12.75" hidden="false" customHeight="false" outlineLevel="0" collapsed="false">
      <c r="A36" s="18" t="s">
        <v>2733</v>
      </c>
      <c r="B36" s="18" t="s">
        <v>3556</v>
      </c>
      <c r="C36" s="18" t="s">
        <v>2739</v>
      </c>
      <c r="D36" s="18" t="s">
        <v>8315</v>
      </c>
      <c r="E36" s="18"/>
      <c r="F36" s="18"/>
      <c r="G36" s="18" t="s">
        <v>8316</v>
      </c>
      <c r="H36" s="18"/>
      <c r="I36" s="18"/>
      <c r="J36" s="18"/>
    </row>
    <row r="37" customFormat="false" ht="12.75" hidden="false" customHeight="false" outlineLevel="0" collapsed="false">
      <c r="A37" s="18" t="s">
        <v>5765</v>
      </c>
      <c r="B37" s="18" t="s">
        <v>3556</v>
      </c>
      <c r="C37" s="18" t="s">
        <v>8317</v>
      </c>
      <c r="D37" s="2436" t="s">
        <v>8318</v>
      </c>
      <c r="E37" s="18"/>
      <c r="F37" s="18"/>
      <c r="G37" s="18" t="s">
        <v>8319</v>
      </c>
      <c r="H37" s="18"/>
      <c r="I37" s="18"/>
      <c r="J37" s="18"/>
      <c r="K37" s="2437" t="s">
        <v>6817</v>
      </c>
    </row>
    <row r="38" customFormat="false" ht="12.75" hidden="false" customHeight="false" outlineLevel="0" collapsed="false">
      <c r="A38" s="18" t="s">
        <v>8320</v>
      </c>
      <c r="B38" s="18" t="s">
        <v>3556</v>
      </c>
      <c r="C38" s="21" t="s">
        <v>2463</v>
      </c>
      <c r="D38" s="2436" t="s">
        <v>8321</v>
      </c>
      <c r="E38" s="18" t="s">
        <v>8322</v>
      </c>
      <c r="F38" s="18"/>
      <c r="G38" s="18" t="s">
        <v>8323</v>
      </c>
      <c r="H38" s="18" t="s">
        <v>8324</v>
      </c>
      <c r="I38" s="18"/>
      <c r="J38" s="18"/>
    </row>
    <row r="39" customFormat="false" ht="12.75" hidden="false" customHeight="false" outlineLevel="0" collapsed="false">
      <c r="A39" s="1527" t="s">
        <v>8325</v>
      </c>
      <c r="B39" s="18" t="s">
        <v>3556</v>
      </c>
      <c r="C39" s="18" t="s">
        <v>8326</v>
      </c>
      <c r="D39" s="2436" t="s">
        <v>8327</v>
      </c>
      <c r="E39" s="18"/>
      <c r="F39" s="18"/>
      <c r="G39" s="18" t="s">
        <v>8328</v>
      </c>
      <c r="H39" s="18"/>
      <c r="I39" s="18"/>
      <c r="J39" s="18"/>
      <c r="K39" s="2267" t="s">
        <v>8329</v>
      </c>
    </row>
    <row r="40" customFormat="false" ht="12.75" hidden="false" customHeight="false" outlineLevel="0" collapsed="false">
      <c r="A40" s="18" t="s">
        <v>8330</v>
      </c>
      <c r="B40" s="18" t="s">
        <v>3556</v>
      </c>
      <c r="C40" s="18" t="s">
        <v>8331</v>
      </c>
      <c r="D40" s="97" t="s">
        <v>8332</v>
      </c>
      <c r="E40" s="97" t="s">
        <v>8333</v>
      </c>
      <c r="F40" s="18"/>
      <c r="G40" s="18" t="s">
        <v>8334</v>
      </c>
      <c r="H40" s="18" t="s">
        <v>8335</v>
      </c>
      <c r="I40" s="18"/>
      <c r="J40" s="18"/>
      <c r="K40" s="2437" t="s">
        <v>6817</v>
      </c>
    </row>
    <row r="41" customFormat="false" ht="12.75" hidden="false" customHeight="false" outlineLevel="0" collapsed="false">
      <c r="A41" s="18"/>
      <c r="B41" s="18"/>
      <c r="C41" s="18"/>
      <c r="D41" s="18" t="s">
        <v>8336</v>
      </c>
      <c r="E41" s="18"/>
      <c r="F41" s="18"/>
      <c r="G41" s="18"/>
      <c r="H41" s="18"/>
      <c r="I41" s="18"/>
      <c r="J41" s="18"/>
    </row>
    <row r="42" customFormat="false" ht="12.75" hidden="false" customHeight="false" outlineLevel="0" collapsed="false">
      <c r="A42" s="18" t="s">
        <v>5698</v>
      </c>
      <c r="B42" s="18" t="s">
        <v>3556</v>
      </c>
      <c r="C42" s="18" t="s">
        <v>2102</v>
      </c>
      <c r="D42" s="2436" t="s">
        <v>8337</v>
      </c>
      <c r="E42" s="2436" t="s">
        <v>8338</v>
      </c>
      <c r="F42" s="18"/>
      <c r="G42" s="18" t="s">
        <v>8339</v>
      </c>
      <c r="H42" s="18"/>
      <c r="I42" s="18"/>
      <c r="J42" s="18"/>
      <c r="K42" s="2437" t="s">
        <v>6817</v>
      </c>
    </row>
    <row r="43" customFormat="false" ht="12.75" hidden="false" customHeight="false" outlineLevel="0" collapsed="false">
      <c r="A43" s="18" t="s">
        <v>8340</v>
      </c>
      <c r="B43" s="18" t="s">
        <v>3556</v>
      </c>
      <c r="C43" s="18" t="s">
        <v>8341</v>
      </c>
      <c r="D43" s="2436" t="s">
        <v>8327</v>
      </c>
      <c r="E43" s="18" t="s">
        <v>8342</v>
      </c>
      <c r="F43" s="18"/>
      <c r="G43" s="18" t="s">
        <v>8343</v>
      </c>
      <c r="H43" s="18"/>
      <c r="I43" s="18"/>
      <c r="J43" s="18"/>
      <c r="K43" s="53" t="s">
        <v>8344</v>
      </c>
    </row>
    <row r="44" customFormat="false" ht="12.75" hidden="false" customHeight="false" outlineLevel="0" collapsed="false">
      <c r="A44" s="18" t="s">
        <v>2553</v>
      </c>
      <c r="B44" s="18" t="s">
        <v>3556</v>
      </c>
      <c r="C44" s="18" t="s">
        <v>2559</v>
      </c>
      <c r="D44" s="97" t="s">
        <v>8345</v>
      </c>
      <c r="E44" s="18"/>
      <c r="F44" s="18"/>
      <c r="G44" s="18" t="s">
        <v>8346</v>
      </c>
      <c r="H44" s="18"/>
      <c r="I44" s="18"/>
      <c r="J44" s="18"/>
      <c r="K44" s="2437" t="s">
        <v>6817</v>
      </c>
    </row>
    <row r="45" customFormat="false" ht="12.75" hidden="false" customHeight="false" outlineLevel="0" collapsed="false">
      <c r="A45" s="18" t="s">
        <v>8347</v>
      </c>
      <c r="B45" s="18" t="s">
        <v>3556</v>
      </c>
      <c r="C45" s="18" t="s">
        <v>1183</v>
      </c>
      <c r="D45" s="2436" t="s">
        <v>8348</v>
      </c>
      <c r="E45" s="18"/>
      <c r="F45" s="18"/>
      <c r="G45" s="18" t="s">
        <v>8349</v>
      </c>
      <c r="H45" s="18"/>
      <c r="I45" s="18"/>
      <c r="J45" s="18"/>
      <c r="K45" s="2437" t="s">
        <v>6817</v>
      </c>
    </row>
    <row r="46" customFormat="false" ht="12.75" hidden="false" customHeight="false" outlineLevel="0" collapsed="false">
      <c r="A46" s="18" t="s">
        <v>2218</v>
      </c>
      <c r="B46" s="18" t="s">
        <v>3556</v>
      </c>
      <c r="C46" s="18"/>
      <c r="D46" s="18" t="s">
        <v>8350</v>
      </c>
      <c r="E46" s="18" t="s">
        <v>8351</v>
      </c>
      <c r="F46" s="18"/>
      <c r="G46" s="18" t="s">
        <v>8352</v>
      </c>
      <c r="H46" s="18"/>
      <c r="I46" s="18"/>
      <c r="J46" s="18"/>
      <c r="K46" s="2437" t="s">
        <v>6817</v>
      </c>
    </row>
    <row r="47" customFormat="false" ht="12.75" hidden="false" customHeight="false" outlineLevel="0" collapsed="false">
      <c r="A47" s="18" t="s">
        <v>8353</v>
      </c>
      <c r="B47" s="18" t="s">
        <v>3556</v>
      </c>
      <c r="C47" s="18" t="s">
        <v>2434</v>
      </c>
      <c r="D47" s="18" t="s">
        <v>8354</v>
      </c>
      <c r="E47" s="18" t="s">
        <v>8355</v>
      </c>
      <c r="F47" s="18"/>
      <c r="G47" s="18" t="s">
        <v>8356</v>
      </c>
      <c r="H47" s="18"/>
      <c r="I47" s="18"/>
      <c r="J47" s="18"/>
      <c r="K47" s="2437" t="s">
        <v>6817</v>
      </c>
    </row>
    <row r="48" customFormat="false" ht="12.75" hidden="false" customHeight="false" outlineLevel="0" collapsed="false">
      <c r="A48" s="18" t="s">
        <v>8357</v>
      </c>
      <c r="B48" s="18" t="s">
        <v>3556</v>
      </c>
      <c r="C48" s="18" t="s">
        <v>8358</v>
      </c>
      <c r="D48" s="18" t="s">
        <v>8224</v>
      </c>
      <c r="E48" s="18"/>
      <c r="F48" s="18"/>
      <c r="G48" s="18" t="s">
        <v>8359</v>
      </c>
      <c r="H48" s="18"/>
      <c r="I48" s="18"/>
      <c r="J48" s="18"/>
      <c r="K48" s="2437" t="s">
        <v>6817</v>
      </c>
    </row>
    <row r="49" customFormat="false" ht="12.75" hidden="false" customHeight="false" outlineLevel="0" collapsed="false">
      <c r="A49" s="1527" t="s">
        <v>8360</v>
      </c>
      <c r="B49" s="97" t="s">
        <v>3556</v>
      </c>
      <c r="C49" s="18" t="s">
        <v>2420</v>
      </c>
      <c r="D49" s="18" t="s">
        <v>8361</v>
      </c>
      <c r="E49" s="18"/>
      <c r="F49" s="18"/>
      <c r="G49" s="18" t="s">
        <v>8362</v>
      </c>
      <c r="H49" s="18"/>
      <c r="I49" s="18"/>
      <c r="J49" s="18"/>
      <c r="K49" s="53" t="s">
        <v>8363</v>
      </c>
    </row>
    <row r="50" customFormat="false" ht="12.75" hidden="false" customHeight="false" outlineLevel="0" collapsed="false">
      <c r="A50" s="18" t="s">
        <v>2085</v>
      </c>
      <c r="B50" s="18" t="s">
        <v>3556</v>
      </c>
      <c r="C50" s="18" t="s">
        <v>8364</v>
      </c>
      <c r="D50" s="18" t="s">
        <v>8345</v>
      </c>
      <c r="E50" s="18"/>
      <c r="F50" s="18" t="s">
        <v>2091</v>
      </c>
      <c r="G50" s="18" t="s">
        <v>8365</v>
      </c>
      <c r="H50" s="18" t="s">
        <v>8366</v>
      </c>
      <c r="I50" s="18"/>
      <c r="J50" s="18"/>
      <c r="K50" s="2437" t="s">
        <v>6817</v>
      </c>
    </row>
    <row r="51" customFormat="false" ht="12.75" hidden="false" customHeight="false" outlineLevel="0" collapsed="false">
      <c r="A51" s="18" t="s">
        <v>1086</v>
      </c>
      <c r="B51" s="18" t="s">
        <v>3556</v>
      </c>
      <c r="C51" s="18" t="s">
        <v>1090</v>
      </c>
      <c r="D51" s="18" t="s">
        <v>8367</v>
      </c>
      <c r="E51" s="18" t="s">
        <v>8368</v>
      </c>
      <c r="F51" s="18"/>
      <c r="G51" s="18" t="s">
        <v>8369</v>
      </c>
      <c r="H51" s="18"/>
      <c r="I51" s="18"/>
      <c r="J51" s="18"/>
      <c r="K51" s="2439" t="s">
        <v>8370</v>
      </c>
    </row>
    <row r="52" customFormat="false" ht="12.75" hidden="false" customHeight="false" outlineLevel="0" collapsed="false">
      <c r="A52" s="18" t="s">
        <v>8371</v>
      </c>
      <c r="B52" s="18" t="s">
        <v>3556</v>
      </c>
      <c r="C52" s="18" t="s">
        <v>8372</v>
      </c>
      <c r="D52" s="18" t="s">
        <v>8367</v>
      </c>
      <c r="E52" s="18" t="s">
        <v>8373</v>
      </c>
      <c r="F52" s="18"/>
      <c r="G52" s="18" t="s">
        <v>8374</v>
      </c>
      <c r="H52" s="18"/>
      <c r="I52" s="18"/>
      <c r="J52" s="18"/>
      <c r="K52" s="53" t="s">
        <v>8375</v>
      </c>
    </row>
    <row r="53" customFormat="false" ht="12.75" hidden="false" customHeight="false" outlineLevel="0" collapsed="false">
      <c r="A53" s="18" t="s">
        <v>8376</v>
      </c>
      <c r="B53" s="18" t="s">
        <v>3556</v>
      </c>
      <c r="C53" s="18" t="s">
        <v>8377</v>
      </c>
      <c r="D53" s="18" t="s">
        <v>8345</v>
      </c>
      <c r="E53" s="18" t="s">
        <v>8378</v>
      </c>
      <c r="F53" s="18" t="s">
        <v>8379</v>
      </c>
      <c r="G53" s="18" t="s">
        <v>8380</v>
      </c>
      <c r="H53" s="18"/>
      <c r="I53" s="18"/>
      <c r="J53" s="18"/>
      <c r="K53" s="2437" t="s">
        <v>6817</v>
      </c>
    </row>
    <row r="54" customFormat="false" ht="12.75" hidden="false" customHeight="false" outlineLevel="0" collapsed="false">
      <c r="A54" s="18" t="s">
        <v>982</v>
      </c>
      <c r="B54" s="18" t="s">
        <v>3556</v>
      </c>
      <c r="C54" s="18" t="s">
        <v>986</v>
      </c>
      <c r="D54" s="18" t="s">
        <v>8381</v>
      </c>
      <c r="E54" s="18"/>
      <c r="F54" s="18"/>
      <c r="G54" s="18" t="s">
        <v>8382</v>
      </c>
      <c r="H54" s="18" t="s">
        <v>8383</v>
      </c>
      <c r="I54" s="18"/>
      <c r="J54" s="18"/>
      <c r="K54" s="53" t="s">
        <v>1249</v>
      </c>
    </row>
    <row r="55" customFormat="false" ht="12.75" hidden="false" customHeight="false" outlineLevel="0" collapsed="false">
      <c r="A55" s="18"/>
      <c r="B55" s="18"/>
      <c r="C55" s="18"/>
      <c r="D55" s="18" t="s">
        <v>8384</v>
      </c>
      <c r="E55" s="18"/>
      <c r="F55" s="18"/>
      <c r="G55" s="18"/>
      <c r="H55" s="18"/>
      <c r="I55" s="18"/>
      <c r="J55" s="18"/>
    </row>
    <row r="56" customFormat="false" ht="12.75" hidden="false" customHeight="false" outlineLevel="0" collapsed="false">
      <c r="A56" s="18"/>
      <c r="B56" s="18"/>
      <c r="C56" s="18"/>
      <c r="D56" s="18" t="s">
        <v>8385</v>
      </c>
      <c r="E56" s="18"/>
      <c r="F56" s="18"/>
      <c r="G56" s="18"/>
      <c r="H56" s="18"/>
      <c r="I56" s="18"/>
      <c r="J56" s="18"/>
    </row>
    <row r="57" customFormat="false" ht="12.75" hidden="false" customHeight="false" outlineLevel="0" collapsed="false">
      <c r="A57" s="18" t="s">
        <v>8386</v>
      </c>
      <c r="B57" s="18" t="s">
        <v>3556</v>
      </c>
      <c r="C57" s="18" t="s">
        <v>1359</v>
      </c>
      <c r="D57" s="18" t="s">
        <v>8387</v>
      </c>
      <c r="E57" s="18" t="s">
        <v>8388</v>
      </c>
      <c r="F57" s="18"/>
      <c r="G57" s="21" t="s">
        <v>1079</v>
      </c>
      <c r="H57" s="18" t="s">
        <v>8389</v>
      </c>
      <c r="I57" s="18"/>
      <c r="J57" s="18"/>
      <c r="K57" s="2439" t="s">
        <v>8370</v>
      </c>
    </row>
    <row r="58" customFormat="false" ht="12.75" hidden="false" customHeight="false" outlineLevel="0" collapsed="false">
      <c r="A58" s="18" t="s">
        <v>8390</v>
      </c>
      <c r="B58" s="18" t="s">
        <v>3556</v>
      </c>
      <c r="C58" s="18"/>
      <c r="D58" s="18" t="s">
        <v>8391</v>
      </c>
      <c r="E58" s="18"/>
      <c r="F58" s="18"/>
      <c r="G58" s="21" t="s">
        <v>8392</v>
      </c>
      <c r="H58" s="18"/>
      <c r="I58" s="18"/>
      <c r="J58" s="18"/>
      <c r="K58" s="53" t="s">
        <v>1249</v>
      </c>
    </row>
    <row r="59" customFormat="false" ht="12.75" hidden="false" customHeight="false" outlineLevel="0" collapsed="false">
      <c r="A59" s="18" t="s">
        <v>8393</v>
      </c>
      <c r="B59" s="18" t="s">
        <v>8307</v>
      </c>
      <c r="C59" s="18"/>
      <c r="D59" s="18" t="s">
        <v>8394</v>
      </c>
      <c r="E59" s="18"/>
      <c r="F59" s="18"/>
      <c r="G59" s="18" t="s">
        <v>8395</v>
      </c>
      <c r="H59" s="18" t="s">
        <v>8396</v>
      </c>
      <c r="I59" s="18"/>
      <c r="J59" s="18"/>
      <c r="K59" s="2437" t="s">
        <v>6817</v>
      </c>
    </row>
    <row r="60" customFormat="false" ht="12.75" hidden="false" customHeight="false" outlineLevel="0" collapsed="false">
      <c r="A60" s="18" t="s">
        <v>4099</v>
      </c>
      <c r="B60" s="18" t="s">
        <v>3556</v>
      </c>
      <c r="C60" s="18" t="s">
        <v>6806</v>
      </c>
      <c r="D60" s="18" t="s">
        <v>8397</v>
      </c>
      <c r="E60" s="18"/>
      <c r="F60" s="18"/>
      <c r="G60" s="18" t="s">
        <v>8398</v>
      </c>
      <c r="H60" s="18" t="s">
        <v>8399</v>
      </c>
      <c r="I60" s="18" t="s">
        <v>8400</v>
      </c>
      <c r="J60" s="18"/>
      <c r="K60" s="2439" t="s">
        <v>8370</v>
      </c>
    </row>
    <row r="61" customFormat="false" ht="12.75" hidden="false" customHeight="false" outlineLevel="0" collapsed="false">
      <c r="A61" s="18" t="s">
        <v>7961</v>
      </c>
      <c r="B61" s="18" t="s">
        <v>3556</v>
      </c>
      <c r="C61" s="18" t="s">
        <v>8401</v>
      </c>
      <c r="D61" s="18" t="s">
        <v>8402</v>
      </c>
      <c r="E61" s="18"/>
      <c r="F61" s="18" t="s">
        <v>8230</v>
      </c>
      <c r="G61" s="18" t="s">
        <v>8403</v>
      </c>
      <c r="H61" s="18" t="s">
        <v>8404</v>
      </c>
      <c r="I61" s="18"/>
      <c r="J61" s="18"/>
      <c r="K61" s="53" t="s">
        <v>8405</v>
      </c>
    </row>
    <row r="62" customFormat="false" ht="12.75" hidden="false" customHeight="false" outlineLevel="0" collapsed="false">
      <c r="A62" s="18" t="s">
        <v>2497</v>
      </c>
      <c r="B62" s="18" t="s">
        <v>3556</v>
      </c>
      <c r="C62" s="18" t="s">
        <v>8406</v>
      </c>
      <c r="D62" s="18" t="s">
        <v>8407</v>
      </c>
      <c r="E62" s="18"/>
      <c r="F62" s="18" t="s">
        <v>8230</v>
      </c>
      <c r="G62" s="18" t="s">
        <v>8408</v>
      </c>
      <c r="H62" s="18" t="s">
        <v>8409</v>
      </c>
      <c r="I62" s="18"/>
      <c r="J62" s="18"/>
      <c r="K62" s="2439" t="s">
        <v>8370</v>
      </c>
    </row>
    <row r="63" customFormat="false" ht="12.75" hidden="false" customHeight="false" outlineLevel="0" collapsed="false">
      <c r="A63" s="18" t="s">
        <v>8410</v>
      </c>
      <c r="B63" s="18" t="s">
        <v>3556</v>
      </c>
      <c r="C63" s="18" t="s">
        <v>8411</v>
      </c>
      <c r="D63" s="18" t="s">
        <v>8412</v>
      </c>
      <c r="E63" s="18"/>
      <c r="F63" s="18" t="s">
        <v>8230</v>
      </c>
      <c r="G63" s="18" t="s">
        <v>8413</v>
      </c>
      <c r="H63" s="18"/>
      <c r="I63" s="18"/>
      <c r="J63" s="18"/>
      <c r="K63" s="2439" t="s">
        <v>8370</v>
      </c>
    </row>
    <row r="64" customFormat="false" ht="12.75" hidden="false" customHeight="false" outlineLevel="0" collapsed="false">
      <c r="A64" s="18" t="s">
        <v>8414</v>
      </c>
      <c r="B64" s="18" t="s">
        <v>3556</v>
      </c>
      <c r="C64" s="18" t="s">
        <v>8411</v>
      </c>
      <c r="D64" s="18" t="s">
        <v>8415</v>
      </c>
      <c r="E64" s="18"/>
      <c r="F64" s="18" t="s">
        <v>8230</v>
      </c>
      <c r="G64" s="18" t="s">
        <v>8413</v>
      </c>
      <c r="H64" s="18"/>
      <c r="I64" s="18"/>
      <c r="J64" s="18"/>
      <c r="K64" s="2439" t="s">
        <v>8370</v>
      </c>
    </row>
    <row r="65" customFormat="false" ht="12.75" hidden="false" customHeight="false" outlineLevel="0" collapsed="false">
      <c r="A65" s="18" t="s">
        <v>2002</v>
      </c>
      <c r="B65" s="18"/>
      <c r="C65" s="18" t="s">
        <v>8416</v>
      </c>
      <c r="D65" s="18" t="s">
        <v>8417</v>
      </c>
      <c r="E65" s="18"/>
      <c r="F65" s="18"/>
      <c r="G65" s="18" t="s">
        <v>8418</v>
      </c>
      <c r="H65" s="18" t="s">
        <v>8419</v>
      </c>
      <c r="I65" s="18"/>
      <c r="J65" s="18"/>
      <c r="K65" s="53" t="s">
        <v>8370</v>
      </c>
    </row>
    <row r="66" customFormat="false" ht="12.75" hidden="false" customHeight="false" outlineLevel="0" collapsed="false">
      <c r="A66" s="18" t="s">
        <v>8420</v>
      </c>
      <c r="B66" s="18" t="s">
        <v>3556</v>
      </c>
      <c r="C66" s="18" t="s">
        <v>8421</v>
      </c>
      <c r="D66" s="18" t="s">
        <v>8422</v>
      </c>
      <c r="E66" s="18"/>
      <c r="F66" s="18" t="s">
        <v>8230</v>
      </c>
      <c r="G66" s="18" t="s">
        <v>8423</v>
      </c>
      <c r="H66" s="18" t="s">
        <v>8424</v>
      </c>
      <c r="I66" s="18"/>
      <c r="J66" s="18"/>
      <c r="K66" s="53" t="s">
        <v>8370</v>
      </c>
    </row>
    <row r="67" customFormat="false" ht="12.75" hidden="false" customHeight="false" outlineLevel="0" collapsed="false">
      <c r="A67" s="18" t="s">
        <v>2398</v>
      </c>
      <c r="B67" s="18" t="s">
        <v>3556</v>
      </c>
      <c r="C67" s="18" t="s">
        <v>8425</v>
      </c>
      <c r="D67" s="18" t="s">
        <v>8216</v>
      </c>
      <c r="E67" s="18"/>
      <c r="F67" s="18"/>
      <c r="G67" s="18" t="s">
        <v>2408</v>
      </c>
      <c r="H67" s="18" t="s">
        <v>8426</v>
      </c>
      <c r="I67" s="18"/>
      <c r="J67" s="18"/>
      <c r="K67" s="2440" t="s">
        <v>8427</v>
      </c>
    </row>
    <row r="68" customFormat="false" ht="12.75" hidden="false" customHeight="false" outlineLevel="0" collapsed="false">
      <c r="A68" s="18" t="s">
        <v>8428</v>
      </c>
      <c r="B68" s="18" t="s">
        <v>3556</v>
      </c>
      <c r="C68" s="18"/>
      <c r="D68" s="18"/>
      <c r="E68" s="18"/>
      <c r="F68" s="18"/>
      <c r="G68" s="18"/>
      <c r="H68" s="18"/>
      <c r="I68" s="18"/>
      <c r="J68" s="18"/>
    </row>
    <row r="69" customFormat="false" ht="12.75" hidden="false" customHeight="false" outlineLevel="0" collapsed="false">
      <c r="A69" s="18" t="s">
        <v>8429</v>
      </c>
      <c r="B69" s="18"/>
      <c r="C69" s="18"/>
      <c r="D69" s="18"/>
      <c r="E69" s="18"/>
      <c r="F69" s="18"/>
      <c r="G69" s="18"/>
      <c r="H69" s="18"/>
      <c r="I69" s="18"/>
      <c r="J69" s="18"/>
    </row>
    <row r="70" customFormat="false" ht="12.75" hidden="false" customHeight="false" outlineLevel="0" collapsed="false">
      <c r="A70" s="53" t="s">
        <v>8430</v>
      </c>
    </row>
    <row r="71" customFormat="false" ht="12.75" hidden="false" customHeight="false" outlineLevel="0" collapsed="false">
      <c r="A71" s="53" t="s">
        <v>8431</v>
      </c>
    </row>
  </sheetData>
  <hyperlinks>
    <hyperlink ref="H11" r:id="rId1" display=" www.grow-spirulina.co.il"/>
    <hyperlink ref="H25" r:id="rId2" display="http://www.2000dollar.co.il/ebay-tivoni/"/>
    <hyperlink ref="C35" r:id="rId3" display="https://www.facebook.com/yoni.yove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Q211"/>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H:H C2"/>
    </sheetView>
  </sheetViews>
  <sheetFormatPr defaultRowHeight="12.75"/>
  <cols>
    <col collapsed="false" hidden="false" max="1" min="1" style="0" width="14.1734693877551"/>
    <col collapsed="false" hidden="false" max="2" min="2" style="0" width="23.8928571428571"/>
    <col collapsed="false" hidden="false" max="3" min="3" style="0" width="23.7602040816327"/>
    <col collapsed="false" hidden="false" max="6" min="4" style="0" width="14.1734693877551"/>
    <col collapsed="false" hidden="false" max="7" min="7" style="0" width="19.3061224489796"/>
    <col collapsed="false" hidden="false" max="8" min="8" style="0" width="18.3571428571429"/>
    <col collapsed="false" hidden="false" max="9" min="9" style="0" width="17.8214285714286"/>
    <col collapsed="false" hidden="false" max="1025" min="10" style="0" width="14.1734693877551"/>
  </cols>
  <sheetData>
    <row r="1" customFormat="false" ht="11.25" hidden="false" customHeight="true" outlineLevel="0" collapsed="false">
      <c r="A1" s="314"/>
      <c r="B1" s="314" t="s">
        <v>2</v>
      </c>
      <c r="C1" s="314" t="s">
        <v>875</v>
      </c>
      <c r="D1" s="315" t="s">
        <v>876</v>
      </c>
      <c r="E1" s="316" t="s">
        <v>877</v>
      </c>
      <c r="F1" s="314" t="s">
        <v>878</v>
      </c>
      <c r="G1" s="316" t="s">
        <v>879</v>
      </c>
      <c r="H1" s="316" t="s">
        <v>6</v>
      </c>
      <c r="I1" s="316" t="s">
        <v>880</v>
      </c>
      <c r="J1" s="314" t="s">
        <v>8</v>
      </c>
      <c r="K1" s="314" t="s">
        <v>881</v>
      </c>
      <c r="L1" s="316" t="s">
        <v>10</v>
      </c>
      <c r="M1" s="316" t="s">
        <v>882</v>
      </c>
      <c r="N1" s="316" t="s">
        <v>883</v>
      </c>
      <c r="O1" s="314" t="s">
        <v>884</v>
      </c>
      <c r="P1" s="314" t="s">
        <v>885</v>
      </c>
      <c r="Q1" s="314" t="s">
        <v>886</v>
      </c>
      <c r="R1" s="314" t="s">
        <v>887</v>
      </c>
      <c r="S1" s="314" t="s">
        <v>888</v>
      </c>
      <c r="T1" s="314" t="s">
        <v>889</v>
      </c>
      <c r="U1" s="316" t="s">
        <v>890</v>
      </c>
      <c r="V1" s="316" t="s">
        <v>891</v>
      </c>
      <c r="W1" s="314" t="s">
        <v>892</v>
      </c>
      <c r="X1" s="314" t="s">
        <v>893</v>
      </c>
      <c r="Y1" s="314" t="s">
        <v>894</v>
      </c>
      <c r="Z1" s="314" t="s">
        <v>895</v>
      </c>
      <c r="AA1" s="314" t="s">
        <v>896</v>
      </c>
      <c r="AB1" s="314" t="s">
        <v>897</v>
      </c>
      <c r="AC1" s="314" t="s">
        <v>898</v>
      </c>
      <c r="AD1" s="314" t="s">
        <v>899</v>
      </c>
      <c r="AE1" s="314" t="s">
        <v>900</v>
      </c>
      <c r="AF1" s="314" t="s">
        <v>901</v>
      </c>
      <c r="AG1" s="314" t="s">
        <v>902</v>
      </c>
      <c r="AH1" s="314" t="s">
        <v>903</v>
      </c>
      <c r="AI1" s="317"/>
      <c r="AJ1" s="314" t="s">
        <v>904</v>
      </c>
      <c r="AK1" s="318" t="s">
        <v>905</v>
      </c>
      <c r="AL1" s="319"/>
      <c r="AM1" s="319"/>
      <c r="AN1" s="319"/>
      <c r="AO1" s="319"/>
      <c r="AP1" s="320"/>
      <c r="AQ1" s="320"/>
      <c r="AR1" s="320"/>
      <c r="AS1" s="320"/>
      <c r="AT1" s="320"/>
      <c r="AU1" s="320"/>
      <c r="AV1" s="320"/>
      <c r="AW1" s="320"/>
      <c r="AX1" s="320"/>
      <c r="AY1" s="320"/>
      <c r="AZ1" s="320"/>
      <c r="BA1" s="320"/>
      <c r="BB1" s="320"/>
      <c r="BC1" s="320"/>
      <c r="BD1" s="320"/>
      <c r="BE1" s="320"/>
      <c r="BF1" s="320"/>
      <c r="BG1" s="320"/>
      <c r="BH1" s="320"/>
      <c r="BI1" s="320"/>
      <c r="BJ1" s="320"/>
      <c r="BK1" s="320"/>
      <c r="BL1" s="320"/>
      <c r="BM1" s="320"/>
      <c r="BN1" s="320"/>
      <c r="BO1" s="321"/>
      <c r="BP1" s="321"/>
      <c r="BQ1" s="321"/>
    </row>
    <row r="2" customFormat="false" ht="12.75" hidden="false" customHeight="false" outlineLevel="0" collapsed="false">
      <c r="A2" s="322"/>
      <c r="B2" s="323" t="s">
        <v>906</v>
      </c>
      <c r="C2" s="324"/>
      <c r="D2" s="325" t="str">
        <f aca="false">HYPERLINK("http://zakaim.co.il/","http://zakaim.co.il/")</f>
        <v>http://zakaim.co.il/</v>
      </c>
      <c r="E2" s="326" t="str">
        <f aca="false">HYPERLINK("https://www.facebook.com/ZakaimOrginal?fref=ts","https://www.facebook.com/ZakaimOrginal?fref=ts")</f>
        <v>https://www.facebook.com/ZakaimOrginal?fref=ts</v>
      </c>
      <c r="F2" s="326" t="str">
        <f aca="false">HYPERLINK("http://www.vegan-friendly.co.il/restaurant/9/%D7%96%D7%9B%D7%90%D7%99%D7%9D","http://www.vegan-friendly.co.il/restaurant/9/%D7%96%D7%9B%D7%90%D7%99%D7%9D")</f>
        <v>http://www.vegan-friendly.co.il/restaurant/9/%D7%96%D7%9B%D7%90%D7%99%D7%9D</v>
      </c>
      <c r="G2" s="327" t="s">
        <v>907</v>
      </c>
      <c r="H2" s="327" t="s">
        <v>908</v>
      </c>
      <c r="I2" s="327" t="s">
        <v>909</v>
      </c>
      <c r="J2" s="327" t="s">
        <v>910</v>
      </c>
      <c r="K2" s="327"/>
      <c r="L2" s="327" t="s">
        <v>911</v>
      </c>
      <c r="M2" s="327" t="s">
        <v>912</v>
      </c>
      <c r="N2" s="327" t="s">
        <v>562</v>
      </c>
      <c r="O2" s="327" t="s">
        <v>563</v>
      </c>
      <c r="P2" s="327"/>
      <c r="Q2" s="327" t="s">
        <v>563</v>
      </c>
      <c r="R2" s="327" t="s">
        <v>913</v>
      </c>
      <c r="S2" s="327" t="s">
        <v>563</v>
      </c>
      <c r="T2" s="327" t="s">
        <v>563</v>
      </c>
      <c r="U2" s="327" t="s">
        <v>563</v>
      </c>
      <c r="V2" s="327"/>
      <c r="W2" s="327"/>
      <c r="X2" s="327"/>
      <c r="Y2" s="327"/>
      <c r="Z2" s="327"/>
      <c r="AA2" s="328" t="s">
        <v>563</v>
      </c>
      <c r="AB2" s="328" t="s">
        <v>563</v>
      </c>
      <c r="AC2" s="327"/>
      <c r="AD2" s="327"/>
      <c r="AE2" s="327" t="s">
        <v>914</v>
      </c>
      <c r="AF2" s="329" t="s">
        <v>915</v>
      </c>
      <c r="AG2" s="327"/>
      <c r="AH2" s="330"/>
      <c r="AI2" s="327" t="s">
        <v>916</v>
      </c>
      <c r="AJ2" s="327" t="s">
        <v>917</v>
      </c>
      <c r="AK2" s="327"/>
      <c r="AL2" s="327"/>
      <c r="AM2" s="327"/>
      <c r="AN2" s="331"/>
      <c r="AO2" s="331"/>
      <c r="AP2" s="332"/>
      <c r="AQ2" s="332"/>
      <c r="AR2" s="332"/>
      <c r="AS2" s="332"/>
      <c r="AT2" s="332"/>
      <c r="AU2" s="332"/>
      <c r="AV2" s="332"/>
      <c r="AW2" s="332"/>
      <c r="AX2" s="332"/>
      <c r="AY2" s="332"/>
      <c r="AZ2" s="332"/>
      <c r="BA2" s="332"/>
      <c r="BB2" s="332"/>
      <c r="BC2" s="332"/>
      <c r="BD2" s="332"/>
      <c r="BE2" s="332"/>
      <c r="BF2" s="332"/>
      <c r="BG2" s="332"/>
      <c r="BH2" s="332"/>
      <c r="BI2" s="332"/>
      <c r="BJ2" s="332"/>
      <c r="BK2" s="332"/>
      <c r="BL2" s="332"/>
    </row>
    <row r="3" customFormat="false" ht="12.75" hidden="false" customHeight="false" outlineLevel="0" collapsed="false">
      <c r="A3" s="333"/>
      <c r="B3" s="333" t="s">
        <v>918</v>
      </c>
      <c r="C3" s="334"/>
      <c r="D3" s="334"/>
      <c r="E3" s="335" t="s">
        <v>919</v>
      </c>
      <c r="F3" s="335" t="s">
        <v>920</v>
      </c>
      <c r="G3" s="336" t="s">
        <v>921</v>
      </c>
      <c r="H3" s="337" t="s">
        <v>922</v>
      </c>
      <c r="I3" s="336" t="s">
        <v>923</v>
      </c>
      <c r="J3" s="334"/>
      <c r="K3" s="334"/>
      <c r="L3" s="334"/>
      <c r="M3" s="334"/>
      <c r="N3" s="334"/>
      <c r="O3" s="334"/>
      <c r="P3" s="334"/>
      <c r="Q3" s="334"/>
      <c r="R3" s="334"/>
      <c r="S3" s="334"/>
      <c r="T3" s="334"/>
      <c r="U3" s="334"/>
      <c r="V3" s="334"/>
      <c r="W3" s="334"/>
      <c r="X3" s="334"/>
      <c r="Y3" s="334"/>
      <c r="Z3" s="334"/>
      <c r="AA3" s="334"/>
      <c r="AB3" s="334"/>
      <c r="AC3" s="334"/>
      <c r="AD3" s="334"/>
      <c r="AE3" s="334"/>
      <c r="AF3" s="334"/>
      <c r="AG3" s="334"/>
      <c r="AH3" s="334"/>
      <c r="AI3" s="334"/>
      <c r="AJ3" s="334"/>
      <c r="AK3" s="324"/>
      <c r="AL3" s="324"/>
      <c r="AM3" s="324"/>
      <c r="AN3" s="324"/>
      <c r="AO3" s="324"/>
    </row>
    <row r="4" customFormat="false" ht="12.75" hidden="false" customHeight="false" outlineLevel="0" collapsed="false">
      <c r="A4" s="338"/>
      <c r="B4" s="338" t="s">
        <v>924</v>
      </c>
      <c r="C4" s="324"/>
      <c r="D4" s="339" t="s">
        <v>925</v>
      </c>
      <c r="E4" s="340" t="str">
        <f aca="false">HYPERLINK("https://www.facebook.com/cafealbi","https://www.facebook.com/cafealbi")</f>
        <v>https://www.facebook.com/cafealbi</v>
      </c>
      <c r="F4" s="341" t="str">
        <f aca="false">HYPERLINK("http://www.vegan-friendly.co.il/business/%D7%90%D7%9C%D7%91%D7%99/","http://www.vegan-friendly.co.il/business/%D7%90%D7%9C%D7%91%D7%99/")</f>
        <v>http://www.vegan-friendly.co.il/business/%D7%90%D7%9C%D7%91%D7%99/</v>
      </c>
      <c r="G4" s="339" t="s">
        <v>926</v>
      </c>
      <c r="H4" s="339" t="s">
        <v>927</v>
      </c>
      <c r="I4" s="339" t="s">
        <v>928</v>
      </c>
      <c r="J4" s="339"/>
      <c r="K4" s="339"/>
      <c r="L4" s="339" t="s">
        <v>929</v>
      </c>
      <c r="M4" s="339" t="s">
        <v>912</v>
      </c>
      <c r="N4" s="339" t="s">
        <v>930</v>
      </c>
      <c r="O4" s="339" t="s">
        <v>931</v>
      </c>
      <c r="P4" s="339" t="s">
        <v>932</v>
      </c>
      <c r="Q4" s="339" t="s">
        <v>563</v>
      </c>
      <c r="R4" s="339" t="s">
        <v>913</v>
      </c>
      <c r="S4" s="339" t="s">
        <v>563</v>
      </c>
      <c r="T4" s="339" t="s">
        <v>913</v>
      </c>
      <c r="U4" s="339" t="s">
        <v>563</v>
      </c>
      <c r="V4" s="339"/>
      <c r="W4" s="339"/>
      <c r="X4" s="339"/>
      <c r="Y4" s="339"/>
      <c r="Z4" s="339"/>
      <c r="AA4" s="342" t="s">
        <v>933</v>
      </c>
      <c r="AB4" s="339"/>
      <c r="AC4" s="339"/>
      <c r="AD4" s="339"/>
      <c r="AE4" s="339" t="s">
        <v>934</v>
      </c>
      <c r="AF4" s="342" t="s">
        <v>935</v>
      </c>
      <c r="AG4" s="339"/>
      <c r="AH4" s="330"/>
      <c r="AI4" s="339" t="s">
        <v>916</v>
      </c>
      <c r="AJ4" s="339"/>
      <c r="AK4" s="330"/>
      <c r="AL4" s="339"/>
      <c r="AM4" s="339"/>
      <c r="AN4" s="343"/>
      <c r="AO4" s="343"/>
      <c r="AP4" s="344"/>
      <c r="AQ4" s="345"/>
      <c r="AR4" s="344"/>
      <c r="AS4" s="345"/>
      <c r="AT4" s="345"/>
      <c r="AU4" s="345"/>
      <c r="AV4" s="344"/>
      <c r="AW4" s="345"/>
      <c r="AX4" s="344"/>
      <c r="AY4" s="345"/>
      <c r="AZ4" s="345"/>
      <c r="BA4" s="345"/>
      <c r="BB4" s="345"/>
      <c r="BC4" s="345"/>
      <c r="BD4" s="345"/>
      <c r="BE4" s="345"/>
      <c r="BF4" s="345"/>
      <c r="BG4" s="345"/>
      <c r="BH4" s="345"/>
      <c r="BI4" s="345"/>
      <c r="BJ4" s="345"/>
      <c r="BK4" s="345"/>
      <c r="BL4" s="345"/>
    </row>
    <row r="5" customFormat="false" ht="12.75" hidden="false" customHeight="false" outlineLevel="0" collapsed="false">
      <c r="A5" s="346" t="s">
        <v>517</v>
      </c>
      <c r="B5" s="347" t="s">
        <v>936</v>
      </c>
      <c r="C5" s="324"/>
      <c r="D5" s="326" t="str">
        <f aca="false">HYPERLINK("http://www.mishlohim.co.il/Menu.aspx?businessId=5074","http://www.mishlohim.co.il/Menu.aspx?businessId=5074")</f>
        <v>http://www.mishlohim.co.il/Menu.aspx?businessId=5074</v>
      </c>
      <c r="E5" s="326" t="str">
        <f aca="false">HYPERLINK("https://www.facebook.com/amareti","https://www.facebook.com/amareti")</f>
        <v>https://www.facebook.com/amareti</v>
      </c>
      <c r="F5" s="326" t="str">
        <f aca="false">HYPERLINK("http://www.vegan-friendly.co.il/restaurant/28/%D7%90%D7%9E%D7%A8%D7%98%D7%99","http://www.vegan-friendly.co.il/restaurant/28/%D7%90%D7%9E%D7%A8%D7%98%D7%99")</f>
        <v>http://www.vegan-friendly.co.il/restaurant/28/%D7%90%D7%9E%D7%A8%D7%98%D7%99</v>
      </c>
      <c r="G5" s="348" t="s">
        <v>937</v>
      </c>
      <c r="H5" s="348" t="s">
        <v>938</v>
      </c>
      <c r="I5" s="348" t="s">
        <v>939</v>
      </c>
      <c r="J5" s="348" t="s">
        <v>940</v>
      </c>
      <c r="K5" s="327"/>
      <c r="L5" s="327"/>
      <c r="M5" s="327"/>
      <c r="N5" s="327"/>
      <c r="O5" s="348" t="s">
        <v>940</v>
      </c>
      <c r="P5" s="327"/>
      <c r="Q5" s="327"/>
      <c r="R5" s="327"/>
      <c r="S5" s="327"/>
      <c r="T5" s="327"/>
      <c r="U5" s="327"/>
      <c r="V5" s="327"/>
      <c r="W5" s="327"/>
      <c r="X5" s="327"/>
      <c r="Y5" s="327"/>
      <c r="Z5" s="327"/>
      <c r="AA5" s="327"/>
      <c r="AB5" s="327"/>
      <c r="AC5" s="327"/>
      <c r="AD5" s="327"/>
      <c r="AE5" s="327"/>
      <c r="AF5" s="349" t="s">
        <v>941</v>
      </c>
      <c r="AG5" s="350"/>
      <c r="AH5" s="330"/>
      <c r="AI5" s="327"/>
      <c r="AJ5" s="327"/>
      <c r="AK5" s="330"/>
      <c r="AL5" s="339"/>
      <c r="AM5" s="327"/>
      <c r="AN5" s="351"/>
      <c r="AO5" s="351"/>
      <c r="AP5" s="352"/>
      <c r="AQ5" s="352"/>
      <c r="AR5" s="352"/>
      <c r="AS5" s="352"/>
      <c r="AT5" s="352"/>
      <c r="AU5" s="352"/>
      <c r="AV5" s="352"/>
      <c r="AW5" s="352"/>
      <c r="AX5" s="352"/>
      <c r="AY5" s="352"/>
      <c r="AZ5" s="352"/>
      <c r="BA5" s="352"/>
      <c r="BB5" s="352"/>
      <c r="BC5" s="352"/>
      <c r="BD5" s="352"/>
      <c r="BE5" s="352"/>
      <c r="BF5" s="352"/>
      <c r="BG5" s="352"/>
      <c r="BH5" s="352"/>
      <c r="BI5" s="352"/>
      <c r="BJ5" s="352"/>
      <c r="BK5" s="352"/>
      <c r="BL5" s="352"/>
    </row>
    <row r="6" customFormat="false" ht="12.75" hidden="false" customHeight="false" outlineLevel="0" collapsed="false">
      <c r="A6" s="333"/>
      <c r="B6" s="333" t="s">
        <v>942</v>
      </c>
      <c r="C6" s="334"/>
      <c r="D6" s="334"/>
      <c r="E6" s="335" t="s">
        <v>943</v>
      </c>
      <c r="F6" s="335" t="s">
        <v>944</v>
      </c>
      <c r="G6" s="336" t="s">
        <v>945</v>
      </c>
      <c r="H6" s="337" t="s">
        <v>946</v>
      </c>
      <c r="I6" s="336" t="s">
        <v>947</v>
      </c>
      <c r="J6" s="334"/>
      <c r="K6" s="334"/>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24"/>
      <c r="AL6" s="324"/>
      <c r="AM6" s="324"/>
      <c r="AN6" s="324"/>
      <c r="AO6" s="324"/>
    </row>
    <row r="7" customFormat="false" ht="12.75" hidden="false" customHeight="false" outlineLevel="0" collapsed="false">
      <c r="A7" s="346" t="s">
        <v>21</v>
      </c>
      <c r="B7" s="323" t="s">
        <v>948</v>
      </c>
      <c r="C7" s="353" t="s">
        <v>949</v>
      </c>
      <c r="D7" s="353" t="s">
        <v>940</v>
      </c>
      <c r="E7" s="354" t="str">
        <f aca="false">HYPERLINK("http://www.vegan-friendly.co.il/restaurant/33/%D7%91%D7%A8_%D7%91%D7%A8%D7%99%D7%90%D7%95%D7%AA","http://www.vegan-friendly.co.il/restaurant/33/%D7%91%D7%A8_%D7%91%D7%A8%D7%99%D7%90%D7%95%D7%AA")</f>
        <v>http://www.vegan-friendly.co.il/restaurant/33/%D7%91%D7%A8_%D7%91%D7%A8%D7%99%D7%90%D7%95%D7%AA</v>
      </c>
      <c r="F7" s="350" t="s">
        <v>950</v>
      </c>
      <c r="G7" s="350" t="s">
        <v>951</v>
      </c>
      <c r="H7" s="350" t="s">
        <v>952</v>
      </c>
      <c r="I7" s="350" t="s">
        <v>953</v>
      </c>
      <c r="J7" s="355" t="s">
        <v>954</v>
      </c>
      <c r="K7" s="328" t="s">
        <v>569</v>
      </c>
      <c r="L7" s="350" t="s">
        <v>912</v>
      </c>
      <c r="M7" s="328" t="s">
        <v>925</v>
      </c>
      <c r="N7" s="356" t="s">
        <v>931</v>
      </c>
      <c r="O7" s="350" t="s">
        <v>955</v>
      </c>
      <c r="P7" s="350" t="s">
        <v>913</v>
      </c>
      <c r="Q7" s="350" t="s">
        <v>913</v>
      </c>
      <c r="R7" s="350" t="s">
        <v>563</v>
      </c>
      <c r="S7" s="327" t="s">
        <v>913</v>
      </c>
      <c r="T7" s="327" t="s">
        <v>563</v>
      </c>
      <c r="U7" s="327"/>
      <c r="V7" s="327"/>
      <c r="W7" s="327" t="s">
        <v>956</v>
      </c>
      <c r="X7" s="355" t="s">
        <v>940</v>
      </c>
      <c r="Y7" s="350"/>
      <c r="Z7" s="328" t="s">
        <v>933</v>
      </c>
      <c r="AA7" s="328" t="s">
        <v>933</v>
      </c>
      <c r="AB7" s="350"/>
      <c r="AC7" s="350"/>
      <c r="AD7" s="327" t="s">
        <v>957</v>
      </c>
      <c r="AE7" s="329" t="s">
        <v>958</v>
      </c>
      <c r="AF7" s="350" t="s">
        <v>959</v>
      </c>
      <c r="AG7" s="330"/>
      <c r="AH7" s="350" t="s">
        <v>916</v>
      </c>
      <c r="AI7" s="350"/>
      <c r="AJ7" s="330"/>
      <c r="AK7" s="328" t="s">
        <v>960</v>
      </c>
      <c r="AL7" s="350" t="s">
        <v>961</v>
      </c>
      <c r="AM7" s="357"/>
      <c r="AN7" s="357"/>
      <c r="AO7" s="357"/>
      <c r="AP7" s="358"/>
      <c r="AQ7" s="358"/>
      <c r="AR7" s="358"/>
      <c r="AS7" s="358"/>
      <c r="AT7" s="358"/>
      <c r="AU7" s="358"/>
      <c r="AV7" s="358"/>
      <c r="AW7" s="358"/>
      <c r="AX7" s="358"/>
      <c r="AY7" s="358"/>
      <c r="AZ7" s="358"/>
      <c r="BA7" s="358"/>
      <c r="BB7" s="358"/>
      <c r="BC7" s="358"/>
      <c r="BD7" s="358"/>
      <c r="BE7" s="358"/>
      <c r="BF7" s="358"/>
      <c r="BG7" s="358"/>
      <c r="BH7" s="358"/>
      <c r="BI7" s="358"/>
      <c r="BJ7" s="358"/>
      <c r="BK7" s="358"/>
    </row>
    <row r="8" customFormat="false" ht="12.75" hidden="false" customHeight="false" outlineLevel="0" collapsed="false">
      <c r="A8" s="346" t="s">
        <v>21</v>
      </c>
      <c r="B8" s="323" t="s">
        <v>962</v>
      </c>
      <c r="C8" s="327"/>
      <c r="D8" s="354" t="str">
        <f aca="false">HYPERLINK("http://www.rol.co.il/sites/dim-sum-shop","http://www.rol.co.il/sites/dim-sum-shop")</f>
        <v>http://www.rol.co.il/sites/dim-sum-shop</v>
      </c>
      <c r="E8" s="354" t="str">
        <f aca="false">HYPERLINK("http://www.facebook.com/pages/%D7%93%D7%99%D7%9D-%D7%A1%D7%90%D7%9D-%D7%A9%D7%95%D7%A4-Dim-Sum-Shop/121071211375284","http://www.facebook.com/pages/%D7%93%D7%99%D7%9D-%D7%A1%D7%90%D7%9D-%D7%A9%D7%95%D7%A4-Dim-Sum-Shop/121071211375284")</f>
        <v>http://www.facebook.com/pages/%D7%93%D7%99%D7%9D-%D7%A1%D7%90%D7%9D-%D7%A9%D7%95%D7%A4-Dim-Sum-Shop/121071211375284</v>
      </c>
      <c r="F8" s="354" t="str">
        <f aca="false">HYPERLINK("http://www.vegan-friendly.co.il/business/%D7%93%D7%99%D7%9D-%D7%A1%D7%90%D7%9D-%D7%A9%D7%95%D7%A4/","http://www.vegan-friendly.co.il/business/%D7%93%D7%99%D7%9D-%D7%A1%D7%90%D7%9D-%D7%A9%D7%95%D7%A4/")</f>
        <v>http://www.vegan-friendly.co.il/business/%D7%93%D7%99%D7%9D-%D7%A1%D7%90%D7%9D-%D7%A9%D7%95%D7%A4/</v>
      </c>
      <c r="G8" s="350" t="s">
        <v>963</v>
      </c>
      <c r="H8" s="350" t="s">
        <v>964</v>
      </c>
      <c r="I8" s="350" t="s">
        <v>965</v>
      </c>
      <c r="J8" s="350" t="s">
        <v>966</v>
      </c>
      <c r="K8" s="359" t="s">
        <v>967</v>
      </c>
      <c r="L8" s="356" t="s">
        <v>968</v>
      </c>
      <c r="M8" s="328" t="s">
        <v>969</v>
      </c>
      <c r="N8" s="328"/>
      <c r="O8" s="356" t="s">
        <v>563</v>
      </c>
      <c r="P8" s="350" t="s">
        <v>970</v>
      </c>
      <c r="Q8" s="350" t="s">
        <v>913</v>
      </c>
      <c r="R8" s="350" t="s">
        <v>913</v>
      </c>
      <c r="S8" s="350" t="s">
        <v>563</v>
      </c>
      <c r="T8" s="350" t="s">
        <v>913</v>
      </c>
      <c r="U8" s="350" t="s">
        <v>913</v>
      </c>
      <c r="V8" s="327"/>
      <c r="W8" s="327"/>
      <c r="X8" s="327"/>
      <c r="Y8" s="355" t="s">
        <v>940</v>
      </c>
      <c r="Z8" s="350"/>
      <c r="AA8" s="328" t="s">
        <v>563</v>
      </c>
      <c r="AB8" s="328" t="s">
        <v>563</v>
      </c>
      <c r="AC8" s="350"/>
      <c r="AD8" s="350"/>
      <c r="AE8" s="327" t="s">
        <v>971</v>
      </c>
      <c r="AF8" s="355" t="s">
        <v>972</v>
      </c>
      <c r="AG8" s="350" t="s">
        <v>973</v>
      </c>
      <c r="AH8" s="330"/>
      <c r="AI8" s="350" t="s">
        <v>974</v>
      </c>
      <c r="AJ8" s="350" t="s">
        <v>975</v>
      </c>
      <c r="AK8" s="330"/>
      <c r="AL8" s="339"/>
      <c r="AM8" s="350"/>
      <c r="AN8" s="357"/>
      <c r="AO8" s="357"/>
      <c r="AP8" s="358"/>
      <c r="AQ8" s="358"/>
      <c r="AR8" s="358"/>
      <c r="AS8" s="358"/>
      <c r="AT8" s="358"/>
      <c r="AU8" s="358"/>
      <c r="AV8" s="358"/>
      <c r="AW8" s="358"/>
      <c r="AX8" s="358"/>
      <c r="AY8" s="358"/>
      <c r="AZ8" s="358"/>
      <c r="BA8" s="358"/>
      <c r="BB8" s="358"/>
      <c r="BC8" s="358"/>
      <c r="BD8" s="358"/>
      <c r="BE8" s="358"/>
      <c r="BF8" s="358"/>
      <c r="BG8" s="358"/>
      <c r="BH8" s="358"/>
      <c r="BI8" s="358"/>
      <c r="BJ8" s="358"/>
      <c r="BK8" s="358"/>
      <c r="BL8" s="358"/>
    </row>
    <row r="9" customFormat="false" ht="12.75" hidden="false" customHeight="false" outlineLevel="0" collapsed="false">
      <c r="A9" s="333"/>
      <c r="B9" s="333" t="s">
        <v>976</v>
      </c>
      <c r="C9" s="334"/>
      <c r="D9" s="334"/>
      <c r="E9" s="335" t="s">
        <v>977</v>
      </c>
      <c r="F9" s="335" t="s">
        <v>978</v>
      </c>
      <c r="G9" s="336" t="s">
        <v>979</v>
      </c>
      <c r="H9" s="337" t="s">
        <v>980</v>
      </c>
      <c r="I9" s="336" t="s">
        <v>981</v>
      </c>
      <c r="J9" s="334"/>
      <c r="K9" s="334"/>
      <c r="L9" s="334"/>
      <c r="M9" s="334"/>
      <c r="N9" s="334"/>
      <c r="O9" s="334"/>
      <c r="P9" s="334"/>
      <c r="Q9" s="334"/>
      <c r="R9" s="334"/>
      <c r="S9" s="334"/>
      <c r="T9" s="334"/>
      <c r="U9" s="334"/>
      <c r="V9" s="334"/>
      <c r="W9" s="334"/>
      <c r="X9" s="334"/>
      <c r="Y9" s="334"/>
      <c r="Z9" s="334"/>
      <c r="AA9" s="334"/>
      <c r="AB9" s="334"/>
      <c r="AC9" s="334"/>
      <c r="AD9" s="334"/>
      <c r="AE9" s="334"/>
      <c r="AF9" s="334"/>
      <c r="AG9" s="334"/>
      <c r="AH9" s="334"/>
      <c r="AI9" s="334"/>
      <c r="AJ9" s="334"/>
      <c r="AK9" s="324"/>
      <c r="AL9" s="324"/>
      <c r="AM9" s="324"/>
      <c r="AN9" s="324"/>
      <c r="AO9" s="324"/>
    </row>
    <row r="10" customFormat="false" ht="12.75" hidden="false" customHeight="false" outlineLevel="0" collapsed="false">
      <c r="A10" s="346" t="s">
        <v>590</v>
      </c>
      <c r="B10" s="346" t="s">
        <v>982</v>
      </c>
      <c r="C10" s="350"/>
      <c r="D10" s="354" t="str">
        <f aca="false">HYPERLINK("http://www.cafelouise.co.il/he/home/","http://www.cafelouise.co.il/he/home/")</f>
        <v>http://www.cafelouise.co.il/he/home/</v>
      </c>
      <c r="E10" s="354" t="str">
        <f aca="false">HYPERLINK("https://www.facebook.com/cafelouisehaifa?fref=ts","https://www.facebook.com/cafelouisehaifa?fref=ts")</f>
        <v>https://www.facebook.com/cafelouisehaifa?fref=ts</v>
      </c>
      <c r="F10" s="354" t="str">
        <f aca="false">HYPERLINK("http://www.vegan-friendly.co.il/business/%D7%A7%D7%A4%D7%94-%D7%9C%D7%95%D7%90%D7%99%D7%96/","http://www.vegan-friendly.co.il/business/%D7%A7%D7%A4%D7%94-%D7%9C%D7%95%D7%90%D7%99%D7%96/")</f>
        <v>http://www.vegan-friendly.co.il/business/%D7%A7%D7%A4%D7%94-%D7%9C%D7%95%D7%90%D7%99%D7%96/</v>
      </c>
      <c r="G10" s="350" t="s">
        <v>983</v>
      </c>
      <c r="H10" s="350" t="s">
        <v>984</v>
      </c>
      <c r="I10" s="350" t="s">
        <v>985</v>
      </c>
      <c r="J10" s="327" t="s">
        <v>986</v>
      </c>
      <c r="K10" s="328" t="s">
        <v>569</v>
      </c>
      <c r="L10" s="350" t="s">
        <v>987</v>
      </c>
      <c r="M10" s="350" t="s">
        <v>988</v>
      </c>
      <c r="N10" s="328" t="s">
        <v>563</v>
      </c>
      <c r="O10" s="328" t="s">
        <v>563</v>
      </c>
      <c r="P10" s="350" t="s">
        <v>989</v>
      </c>
      <c r="Q10" s="350" t="s">
        <v>563</v>
      </c>
      <c r="R10" s="350" t="s">
        <v>913</v>
      </c>
      <c r="S10" s="327"/>
      <c r="T10" s="350" t="s">
        <v>913</v>
      </c>
      <c r="U10" s="327" t="s">
        <v>563</v>
      </c>
      <c r="V10" s="350"/>
      <c r="W10" s="350"/>
      <c r="X10" s="327" t="s">
        <v>990</v>
      </c>
      <c r="Y10" s="329" t="s">
        <v>991</v>
      </c>
      <c r="Z10" s="350"/>
      <c r="AA10" s="328" t="s">
        <v>563</v>
      </c>
      <c r="AB10" s="328" t="s">
        <v>563</v>
      </c>
      <c r="AC10" s="350"/>
      <c r="AD10" s="350"/>
      <c r="AE10" s="327" t="s">
        <v>992</v>
      </c>
      <c r="AF10" s="355" t="s">
        <v>993</v>
      </c>
      <c r="AG10" s="350"/>
      <c r="AH10" s="330"/>
      <c r="AI10" s="350" t="s">
        <v>975</v>
      </c>
      <c r="AJ10" s="350"/>
      <c r="AK10" s="330"/>
      <c r="AL10" s="328" t="s">
        <v>994</v>
      </c>
      <c r="AM10" s="360" t="s">
        <v>995</v>
      </c>
      <c r="AN10" s="357"/>
      <c r="AO10" s="357"/>
      <c r="AP10" s="361"/>
      <c r="AQ10" s="361"/>
      <c r="AR10" s="361"/>
      <c r="AS10" s="361"/>
      <c r="AT10" s="361"/>
      <c r="AU10" s="361"/>
      <c r="AV10" s="361"/>
      <c r="AW10" s="361"/>
      <c r="AX10" s="361"/>
      <c r="AY10" s="361"/>
      <c r="AZ10" s="361"/>
      <c r="BA10" s="361"/>
      <c r="BB10" s="361"/>
      <c r="BC10" s="361"/>
      <c r="BD10" s="361"/>
      <c r="BE10" s="361"/>
      <c r="BF10" s="361"/>
      <c r="BG10" s="361"/>
      <c r="BH10" s="361"/>
      <c r="BI10" s="361"/>
      <c r="BJ10" s="361"/>
      <c r="BK10" s="361"/>
      <c r="BL10" s="361"/>
    </row>
    <row r="11" customFormat="false" ht="12.75" hidden="false" customHeight="false" outlineLevel="0" collapsed="false">
      <c r="A11" s="346" t="s">
        <v>517</v>
      </c>
      <c r="B11" s="362" t="s">
        <v>996</v>
      </c>
      <c r="C11" s="356"/>
      <c r="D11" s="354" t="str">
        <f aca="false">HYPERLINK("http://www.mamaroni.netai.net/index.html","http://www.mamaroni.netai.net/index.html")</f>
        <v>http://www.mamaroni.netai.net/index.html</v>
      </c>
      <c r="E11" s="354" t="str">
        <f aca="false">HYPERLINK("https://www.facebook.com/RestaurantMamaroni","https://www.facebook.com/RestaurantMamaroni")</f>
        <v>https://www.facebook.com/RestaurantMamaroni</v>
      </c>
      <c r="F11" s="354" t="str">
        <f aca="false">HYPERLINK("http://www.vegan-friendly.co.il/business/mamaroni-%D7%9E%D7%90%D7%9E%D7%90%D7%A8%D7%95%D7%A0%D7%99/","http://www.vegan-friendly.co.il/business/mamaroni-%D7%9E%D7%90%D7%9E%D7%90%D7%A8%D7%95%D7%A0%D7%99/")</f>
        <v>http://www.vegan-friendly.co.il/business/mamaroni-%D7%9E%D7%90%D7%9E%D7%90%D7%A8%D7%95%D7%A0%D7%99/</v>
      </c>
      <c r="G11" s="350" t="s">
        <v>997</v>
      </c>
      <c r="H11" s="350" t="s">
        <v>998</v>
      </c>
      <c r="I11" s="350" t="s">
        <v>999</v>
      </c>
      <c r="J11" s="350" t="s">
        <v>1000</v>
      </c>
      <c r="K11" s="328" t="s">
        <v>569</v>
      </c>
      <c r="L11" s="356" t="s">
        <v>562</v>
      </c>
      <c r="M11" s="350" t="s">
        <v>912</v>
      </c>
      <c r="N11" s="328" t="s">
        <v>940</v>
      </c>
      <c r="O11" s="328" t="s">
        <v>563</v>
      </c>
      <c r="P11" s="350"/>
      <c r="Q11" s="363" t="s">
        <v>1001</v>
      </c>
      <c r="R11" s="350" t="s">
        <v>913</v>
      </c>
      <c r="S11" s="350" t="s">
        <v>913</v>
      </c>
      <c r="T11" s="350" t="s">
        <v>913</v>
      </c>
      <c r="U11" s="350" t="s">
        <v>913</v>
      </c>
      <c r="V11" s="350"/>
      <c r="W11" s="350"/>
      <c r="X11" s="356" t="s">
        <v>1002</v>
      </c>
      <c r="Y11" s="355" t="s">
        <v>940</v>
      </c>
      <c r="Z11" s="350"/>
      <c r="AA11" s="328" t="s">
        <v>563</v>
      </c>
      <c r="AB11" s="328" t="s">
        <v>563</v>
      </c>
      <c r="AC11" s="350"/>
      <c r="AD11" s="350"/>
      <c r="AE11" s="327" t="s">
        <v>1003</v>
      </c>
      <c r="AF11" s="328"/>
      <c r="AG11" s="350"/>
      <c r="AH11" s="330"/>
      <c r="AI11" s="350" t="s">
        <v>916</v>
      </c>
      <c r="AJ11" s="350"/>
      <c r="AK11" s="330"/>
      <c r="AL11" s="339"/>
      <c r="AM11" s="350"/>
      <c r="AN11" s="357"/>
      <c r="AO11" s="357"/>
      <c r="AP11" s="358"/>
      <c r="AQ11" s="358"/>
      <c r="AR11" s="358"/>
      <c r="AS11" s="358"/>
      <c r="AT11" s="358"/>
      <c r="AU11" s="358"/>
      <c r="AV11" s="358"/>
      <c r="AW11" s="358"/>
      <c r="AX11" s="358"/>
      <c r="AY11" s="358"/>
      <c r="AZ11" s="358"/>
      <c r="BA11" s="358"/>
      <c r="BB11" s="358"/>
      <c r="BC11" s="358"/>
      <c r="BD11" s="358"/>
      <c r="BE11" s="358"/>
      <c r="BF11" s="358"/>
      <c r="BG11" s="358"/>
      <c r="BH11" s="358"/>
      <c r="BI11" s="358"/>
      <c r="BJ11" s="358"/>
      <c r="BK11" s="358"/>
      <c r="BL11" s="358"/>
    </row>
    <row r="12" customFormat="false" ht="12.75" hidden="false" customHeight="false" outlineLevel="0" collapsed="false">
      <c r="A12" s="346" t="s">
        <v>517</v>
      </c>
      <c r="B12" s="346" t="s">
        <v>1004</v>
      </c>
      <c r="C12" s="350"/>
      <c r="D12" s="354" t="str">
        <f aca="false">HYPERLINK("http://nolasocks.co.il/","http://nolasocks.co.il/")</f>
        <v>http://nolasocks.co.il/</v>
      </c>
      <c r="E12" s="354" t="str">
        <f aca="false">HYPERLINK("https://www.facebook.com/nolasockspub","https://www.facebook.com/nolasockspub")</f>
        <v>https://www.facebook.com/nolasockspub</v>
      </c>
      <c r="F12" s="354" t="str">
        <f aca="false">HYPERLINK("http://www.vegan-friendly.co.il/business/%D7%A0%D7%95%D7%9C%D7%94-%D7%A1%D7%95%D7%A7%D7%A1-nola-socks/","http://www.vegan-friendly.co.il/business/%D7%A0%D7%95%D7%9C%D7%94-%D7%A1%D7%95%D7%A7%D7%A1-nola-socks/")</f>
        <v>http://www.vegan-friendly.co.il/business/%D7%A0%D7%95%D7%9C%D7%94-%D7%A1%D7%95%D7%A7%D7%A1-nola-socks/</v>
      </c>
      <c r="G12" s="350" t="s">
        <v>1005</v>
      </c>
      <c r="H12" s="350" t="s">
        <v>1006</v>
      </c>
      <c r="I12" s="350" t="s">
        <v>1007</v>
      </c>
      <c r="J12" s="350" t="s">
        <v>1008</v>
      </c>
      <c r="K12" s="364" t="s">
        <v>1009</v>
      </c>
      <c r="L12" s="328" t="s">
        <v>1010</v>
      </c>
      <c r="M12" s="328" t="s">
        <v>1011</v>
      </c>
      <c r="N12" s="350" t="s">
        <v>1012</v>
      </c>
      <c r="O12" s="328" t="s">
        <v>563</v>
      </c>
      <c r="P12" s="350" t="s">
        <v>1013</v>
      </c>
      <c r="Q12" s="350" t="s">
        <v>563</v>
      </c>
      <c r="R12" s="350" t="s">
        <v>913</v>
      </c>
      <c r="S12" s="350" t="s">
        <v>1014</v>
      </c>
      <c r="T12" s="350" t="s">
        <v>913</v>
      </c>
      <c r="U12" s="327" t="s">
        <v>913</v>
      </c>
      <c r="V12" s="327"/>
      <c r="W12" s="327" t="s">
        <v>1015</v>
      </c>
      <c r="X12" s="327" t="s">
        <v>1002</v>
      </c>
      <c r="Y12" s="355" t="s">
        <v>940</v>
      </c>
      <c r="Z12" s="350"/>
      <c r="AA12" s="365" t="s">
        <v>563</v>
      </c>
      <c r="AB12" s="328" t="s">
        <v>563</v>
      </c>
      <c r="AC12" s="350"/>
      <c r="AD12" s="350"/>
      <c r="AE12" s="327" t="s">
        <v>1016</v>
      </c>
      <c r="AF12" s="329" t="s">
        <v>1017</v>
      </c>
      <c r="AG12" s="350"/>
      <c r="AH12" s="330"/>
      <c r="AI12" s="350" t="s">
        <v>916</v>
      </c>
      <c r="AJ12" s="366" t="n">
        <v>41883</v>
      </c>
      <c r="AK12" s="330"/>
      <c r="AL12" s="328" t="s">
        <v>1018</v>
      </c>
      <c r="AM12" s="350" t="s">
        <v>1019</v>
      </c>
      <c r="AN12" s="357"/>
      <c r="AO12" s="357"/>
      <c r="AP12" s="358"/>
      <c r="AQ12" s="358"/>
      <c r="AR12" s="358"/>
      <c r="AS12" s="358"/>
      <c r="AT12" s="358"/>
      <c r="AU12" s="358"/>
      <c r="AV12" s="358"/>
      <c r="AW12" s="358"/>
      <c r="AX12" s="358"/>
      <c r="AY12" s="358"/>
      <c r="AZ12" s="358"/>
      <c r="BA12" s="358"/>
      <c r="BB12" s="358"/>
      <c r="BC12" s="358"/>
      <c r="BD12" s="358"/>
      <c r="BE12" s="358"/>
      <c r="BF12" s="358"/>
      <c r="BG12" s="358"/>
      <c r="BH12" s="358"/>
      <c r="BI12" s="358"/>
      <c r="BJ12" s="358"/>
      <c r="BK12" s="358"/>
      <c r="BL12" s="358"/>
    </row>
    <row r="13" customFormat="false" ht="12.75" hidden="false" customHeight="false" outlineLevel="0" collapsed="false">
      <c r="A13" s="346" t="s">
        <v>96</v>
      </c>
      <c r="B13" s="362" t="s">
        <v>1020</v>
      </c>
      <c r="C13" s="356"/>
      <c r="D13" s="354" t="str">
        <f aca="false">HYPERLINK("http://www.nocturno.co.il/","http://www.nocturno.co.il/")</f>
        <v>http://www.nocturno.co.il/</v>
      </c>
      <c r="E13" s="354" t="str">
        <f aca="false">HYPERLINK("https://www.facebook.com/pages/%D7%A0%D7%95%D7%A7%D7%98%D7%95%D7%A8%D7%A0%D7%95-%D7%91%D7%99%D7%AA-%D7%95%D7%A7%D7%A4%D7%94-cafe-Nocturno/512343762120895","https://www.facebook.com/pages/%D7%A0%D7%95%D7%A7%D7%98%D7%95%D7%A8%D7%A0%D7%95-%D7%91%D7%99%D7%AA-%D7%95%D7%A7%D7%A4%D7%94-cafe-Nocturno/512343762120895")</f>
        <v>https://www.facebook.com/pages/%D7%A0%D7%95%D7%A7%D7%98%D7%95%D7%A8%D7%A0%D7%95-%D7%91%D7%99%D7%AA-%D7%95%D7%A7%D7%A4%D7%94-cafe-Nocturno/512343762120895</v>
      </c>
      <c r="F13" s="354" t="str">
        <f aca="false">HYPERLINK("http://www.vegan-friendly.co.il/business/%D7%A0%D7%95%D7%A7%D7%98%D7%95%D7%A8%D7%A0%D7%95/","http://www.vegan-friendly.co.il/business/%D7%A0%D7%95%D7%A7%D7%98%D7%95%D7%A8%D7%A0%D7%95/")</f>
        <v>http://www.vegan-friendly.co.il/business/%D7%A0%D7%95%D7%A7%D7%98%D7%95%D7%A8%D7%A0%D7%95/</v>
      </c>
      <c r="G13" s="350" t="s">
        <v>1021</v>
      </c>
      <c r="H13" s="350" t="s">
        <v>1022</v>
      </c>
      <c r="I13" s="350" t="s">
        <v>1023</v>
      </c>
      <c r="J13" s="350" t="s">
        <v>1024</v>
      </c>
      <c r="K13" s="328" t="s">
        <v>1025</v>
      </c>
      <c r="L13" s="339" t="s">
        <v>1026</v>
      </c>
      <c r="M13" s="350" t="s">
        <v>913</v>
      </c>
      <c r="N13" s="350" t="s">
        <v>913</v>
      </c>
      <c r="O13" s="363" t="s">
        <v>1027</v>
      </c>
      <c r="P13" s="328" t="s">
        <v>1028</v>
      </c>
      <c r="Q13" s="363" t="s">
        <v>1029</v>
      </c>
      <c r="R13" s="350" t="s">
        <v>913</v>
      </c>
      <c r="S13" s="350" t="s">
        <v>913</v>
      </c>
      <c r="T13" s="350" t="s">
        <v>913</v>
      </c>
      <c r="U13" s="350" t="s">
        <v>563</v>
      </c>
      <c r="V13" s="356"/>
      <c r="W13" s="356"/>
      <c r="X13" s="356"/>
      <c r="Y13" s="355" t="s">
        <v>940</v>
      </c>
      <c r="Z13" s="350"/>
      <c r="AA13" s="327" t="s">
        <v>1030</v>
      </c>
      <c r="AB13" s="355" t="s">
        <v>563</v>
      </c>
      <c r="AC13" s="350"/>
      <c r="AD13" s="350"/>
      <c r="AE13" s="327" t="s">
        <v>1031</v>
      </c>
      <c r="AF13" s="329" t="s">
        <v>1032</v>
      </c>
      <c r="AG13" s="327" t="s">
        <v>1033</v>
      </c>
      <c r="AH13" s="330"/>
      <c r="AI13" s="350" t="s">
        <v>975</v>
      </c>
      <c r="AJ13" s="350"/>
      <c r="AK13" s="330"/>
      <c r="AL13" s="339"/>
      <c r="AM13" s="350"/>
      <c r="AN13" s="357"/>
      <c r="AO13" s="357"/>
      <c r="AP13" s="358"/>
      <c r="AQ13" s="358"/>
      <c r="AR13" s="358"/>
      <c r="AS13" s="358"/>
      <c r="AT13" s="358"/>
      <c r="AU13" s="358"/>
      <c r="AV13" s="358"/>
      <c r="AW13" s="358"/>
      <c r="AX13" s="358"/>
      <c r="AY13" s="358"/>
      <c r="AZ13" s="358"/>
      <c r="BA13" s="358"/>
      <c r="BB13" s="358"/>
      <c r="BC13" s="358"/>
      <c r="BD13" s="358"/>
      <c r="BE13" s="358"/>
      <c r="BF13" s="358"/>
      <c r="BG13" s="358"/>
      <c r="BH13" s="358"/>
      <c r="BI13" s="358"/>
      <c r="BJ13" s="358"/>
      <c r="BK13" s="358"/>
      <c r="BL13" s="358"/>
    </row>
    <row r="14" customFormat="false" ht="12.75" hidden="false" customHeight="false" outlineLevel="0" collapsed="false">
      <c r="A14" s="333"/>
      <c r="B14" s="333" t="s">
        <v>1034</v>
      </c>
      <c r="C14" s="334"/>
      <c r="D14" s="335" t="s">
        <v>1035</v>
      </c>
      <c r="E14" s="334"/>
      <c r="F14" s="335" t="s">
        <v>1036</v>
      </c>
      <c r="G14" s="336" t="s">
        <v>1037</v>
      </c>
      <c r="H14" s="337" t="s">
        <v>1038</v>
      </c>
      <c r="I14" s="336" t="s">
        <v>1039</v>
      </c>
      <c r="J14" s="334"/>
      <c r="K14" s="334"/>
      <c r="L14" s="334"/>
      <c r="M14" s="334"/>
      <c r="N14" s="334"/>
      <c r="O14" s="334"/>
      <c r="P14" s="334"/>
      <c r="Q14" s="334"/>
      <c r="R14" s="334"/>
      <c r="S14" s="334"/>
      <c r="T14" s="334"/>
      <c r="U14" s="334"/>
      <c r="V14" s="334"/>
      <c r="W14" s="334"/>
      <c r="X14" s="334"/>
      <c r="Y14" s="334"/>
      <c r="Z14" s="334"/>
      <c r="AA14" s="334"/>
      <c r="AB14" s="334"/>
      <c r="AC14" s="334"/>
      <c r="AD14" s="334"/>
      <c r="AE14" s="334"/>
      <c r="AF14" s="334"/>
      <c r="AG14" s="334"/>
      <c r="AH14" s="334"/>
      <c r="AI14" s="334"/>
      <c r="AJ14" s="334"/>
      <c r="AK14" s="324"/>
      <c r="AL14" s="324"/>
      <c r="AM14" s="324"/>
      <c r="AN14" s="324"/>
      <c r="AO14" s="324"/>
    </row>
    <row r="15" customFormat="false" ht="12.75" hidden="false" customHeight="false" outlineLevel="0" collapsed="false">
      <c r="A15" s="346" t="s">
        <v>517</v>
      </c>
      <c r="B15" s="367" t="s">
        <v>1040</v>
      </c>
      <c r="C15" s="368"/>
      <c r="D15" s="354" t="str">
        <f aca="false">HYPERLINK("http://www.seor.co.il/","http://www.seor.co.il/")</f>
        <v>http://www.seor.co.il/</v>
      </c>
      <c r="E15" s="354" t="str">
        <f aca="false">HYPERLINK("https://www.facebook.com/pages/%D7%A9%D7%90%D7%95%D7%A8/151133041718088","https://www.facebook.com/pages/%D7%A9%D7%90%D7%95%D7%A8/151133041718088")</f>
        <v>https://www.facebook.com/pages/%D7%A9%D7%90%D7%95%D7%A8/151133041718088</v>
      </c>
      <c r="F15" s="354" t="str">
        <f aca="false">HYPERLINK("http://www.vegan-friendly.co.il/business/%D7%A9%D7%90%D7%95%D7%A8/","http://www.vegan-friendly.co.il/business/%D7%A9%D7%90%D7%95%D7%A8/")</f>
        <v>http://www.vegan-friendly.co.il/business/%D7%A9%D7%90%D7%95%D7%A8/</v>
      </c>
      <c r="G15" s="350" t="s">
        <v>1041</v>
      </c>
      <c r="H15" s="350" t="s">
        <v>1042</v>
      </c>
      <c r="I15" s="350" t="s">
        <v>1043</v>
      </c>
      <c r="J15" s="350" t="s">
        <v>1044</v>
      </c>
      <c r="K15" s="339" t="s">
        <v>562</v>
      </c>
      <c r="L15" s="356" t="s">
        <v>562</v>
      </c>
      <c r="M15" s="328" t="s">
        <v>940</v>
      </c>
      <c r="N15" s="369" t="s">
        <v>1045</v>
      </c>
      <c r="O15" s="328" t="s">
        <v>563</v>
      </c>
      <c r="P15" s="350" t="s">
        <v>1046</v>
      </c>
      <c r="Q15" s="350" t="s">
        <v>913</v>
      </c>
      <c r="R15" s="350" t="s">
        <v>913</v>
      </c>
      <c r="S15" s="350" t="s">
        <v>913</v>
      </c>
      <c r="T15" s="350" t="s">
        <v>913</v>
      </c>
      <c r="U15" s="350" t="s">
        <v>563</v>
      </c>
      <c r="V15" s="350"/>
      <c r="W15" s="350"/>
      <c r="X15" s="327" t="s">
        <v>1002</v>
      </c>
      <c r="Y15" s="355" t="s">
        <v>940</v>
      </c>
      <c r="Z15" s="350"/>
      <c r="AA15" s="328" t="s">
        <v>563</v>
      </c>
      <c r="AB15" s="328" t="s">
        <v>563</v>
      </c>
      <c r="AC15" s="328"/>
      <c r="AD15" s="328"/>
      <c r="AE15" s="328"/>
      <c r="AF15" s="355" t="s">
        <v>1047</v>
      </c>
      <c r="AG15" s="339" t="s">
        <v>1048</v>
      </c>
      <c r="AH15" s="330"/>
      <c r="AI15" s="350"/>
      <c r="AJ15" s="350"/>
      <c r="AK15" s="330"/>
      <c r="AL15" s="328" t="s">
        <v>1049</v>
      </c>
      <c r="AM15" s="350" t="s">
        <v>1050</v>
      </c>
      <c r="AN15" s="357"/>
      <c r="AO15" s="357"/>
      <c r="AP15" s="358"/>
      <c r="AQ15" s="358"/>
      <c r="AR15" s="358"/>
      <c r="AS15" s="358"/>
      <c r="AT15" s="358"/>
      <c r="AU15" s="358"/>
      <c r="AV15" s="358"/>
      <c r="AW15" s="358"/>
      <c r="AX15" s="358"/>
      <c r="AY15" s="358"/>
      <c r="AZ15" s="358"/>
      <c r="BA15" s="358"/>
      <c r="BB15" s="358"/>
      <c r="BC15" s="358"/>
      <c r="BD15" s="358"/>
      <c r="BE15" s="358"/>
      <c r="BF15" s="358"/>
      <c r="BG15" s="358"/>
      <c r="BH15" s="358"/>
      <c r="BI15" s="358"/>
      <c r="BJ15" s="358"/>
      <c r="BK15" s="358"/>
      <c r="BL15" s="358"/>
    </row>
    <row r="16" customFormat="false" ht="12.75" hidden="false" customHeight="false" outlineLevel="0" collapsed="false">
      <c r="A16" s="346" t="s">
        <v>21</v>
      </c>
      <c r="B16" s="370" t="s">
        <v>1051</v>
      </c>
      <c r="C16" s="327"/>
      <c r="D16" s="354" t="str">
        <f aca="false">HYPERLINK("http://www.rest.co.il/sites/Default.asp?txtRestID=13704","http://www.rest.co.il/sites/Default.asp?txtRestID=13704")</f>
        <v>http://www.rest.co.il/sites/Default.asp?txtRestID=13704</v>
      </c>
      <c r="E16" s="354" t="str">
        <f aca="false">HYPERLINK("https://www.facebook.com/pages/%D7%A9%D7%95%D7%92%D7%A8-%D7%A7%D7%A4%D7%94/339240466181089?fref=ts","https://www.facebook.com/pages/%D7%A9%D7%95%D7%92%D7%A8-%D7%A7%D7%A4%D7%94/339240466181089?fref=ts")</f>
        <v>https://www.facebook.com/pages/%D7%A9%D7%95%D7%92%D7%A8-%D7%A7%D7%A4%D7%94/339240466181089?fref=ts</v>
      </c>
      <c r="F16" s="354" t="str">
        <f aca="false">HYPERLINK("http://www.vegan-friendly.co.il/business/%D7%A9%D7%95%D7%92%D7%A8-%D7%A7%D7%A4%D7%94/","http://www.vegan-friendly.co.il/business/%D7%A9%D7%95%D7%92%D7%A8-%D7%A7%D7%A4%D7%94/")</f>
        <v>http://www.vegan-friendly.co.il/business/%D7%A9%D7%95%D7%92%D7%A8-%D7%A7%D7%A4%D7%94/</v>
      </c>
      <c r="G16" s="350" t="s">
        <v>1052</v>
      </c>
      <c r="H16" s="363" t="s">
        <v>1053</v>
      </c>
      <c r="I16" s="350" t="s">
        <v>1054</v>
      </c>
      <c r="J16" s="350" t="s">
        <v>1055</v>
      </c>
      <c r="K16" s="328" t="s">
        <v>1056</v>
      </c>
      <c r="L16" s="350" t="s">
        <v>1057</v>
      </c>
      <c r="M16" s="350" t="s">
        <v>1058</v>
      </c>
      <c r="N16" s="350" t="s">
        <v>1059</v>
      </c>
      <c r="O16" s="356" t="s">
        <v>1056</v>
      </c>
      <c r="P16" s="350" t="s">
        <v>1060</v>
      </c>
      <c r="Q16" s="350"/>
      <c r="R16" s="327"/>
      <c r="S16" s="327"/>
      <c r="T16" s="327"/>
      <c r="U16" s="327" t="s">
        <v>913</v>
      </c>
      <c r="V16" s="327"/>
      <c r="W16" s="327"/>
      <c r="X16" s="329" t="s">
        <v>1061</v>
      </c>
      <c r="Y16" s="327"/>
      <c r="Z16" s="350"/>
      <c r="AA16" s="328" t="s">
        <v>563</v>
      </c>
      <c r="AB16" s="328" t="s">
        <v>563</v>
      </c>
      <c r="AC16" s="350"/>
      <c r="AD16" s="350"/>
      <c r="AE16" s="327" t="s">
        <v>1062</v>
      </c>
      <c r="AF16" s="355" t="s">
        <v>1056</v>
      </c>
      <c r="AG16" s="350" t="s">
        <v>1056</v>
      </c>
      <c r="AH16" s="330"/>
      <c r="AI16" s="350" t="s">
        <v>916</v>
      </c>
      <c r="AJ16" s="350" t="s">
        <v>917</v>
      </c>
      <c r="AK16" s="330"/>
      <c r="AL16" s="328" t="s">
        <v>1063</v>
      </c>
      <c r="AM16" s="350" t="s">
        <v>1064</v>
      </c>
      <c r="AN16" s="371"/>
      <c r="AO16" s="371"/>
      <c r="AP16" s="372"/>
      <c r="AQ16" s="372"/>
      <c r="AR16" s="372"/>
      <c r="AS16" s="372"/>
      <c r="AT16" s="372"/>
      <c r="AU16" s="372"/>
      <c r="AV16" s="372"/>
      <c r="AW16" s="372"/>
      <c r="AX16" s="372"/>
      <c r="AY16" s="372"/>
      <c r="AZ16" s="372"/>
      <c r="BA16" s="372"/>
      <c r="BB16" s="372"/>
      <c r="BC16" s="372"/>
      <c r="BD16" s="372"/>
      <c r="BE16" s="372"/>
      <c r="BF16" s="372"/>
      <c r="BG16" s="372"/>
      <c r="BH16" s="372"/>
      <c r="BI16" s="372"/>
      <c r="BJ16" s="372"/>
      <c r="BK16" s="372"/>
      <c r="BL16" s="372"/>
    </row>
    <row r="17" customFormat="false" ht="12.75" hidden="false" customHeight="false" outlineLevel="0" collapsed="false">
      <c r="A17" s="333"/>
      <c r="B17" s="333" t="s">
        <v>1065</v>
      </c>
      <c r="C17" s="334"/>
      <c r="D17" s="335" t="s">
        <v>1066</v>
      </c>
      <c r="E17" s="335" t="s">
        <v>1067</v>
      </c>
      <c r="F17" s="335" t="s">
        <v>1068</v>
      </c>
      <c r="G17" s="336" t="s">
        <v>1069</v>
      </c>
      <c r="H17" s="337" t="s">
        <v>1070</v>
      </c>
      <c r="I17" s="336" t="s">
        <v>1071</v>
      </c>
      <c r="J17" s="334"/>
      <c r="K17" s="334"/>
      <c r="L17" s="334"/>
      <c r="M17" s="334"/>
      <c r="N17" s="334"/>
      <c r="O17" s="334"/>
      <c r="P17" s="334"/>
      <c r="Q17" s="334"/>
      <c r="R17" s="334"/>
      <c r="S17" s="334"/>
      <c r="T17" s="334"/>
      <c r="U17" s="334"/>
      <c r="V17" s="334"/>
      <c r="W17" s="334"/>
      <c r="X17" s="334"/>
      <c r="Y17" s="334"/>
      <c r="Z17" s="334"/>
      <c r="AA17" s="334"/>
      <c r="AB17" s="334"/>
      <c r="AC17" s="334"/>
      <c r="AD17" s="334"/>
      <c r="AE17" s="334"/>
      <c r="AF17" s="334"/>
      <c r="AG17" s="334"/>
      <c r="AH17" s="334"/>
      <c r="AI17" s="334"/>
      <c r="AJ17" s="334"/>
      <c r="AK17" s="324"/>
      <c r="AL17" s="324"/>
      <c r="AM17" s="324"/>
      <c r="AN17" s="324"/>
      <c r="AO17" s="324"/>
    </row>
    <row r="18" customFormat="false" ht="12.75" hidden="false" customHeight="false" outlineLevel="0" collapsed="false">
      <c r="A18" s="346" t="s">
        <v>590</v>
      </c>
      <c r="B18" s="370" t="s">
        <v>1072</v>
      </c>
      <c r="C18" s="327"/>
      <c r="D18" s="354" t="str">
        <f aca="false">HYPERLINK("http://www.quicheria.co.il/","http://www.quicheria.co.il/")</f>
        <v>http://www.quicheria.co.il/</v>
      </c>
      <c r="E18" s="354" t="str">
        <f aca="false">HYPERLINK("https://www.facebook.com/quicheria","https://www.facebook.com/quicheria")</f>
        <v>https://www.facebook.com/quicheria</v>
      </c>
      <c r="F18" s="328"/>
      <c r="G18" s="350" t="s">
        <v>1073</v>
      </c>
      <c r="H18" s="350" t="s">
        <v>1074</v>
      </c>
      <c r="I18" s="350" t="s">
        <v>1075</v>
      </c>
      <c r="J18" s="328" t="s">
        <v>1076</v>
      </c>
      <c r="K18" s="364" t="s">
        <v>1009</v>
      </c>
      <c r="L18" s="350" t="s">
        <v>1077</v>
      </c>
      <c r="M18" s="350" t="s">
        <v>912</v>
      </c>
      <c r="N18" s="350" t="s">
        <v>912</v>
      </c>
      <c r="O18" s="363" t="s">
        <v>1078</v>
      </c>
      <c r="P18" s="350" t="s">
        <v>1079</v>
      </c>
      <c r="Q18" s="350" t="s">
        <v>913</v>
      </c>
      <c r="R18" s="363" t="s">
        <v>1080</v>
      </c>
      <c r="S18" s="350" t="s">
        <v>563</v>
      </c>
      <c r="T18" s="350" t="s">
        <v>913</v>
      </c>
      <c r="U18" s="350" t="s">
        <v>913</v>
      </c>
      <c r="V18" s="327"/>
      <c r="W18" s="373" t="s">
        <v>1081</v>
      </c>
      <c r="X18" s="374" t="s">
        <v>1082</v>
      </c>
      <c r="Y18" s="375" t="s">
        <v>940</v>
      </c>
      <c r="Z18" s="350"/>
      <c r="AA18" s="328" t="s">
        <v>563</v>
      </c>
      <c r="AB18" s="328" t="s">
        <v>563</v>
      </c>
      <c r="AC18" s="350"/>
      <c r="AD18" s="350"/>
      <c r="AE18" s="350" t="s">
        <v>1083</v>
      </c>
      <c r="AF18" s="329" t="s">
        <v>1084</v>
      </c>
      <c r="AG18" s="350"/>
      <c r="AH18" s="330"/>
      <c r="AI18" s="350" t="s">
        <v>916</v>
      </c>
      <c r="AJ18" s="350"/>
      <c r="AK18" s="330"/>
      <c r="AL18" s="328" t="s">
        <v>1085</v>
      </c>
      <c r="AM18" s="350" t="s">
        <v>1019</v>
      </c>
      <c r="AN18" s="376"/>
      <c r="AO18" s="357"/>
      <c r="AP18" s="358"/>
      <c r="AQ18" s="358"/>
      <c r="AR18" s="358"/>
      <c r="AS18" s="358"/>
      <c r="AT18" s="358"/>
      <c r="AU18" s="358"/>
      <c r="AV18" s="358"/>
      <c r="AW18" s="358"/>
      <c r="AX18" s="358"/>
      <c r="AY18" s="358"/>
      <c r="AZ18" s="358"/>
      <c r="BA18" s="358"/>
      <c r="BB18" s="358"/>
      <c r="BC18" s="358"/>
      <c r="BD18" s="358"/>
      <c r="BE18" s="358"/>
      <c r="BF18" s="358"/>
      <c r="BG18" s="358"/>
      <c r="BH18" s="358"/>
      <c r="BI18" s="358"/>
      <c r="BJ18" s="358"/>
      <c r="BK18" s="358"/>
      <c r="BL18" s="358"/>
    </row>
    <row r="19" customFormat="false" ht="12.75" hidden="false" customHeight="false" outlineLevel="0" collapsed="false">
      <c r="A19" s="346" t="s">
        <v>21</v>
      </c>
      <c r="B19" s="323" t="s">
        <v>1086</v>
      </c>
      <c r="C19" s="327"/>
      <c r="D19" s="354" t="s">
        <v>949</v>
      </c>
      <c r="E19" s="354" t="str">
        <f aca="false">HYPERLINK("http://www.facebook.com/cafebarnash?fref=ts","http://www.facebook.com/cafebarnash?fref=ts")</f>
        <v>http://www.facebook.com/cafebarnash?fref=ts</v>
      </c>
      <c r="F19" s="354" t="str">
        <f aca="false">HYPERLINK("http://www.vegan-friendly.co.il/business/%D7%A7%D7%A4%D7%94-%D7%91%D7%A8%D7%A0%D7%A9/","http://www.vegan-friendly.co.il/business/%D7%A7%D7%A4%D7%94-%D7%91%D7%A8%D7%A0%D7%A9/")</f>
        <v>http://www.vegan-friendly.co.il/business/%D7%A7%D7%A4%D7%94-%D7%91%D7%A8%D7%A0%D7%A9/</v>
      </c>
      <c r="G19" s="350" t="s">
        <v>1087</v>
      </c>
      <c r="H19" s="350" t="s">
        <v>1088</v>
      </c>
      <c r="I19" s="350" t="s">
        <v>1089</v>
      </c>
      <c r="J19" s="350" t="s">
        <v>1090</v>
      </c>
      <c r="K19" s="375" t="s">
        <v>912</v>
      </c>
      <c r="L19" s="350" t="s">
        <v>911</v>
      </c>
      <c r="M19" s="350" t="s">
        <v>1091</v>
      </c>
      <c r="N19" s="328" t="s">
        <v>1092</v>
      </c>
      <c r="O19" s="356" t="s">
        <v>931</v>
      </c>
      <c r="P19" s="350" t="s">
        <v>1093</v>
      </c>
      <c r="Q19" s="350" t="s">
        <v>563</v>
      </c>
      <c r="R19" s="350" t="s">
        <v>563</v>
      </c>
      <c r="S19" s="350" t="s">
        <v>563</v>
      </c>
      <c r="T19" s="327"/>
      <c r="U19" s="327" t="s">
        <v>563</v>
      </c>
      <c r="V19" s="327"/>
      <c r="W19" s="327" t="s">
        <v>1081</v>
      </c>
      <c r="X19" s="377" t="n">
        <v>40978</v>
      </c>
      <c r="Y19" s="355" t="s">
        <v>940</v>
      </c>
      <c r="Z19" s="350"/>
      <c r="AA19" s="328" t="s">
        <v>933</v>
      </c>
      <c r="AB19" s="328" t="s">
        <v>933</v>
      </c>
      <c r="AC19" s="350"/>
      <c r="AD19" s="350"/>
      <c r="AE19" s="327" t="s">
        <v>1094</v>
      </c>
      <c r="AF19" s="329" t="s">
        <v>958</v>
      </c>
      <c r="AG19" s="350" t="s">
        <v>1095</v>
      </c>
      <c r="AH19" s="330"/>
      <c r="AI19" s="350" t="s">
        <v>974</v>
      </c>
      <c r="AJ19" s="350" t="s">
        <v>975</v>
      </c>
      <c r="AK19" s="330"/>
      <c r="AL19" s="328" t="s">
        <v>960</v>
      </c>
      <c r="AM19" s="350"/>
      <c r="AN19" s="357"/>
      <c r="AO19" s="357"/>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row>
    <row r="20" customFormat="false" ht="12.75" hidden="false" customHeight="false" outlineLevel="0" collapsed="false">
      <c r="A20" s="346" t="s">
        <v>21</v>
      </c>
      <c r="B20" s="323" t="s">
        <v>1096</v>
      </c>
      <c r="C20" s="327"/>
      <c r="D20" s="354" t="str">
        <f aca="false">HYPERLINK("http://hamitbahon.co.il/","http://hamitbahon.co.il/")</f>
        <v>http://hamitbahon.co.il/</v>
      </c>
      <c r="E20" s="354" t="str">
        <f aca="false">HYPERLINK("http://www.facebook.com/hamitbahon?fref=ts","http://www.facebook.com/hamitbahon?fref=ts")</f>
        <v>http://www.facebook.com/hamitbahon?fref=ts</v>
      </c>
      <c r="F20" s="354" t="str">
        <f aca="false">HYPERLINK("http://www.vegan-friendly.co.il/business/%D7%94%D7%9E%D7%98%D7%91%D7%97%D7%95%D7%9F/","http://www.vegan-friendly.co.il/business/%D7%94%D7%9E%D7%98%D7%91%D7%97%D7%95%D7%9F/")</f>
        <v>http://www.vegan-friendly.co.il/business/%D7%94%D7%9E%D7%98%D7%91%D7%97%D7%95%D7%9F/</v>
      </c>
      <c r="G20" s="350" t="s">
        <v>1097</v>
      </c>
      <c r="H20" s="350" t="s">
        <v>1098</v>
      </c>
      <c r="I20" s="350" t="s">
        <v>1099</v>
      </c>
      <c r="J20" s="350" t="s">
        <v>1100</v>
      </c>
      <c r="K20" s="364" t="s">
        <v>1009</v>
      </c>
      <c r="L20" s="339" t="s">
        <v>1101</v>
      </c>
      <c r="M20" s="350" t="s">
        <v>1102</v>
      </c>
      <c r="N20" s="350" t="s">
        <v>1103</v>
      </c>
      <c r="O20" s="350" t="s">
        <v>1104</v>
      </c>
      <c r="P20" s="350" t="s">
        <v>1105</v>
      </c>
      <c r="Q20" s="350" t="s">
        <v>563</v>
      </c>
      <c r="R20" s="350" t="s">
        <v>913</v>
      </c>
      <c r="S20" s="350" t="s">
        <v>913</v>
      </c>
      <c r="T20" s="350" t="s">
        <v>913</v>
      </c>
      <c r="U20" s="350" t="s">
        <v>913</v>
      </c>
      <c r="V20" s="327"/>
      <c r="W20" s="327"/>
      <c r="X20" s="327" t="s">
        <v>1106</v>
      </c>
      <c r="Y20" s="355" t="s">
        <v>940</v>
      </c>
      <c r="Z20" s="350"/>
      <c r="AA20" s="355" t="s">
        <v>933</v>
      </c>
      <c r="AB20" s="328" t="s">
        <v>933</v>
      </c>
      <c r="AC20" s="350"/>
      <c r="AD20" s="350"/>
      <c r="AE20" s="327" t="s">
        <v>1107</v>
      </c>
      <c r="AF20" s="329" t="s">
        <v>1108</v>
      </c>
      <c r="AG20" s="350" t="s">
        <v>1109</v>
      </c>
      <c r="AH20" s="330"/>
      <c r="AI20" s="350" t="s">
        <v>1110</v>
      </c>
      <c r="AJ20" s="350" t="s">
        <v>975</v>
      </c>
      <c r="AK20" s="330"/>
      <c r="AL20" s="328" t="s">
        <v>1111</v>
      </c>
      <c r="AM20" s="350" t="s">
        <v>1112</v>
      </c>
      <c r="AN20" s="357"/>
      <c r="AO20" s="357"/>
      <c r="AP20" s="358"/>
      <c r="AQ20" s="358"/>
      <c r="AR20" s="358"/>
      <c r="AS20" s="358"/>
      <c r="AT20" s="358"/>
      <c r="AU20" s="358"/>
      <c r="AV20" s="358"/>
      <c r="AW20" s="358"/>
      <c r="AX20" s="358"/>
      <c r="AY20" s="358"/>
      <c r="AZ20" s="358"/>
      <c r="BA20" s="358"/>
      <c r="BB20" s="358"/>
      <c r="BC20" s="358"/>
      <c r="BD20" s="358"/>
      <c r="BE20" s="358"/>
      <c r="BF20" s="358"/>
      <c r="BG20" s="358"/>
      <c r="BH20" s="358"/>
      <c r="BI20" s="358"/>
      <c r="BJ20" s="358"/>
      <c r="BK20" s="358"/>
      <c r="BL20" s="358"/>
    </row>
    <row r="21" customFormat="false" ht="12.75" hidden="false" customHeight="false" outlineLevel="0" collapsed="false">
      <c r="A21" s="346" t="s">
        <v>517</v>
      </c>
      <c r="B21" s="323" t="s">
        <v>1113</v>
      </c>
      <c r="C21" s="327"/>
      <c r="D21" s="354" t="str">
        <f aca="false">HYPERLINK("http://www.harduf.org.il/rest/index.htm","http://www.harduf.org.il/rest/index.htm")</f>
        <v>http://www.harduf.org.il/rest/index.htm</v>
      </c>
      <c r="E21" s="378" t="s">
        <v>925</v>
      </c>
      <c r="F21" s="354" t="str">
        <f aca="false">HYPERLINK("http://www.vegan-friendly.co.il/business/%D7%9E%D7%A1%D7%A2%D7%93%D7%AA-%D7%94%D7%A8%D7%93%D7%95%D7%A3/","http://www.vegan-friendly.co.il/business/%D7%9E%D7%A1%D7%A2%D7%93%D7%AA-%D7%94%D7%A8%D7%93%D7%95%D7%A3/")</f>
        <v>http://www.vegan-friendly.co.il/business/%D7%9E%D7%A1%D7%A2%D7%93%D7%AA-%D7%94%D7%A8%D7%93%D7%95%D7%A3/</v>
      </c>
      <c r="G21" s="379" t="s">
        <v>1114</v>
      </c>
      <c r="H21" s="379" t="s">
        <v>1115</v>
      </c>
      <c r="I21" s="379" t="s">
        <v>1116</v>
      </c>
      <c r="J21" s="379" t="s">
        <v>1117</v>
      </c>
      <c r="K21" s="356" t="s">
        <v>1025</v>
      </c>
      <c r="L21" s="328" t="s">
        <v>1118</v>
      </c>
      <c r="M21" s="350" t="s">
        <v>1119</v>
      </c>
      <c r="N21" s="328" t="s">
        <v>940</v>
      </c>
      <c r="O21" s="350" t="s">
        <v>563</v>
      </c>
      <c r="P21" s="350"/>
      <c r="Q21" s="350" t="s">
        <v>563</v>
      </c>
      <c r="R21" s="350" t="s">
        <v>913</v>
      </c>
      <c r="S21" s="350" t="s">
        <v>913</v>
      </c>
      <c r="T21" s="350" t="s">
        <v>913</v>
      </c>
      <c r="U21" s="373" t="s">
        <v>563</v>
      </c>
      <c r="V21" s="327"/>
      <c r="W21" s="327"/>
      <c r="X21" s="327"/>
      <c r="Y21" s="350"/>
      <c r="Z21" s="350"/>
      <c r="AA21" s="350"/>
      <c r="AB21" s="350"/>
      <c r="AC21" s="350"/>
      <c r="AD21" s="350"/>
      <c r="AE21" s="350" t="s">
        <v>1120</v>
      </c>
      <c r="AF21" s="375" t="s">
        <v>1121</v>
      </c>
      <c r="AG21" s="350"/>
      <c r="AH21" s="330"/>
      <c r="AI21" s="350" t="s">
        <v>975</v>
      </c>
      <c r="AJ21" s="350"/>
      <c r="AK21" s="330"/>
      <c r="AL21" s="339"/>
      <c r="AM21" s="350"/>
      <c r="AN21" s="380"/>
      <c r="AO21" s="357"/>
      <c r="AP21" s="358"/>
      <c r="AQ21" s="358"/>
      <c r="AR21" s="358"/>
      <c r="AS21" s="358"/>
      <c r="AT21" s="358"/>
      <c r="AU21" s="358"/>
      <c r="AV21" s="358"/>
      <c r="AW21" s="358"/>
      <c r="AX21" s="358"/>
      <c r="AY21" s="358"/>
      <c r="AZ21" s="358"/>
      <c r="BA21" s="358"/>
      <c r="BB21" s="358"/>
      <c r="BC21" s="358"/>
      <c r="BD21" s="358"/>
      <c r="BE21" s="358"/>
      <c r="BF21" s="358"/>
      <c r="BG21" s="358"/>
      <c r="BH21" s="358"/>
      <c r="BI21" s="358"/>
      <c r="BJ21" s="358"/>
      <c r="BK21" s="358"/>
      <c r="BL21" s="358"/>
    </row>
    <row r="22" customFormat="false" ht="12.75" hidden="false" customHeight="false" outlineLevel="0" collapsed="false">
      <c r="A22" s="381" t="s">
        <v>801</v>
      </c>
      <c r="B22" s="381" t="s">
        <v>1122</v>
      </c>
      <c r="C22" s="350"/>
      <c r="D22" s="354" t="str">
        <f aca="false">HYPERLINK("http://www.tandoori.co.il/195454/hertselya","http://www.tandoori.co.il/195454/hertselya")</f>
        <v>http://www.tandoori.co.il/195454/hertselya</v>
      </c>
      <c r="E22" s="354" t="str">
        <f aca="false">HYPERLINK("https://www.facebook.com/tandoori.il","https://www.facebook.com/tandoori.il")</f>
        <v>https://www.facebook.com/tandoori.il</v>
      </c>
      <c r="F22" s="354" t="str">
        <f aca="false">HYPERLINK("http://www.vegan-friendly.co.il/restaurant/70/%D7%98%D7%A0%D7%93%D7%95%D7%A8%D7%99","http://www.vegan-friendly.co.il/restaurant/70/%D7%98%D7%A0%D7%93%D7%95%D7%A8%D7%99")</f>
        <v>http://www.vegan-friendly.co.il/restaurant/70/%D7%98%D7%A0%D7%93%D7%95%D7%A8%D7%99</v>
      </c>
      <c r="G22" s="382" t="s">
        <v>1123</v>
      </c>
      <c r="H22" s="382" t="s">
        <v>1124</v>
      </c>
      <c r="I22" s="382" t="s">
        <v>1125</v>
      </c>
      <c r="J22" s="382" t="s">
        <v>940</v>
      </c>
      <c r="K22" s="339"/>
      <c r="L22" s="383" t="s">
        <v>1126</v>
      </c>
      <c r="M22" s="382" t="s">
        <v>912</v>
      </c>
      <c r="N22" s="384" t="s">
        <v>940</v>
      </c>
      <c r="O22" s="383" t="s">
        <v>1127</v>
      </c>
      <c r="P22" s="350"/>
      <c r="Q22" s="350"/>
      <c r="R22" s="350"/>
      <c r="S22" s="350"/>
      <c r="T22" s="350"/>
      <c r="U22" s="385" t="s">
        <v>1128</v>
      </c>
      <c r="V22" s="350"/>
      <c r="W22" s="350"/>
      <c r="X22" s="382" t="s">
        <v>1129</v>
      </c>
      <c r="Y22" s="386" t="s">
        <v>940</v>
      </c>
      <c r="Z22" s="350"/>
      <c r="AA22" s="384" t="s">
        <v>563</v>
      </c>
      <c r="AB22" s="384" t="s">
        <v>563</v>
      </c>
      <c r="AC22" s="350"/>
      <c r="AD22" s="350"/>
      <c r="AE22" s="348" t="s">
        <v>1130</v>
      </c>
      <c r="AF22" s="386" t="s">
        <v>1131</v>
      </c>
      <c r="AG22" s="350"/>
      <c r="AH22" s="330"/>
      <c r="AI22" s="382" t="s">
        <v>1132</v>
      </c>
      <c r="AJ22" s="382" t="s">
        <v>1133</v>
      </c>
      <c r="AK22" s="330"/>
      <c r="AL22" s="339"/>
      <c r="AM22" s="350"/>
      <c r="AN22" s="357"/>
      <c r="AO22" s="357"/>
      <c r="AP22" s="358"/>
      <c r="AQ22" s="358"/>
      <c r="AR22" s="358"/>
      <c r="AS22" s="358"/>
      <c r="AT22" s="358"/>
      <c r="AU22" s="358"/>
      <c r="AV22" s="358"/>
      <c r="AW22" s="358"/>
      <c r="AX22" s="358"/>
      <c r="AY22" s="358"/>
      <c r="AZ22" s="358"/>
      <c r="BA22" s="358"/>
      <c r="BB22" s="358"/>
      <c r="BC22" s="358"/>
      <c r="BD22" s="358"/>
      <c r="BE22" s="358"/>
      <c r="BF22" s="358"/>
      <c r="BG22" s="358"/>
      <c r="BH22" s="358"/>
      <c r="BI22" s="358"/>
      <c r="BJ22" s="358"/>
      <c r="BK22" s="358"/>
      <c r="BL22" s="358"/>
    </row>
    <row r="23" customFormat="false" ht="12.75" hidden="false" customHeight="false" outlineLevel="0" collapsed="false">
      <c r="A23" s="346" t="s">
        <v>517</v>
      </c>
      <c r="B23" s="367" t="s">
        <v>1134</v>
      </c>
      <c r="C23" s="368"/>
      <c r="D23" s="354" t="str">
        <f aca="false">HYPERLINK("http://shorasheem.co.il/","http://shorasheem.co.il/")</f>
        <v>http://shorasheem.co.il/</v>
      </c>
      <c r="E23" s="354" t="str">
        <f aca="false">HYPERLINK("http://www.facebook.com/shorasheem?fref=ts","http://www.facebook.com/shorasheem?fref=ts")</f>
        <v>http://www.facebook.com/shorasheem?fref=ts</v>
      </c>
      <c r="F23" s="354" t="str">
        <f aca="false">HYPERLINK("http://www.vegan-friendly.co.il/business/%D7%A9%D7%95%D7%A8%D7%A9%D7%99%D7%9D-%D7%97%D7%93%D7%A8-%D7%90%D7%95%D7%9B%D7%9C/","http://www.vegan-friendly.co.il/business/%D7%A9%D7%95%D7%A8%D7%A9%D7%99%D7%9D-%D7%97%D7%93%D7%A8-%D7%90%D7%95%D7%9B%D7%9C/")</f>
        <v>http://www.vegan-friendly.co.il/business/%D7%A9%D7%95%D7%A8%D7%A9%D7%99%D7%9D-%D7%97%D7%93%D7%A8-%D7%90%D7%95%D7%9B%D7%9C/</v>
      </c>
      <c r="G23" s="350" t="s">
        <v>1135</v>
      </c>
      <c r="H23" s="350" t="s">
        <v>1136</v>
      </c>
      <c r="I23" s="350" t="s">
        <v>1137</v>
      </c>
      <c r="J23" s="350" t="s">
        <v>1138</v>
      </c>
      <c r="K23" s="350" t="s">
        <v>1025</v>
      </c>
      <c r="L23" s="356" t="s">
        <v>562</v>
      </c>
      <c r="M23" s="350" t="s">
        <v>912</v>
      </c>
      <c r="N23" s="356" t="s">
        <v>1139</v>
      </c>
      <c r="O23" s="356" t="s">
        <v>563</v>
      </c>
      <c r="P23" s="350"/>
      <c r="Q23" s="363" t="s">
        <v>1140</v>
      </c>
      <c r="R23" s="350" t="s">
        <v>563</v>
      </c>
      <c r="S23" s="350" t="s">
        <v>913</v>
      </c>
      <c r="T23" s="350" t="s">
        <v>913</v>
      </c>
      <c r="U23" s="363" t="s">
        <v>1141</v>
      </c>
      <c r="V23" s="327"/>
      <c r="W23" s="327"/>
      <c r="X23" s="327" t="s">
        <v>1142</v>
      </c>
      <c r="Y23" s="355" t="s">
        <v>940</v>
      </c>
      <c r="Z23" s="350"/>
      <c r="AA23" s="328" t="s">
        <v>563</v>
      </c>
      <c r="AB23" s="328" t="s">
        <v>563</v>
      </c>
      <c r="AC23" s="350"/>
      <c r="AD23" s="350"/>
      <c r="AE23" s="327" t="s">
        <v>1143</v>
      </c>
      <c r="AF23" s="355" t="s">
        <v>1131</v>
      </c>
      <c r="AG23" s="350"/>
      <c r="AH23" s="330"/>
      <c r="AI23" s="350" t="s">
        <v>975</v>
      </c>
      <c r="AJ23" s="350"/>
      <c r="AK23" s="330"/>
      <c r="AL23" s="339"/>
      <c r="AM23" s="350"/>
      <c r="AN23" s="371"/>
      <c r="AO23" s="371"/>
      <c r="AP23" s="372"/>
      <c r="AQ23" s="372"/>
      <c r="AR23" s="372"/>
      <c r="AS23" s="358"/>
      <c r="AT23" s="358"/>
      <c r="AU23" s="358"/>
      <c r="AV23" s="358"/>
      <c r="AW23" s="358"/>
      <c r="AX23" s="358"/>
      <c r="AY23" s="358"/>
      <c r="AZ23" s="358"/>
      <c r="BA23" s="358"/>
      <c r="BB23" s="358"/>
      <c r="BC23" s="358"/>
      <c r="BD23" s="358"/>
      <c r="BE23" s="358"/>
      <c r="BF23" s="358"/>
      <c r="BG23" s="358"/>
      <c r="BH23" s="358"/>
      <c r="BI23" s="358"/>
      <c r="BJ23" s="358"/>
      <c r="BK23" s="358"/>
      <c r="BL23" s="358"/>
    </row>
    <row r="24" customFormat="false" ht="12.75" hidden="false" customHeight="false" outlineLevel="0" collapsed="false">
      <c r="A24" s="333"/>
      <c r="B24" s="333" t="s">
        <v>1144</v>
      </c>
      <c r="C24" s="334"/>
      <c r="D24" s="334"/>
      <c r="E24" s="335" t="s">
        <v>1145</v>
      </c>
      <c r="F24" s="335" t="s">
        <v>1146</v>
      </c>
      <c r="G24" s="336" t="s">
        <v>1147</v>
      </c>
      <c r="H24" s="337" t="s">
        <v>1148</v>
      </c>
      <c r="I24" s="336" t="s">
        <v>1149</v>
      </c>
      <c r="J24" s="334"/>
      <c r="K24" s="334"/>
      <c r="L24" s="334"/>
      <c r="M24" s="334"/>
      <c r="N24" s="334"/>
      <c r="O24" s="334"/>
      <c r="P24" s="334"/>
      <c r="Q24" s="334"/>
      <c r="R24" s="334"/>
      <c r="S24" s="334"/>
      <c r="T24" s="334"/>
      <c r="U24" s="334"/>
      <c r="V24" s="334"/>
      <c r="W24" s="334"/>
      <c r="X24" s="334"/>
      <c r="Y24" s="334"/>
      <c r="Z24" s="334"/>
      <c r="AA24" s="334"/>
      <c r="AB24" s="334"/>
      <c r="AC24" s="334"/>
      <c r="AD24" s="334"/>
      <c r="AE24" s="334"/>
      <c r="AF24" s="334"/>
      <c r="AG24" s="334"/>
      <c r="AH24" s="334"/>
      <c r="AI24" s="334"/>
      <c r="AJ24" s="334"/>
      <c r="AK24" s="324"/>
      <c r="AL24" s="324"/>
      <c r="AM24" s="324"/>
      <c r="AN24" s="324"/>
      <c r="AO24" s="324"/>
    </row>
    <row r="25" customFormat="false" ht="12.75" hidden="false" customHeight="false" outlineLevel="0" collapsed="false">
      <c r="A25" s="346" t="s">
        <v>21</v>
      </c>
      <c r="B25" s="323" t="s">
        <v>1150</v>
      </c>
      <c r="C25" s="327"/>
      <c r="D25" s="354" t="str">
        <f aca="false">HYPERLINK("http://www.furama.co.il/Pages/Index/9/%D7%93%D7%99%D7%9D-%D7%A1%D7%90%D7%9D_%D7%98%D7%91%D7%A2%D7%95%D7%A0%D7%99","http://www.furama.co.il/Pages/Index/9/%D7%93%D7%99%D7%9D-%D7%A1%D7%90%D7%9D_%D7%98%D7%91%D7%A2%D7%95%D7%A0%D7%99")</f>
        <v>http://www.furama.co.il/Pages/Index/9/%D7%93%D7%99%D7%9D-%D7%A1%D7%90%D7%9D_%D7%98%D7%91%D7%A2%D7%95%D7%A0%D7%99</v>
      </c>
      <c r="E25" s="387" t="s">
        <v>1151</v>
      </c>
      <c r="F25" s="354" t="str">
        <f aca="false">HYPERLINK("http://www.vegan-friendly.co.il/business/%D7%A4%D7%95%D7%A8%D7%90%D7%9E%D7%94-%D7%93%D7%99%D7%9D-%D7%A1%D7%90%D7%9D/","http://www.vegan-friendly.co.il/business/%D7%A4%D7%95%D7%A8%D7%90%D7%9E%D7%94-%D7%93%D7%99%D7%9D-%D7%A1%D7%90%D7%9D/")</f>
        <v>http://www.vegan-friendly.co.il/business/%D7%A4%D7%95%D7%A8%D7%90%D7%9E%D7%94-%D7%93%D7%99%D7%9D-%D7%A1%D7%90%D7%9D/</v>
      </c>
      <c r="G25" s="350" t="s">
        <v>1152</v>
      </c>
      <c r="H25" s="350" t="s">
        <v>1153</v>
      </c>
      <c r="I25" s="350" t="s">
        <v>1154</v>
      </c>
      <c r="J25" s="327" t="s">
        <v>1155</v>
      </c>
      <c r="K25" s="328" t="s">
        <v>1056</v>
      </c>
      <c r="L25" s="328" t="s">
        <v>569</v>
      </c>
      <c r="M25" s="350" t="s">
        <v>1156</v>
      </c>
      <c r="N25" s="350" t="s">
        <v>1056</v>
      </c>
      <c r="O25" s="388" t="s">
        <v>1157</v>
      </c>
      <c r="P25" s="350" t="s">
        <v>1158</v>
      </c>
      <c r="Q25" s="350" t="s">
        <v>563</v>
      </c>
      <c r="R25" s="350" t="s">
        <v>913</v>
      </c>
      <c r="S25" s="350" t="s">
        <v>913</v>
      </c>
      <c r="T25" s="350" t="s">
        <v>913</v>
      </c>
      <c r="U25" s="350" t="s">
        <v>563</v>
      </c>
      <c r="V25" s="350"/>
      <c r="W25" s="350" t="s">
        <v>1159</v>
      </c>
      <c r="X25" s="327" t="s">
        <v>1002</v>
      </c>
      <c r="Y25" s="355" t="s">
        <v>940</v>
      </c>
      <c r="Z25" s="350"/>
      <c r="AA25" s="365" t="s">
        <v>563</v>
      </c>
      <c r="AB25" s="365" t="s">
        <v>563</v>
      </c>
      <c r="AC25" s="328"/>
      <c r="AD25" s="328"/>
      <c r="AE25" s="328"/>
      <c r="AF25" s="355" t="s">
        <v>1056</v>
      </c>
      <c r="AG25" s="350" t="s">
        <v>1056</v>
      </c>
      <c r="AH25" s="330"/>
      <c r="AI25" s="356" t="s">
        <v>916</v>
      </c>
      <c r="AJ25" s="350"/>
      <c r="AK25" s="330"/>
      <c r="AL25" s="328" t="s">
        <v>1160</v>
      </c>
      <c r="AM25" s="350" t="s">
        <v>1161</v>
      </c>
      <c r="AN25" s="357"/>
      <c r="AO25" s="357"/>
      <c r="AP25" s="358"/>
      <c r="AQ25" s="358"/>
      <c r="AR25" s="358"/>
      <c r="AS25" s="358"/>
      <c r="AT25" s="358"/>
      <c r="AU25" s="358"/>
      <c r="AV25" s="358"/>
      <c r="AW25" s="358"/>
      <c r="AX25" s="358"/>
      <c r="AY25" s="358"/>
      <c r="AZ25" s="358"/>
      <c r="BA25" s="358"/>
      <c r="BB25" s="358"/>
      <c r="BC25" s="358"/>
      <c r="BD25" s="358"/>
      <c r="BE25" s="358"/>
      <c r="BF25" s="358"/>
      <c r="BG25" s="358"/>
      <c r="BH25" s="358"/>
      <c r="BI25" s="358"/>
      <c r="BJ25" s="358"/>
      <c r="BK25" s="358"/>
      <c r="BL25" s="358"/>
    </row>
    <row r="26" customFormat="false" ht="12.75" hidden="false" customHeight="false" outlineLevel="0" collapsed="false">
      <c r="A26" s="323" t="s">
        <v>1162</v>
      </c>
      <c r="B26" s="323" t="s">
        <v>1163</v>
      </c>
      <c r="C26" s="327"/>
      <c r="D26" s="327"/>
      <c r="E26" s="327"/>
      <c r="F26" s="327"/>
      <c r="G26" s="373" t="s">
        <v>1164</v>
      </c>
      <c r="H26" s="389"/>
      <c r="I26" s="390" t="s">
        <v>1165</v>
      </c>
      <c r="J26" s="391" t="str">
        <f aca="false">HYPERLINK("mailto:galisbakery.events@gmail.com","galisbakery.events@gmail.com")</f>
        <v>galisbakery.events@gmail.com</v>
      </c>
      <c r="K26" s="392"/>
      <c r="L26" s="389"/>
      <c r="M26" s="393" t="s">
        <v>1166</v>
      </c>
      <c r="N26" s="389"/>
      <c r="O26" s="389"/>
      <c r="P26" s="327"/>
      <c r="Q26" s="327"/>
      <c r="R26" s="327"/>
      <c r="S26" s="350"/>
      <c r="T26" s="327"/>
      <c r="U26" s="327"/>
      <c r="V26" s="327"/>
      <c r="W26" s="327"/>
      <c r="X26" s="377"/>
      <c r="Y26" s="327"/>
      <c r="Z26" s="327" t="s">
        <v>1167</v>
      </c>
      <c r="AA26" s="327"/>
      <c r="AB26" s="327"/>
      <c r="AC26" s="327"/>
      <c r="AD26" s="327"/>
      <c r="AE26" s="389"/>
      <c r="AF26" s="389"/>
      <c r="AG26" s="389"/>
      <c r="AH26" s="394"/>
      <c r="AI26" s="389"/>
      <c r="AJ26" s="389"/>
      <c r="AK26" s="389"/>
      <c r="AL26" s="389"/>
      <c r="AM26" s="389"/>
      <c r="AN26" s="395"/>
      <c r="AO26" s="395"/>
      <c r="AP26" s="396"/>
      <c r="AQ26" s="396"/>
      <c r="AR26" s="396"/>
      <c r="AS26" s="396"/>
      <c r="AT26" s="396"/>
      <c r="AU26" s="396"/>
      <c r="AV26" s="396"/>
      <c r="AW26" s="396"/>
      <c r="AX26" s="396"/>
      <c r="AY26" s="396"/>
      <c r="AZ26" s="396"/>
      <c r="BA26" s="396"/>
      <c r="BB26" s="396"/>
      <c r="BC26" s="396"/>
      <c r="BD26" s="396"/>
      <c r="BE26" s="396"/>
      <c r="BF26" s="396"/>
      <c r="BG26" s="396"/>
      <c r="BH26" s="396"/>
      <c r="BI26" s="396"/>
      <c r="BJ26" s="396"/>
      <c r="BK26" s="396"/>
      <c r="BL26" s="396"/>
    </row>
    <row r="27" customFormat="false" ht="12.75" hidden="false" customHeight="false" outlineLevel="0" collapsed="false">
      <c r="A27" s="346" t="s">
        <v>517</v>
      </c>
      <c r="B27" s="323" t="s">
        <v>1168</v>
      </c>
      <c r="C27" s="327"/>
      <c r="D27" s="354" t="str">
        <f aca="false">HYPERLINK("http://www.pastale.com/","http://www.pastale.com/")</f>
        <v>http://www.pastale.com/</v>
      </c>
      <c r="E27" s="354" t="str">
        <f aca="false">HYPERLINK("https://www.facebook.com/PastaleBinyamina","https://www.facebook.com/PastaleBinyamina")</f>
        <v>https://www.facebook.com/PastaleBinyamina</v>
      </c>
      <c r="F27" s="328"/>
      <c r="G27" s="350" t="s">
        <v>1169</v>
      </c>
      <c r="H27" s="350" t="s">
        <v>1170</v>
      </c>
      <c r="I27" s="350" t="s">
        <v>1171</v>
      </c>
      <c r="J27" s="350" t="s">
        <v>1172</v>
      </c>
      <c r="K27" s="339" t="s">
        <v>1173</v>
      </c>
      <c r="L27" s="350" t="s">
        <v>1174</v>
      </c>
      <c r="M27" s="328" t="s">
        <v>1175</v>
      </c>
      <c r="N27" s="350" t="s">
        <v>912</v>
      </c>
      <c r="O27" s="356" t="s">
        <v>563</v>
      </c>
      <c r="P27" s="328" t="s">
        <v>1176</v>
      </c>
      <c r="Q27" s="363" t="s">
        <v>1177</v>
      </c>
      <c r="R27" s="350" t="s">
        <v>913</v>
      </c>
      <c r="S27" s="350" t="s">
        <v>913</v>
      </c>
      <c r="T27" s="350" t="s">
        <v>913</v>
      </c>
      <c r="U27" s="350" t="s">
        <v>913</v>
      </c>
      <c r="V27" s="350"/>
      <c r="W27" s="350"/>
      <c r="X27" s="356"/>
      <c r="Y27" s="355" t="s">
        <v>940</v>
      </c>
      <c r="Z27" s="350"/>
      <c r="AA27" s="328" t="s">
        <v>569</v>
      </c>
      <c r="AB27" s="365" t="s">
        <v>563</v>
      </c>
      <c r="AC27" s="328"/>
      <c r="AD27" s="328"/>
      <c r="AE27" s="328"/>
      <c r="AF27" s="328"/>
      <c r="AG27" s="339" t="s">
        <v>1178</v>
      </c>
      <c r="AH27" s="330"/>
      <c r="AI27" s="350" t="s">
        <v>916</v>
      </c>
      <c r="AJ27" s="350" t="s">
        <v>917</v>
      </c>
      <c r="AK27" s="330"/>
      <c r="AL27" s="339"/>
      <c r="AM27" s="350"/>
      <c r="AN27" s="357"/>
      <c r="AO27" s="357"/>
      <c r="AP27" s="358"/>
      <c r="AQ27" s="358"/>
      <c r="AR27" s="358"/>
      <c r="AS27" s="358"/>
      <c r="AT27" s="358"/>
      <c r="AU27" s="358"/>
      <c r="AV27" s="358"/>
      <c r="AW27" s="358"/>
      <c r="AX27" s="358"/>
      <c r="AY27" s="358"/>
      <c r="AZ27" s="358"/>
      <c r="BA27" s="358"/>
      <c r="BB27" s="358"/>
      <c r="BC27" s="358"/>
      <c r="BD27" s="358"/>
      <c r="BE27" s="358"/>
      <c r="BF27" s="358"/>
      <c r="BG27" s="358"/>
      <c r="BH27" s="358"/>
      <c r="BI27" s="358"/>
      <c r="BJ27" s="358"/>
      <c r="BK27" s="358"/>
      <c r="BL27" s="358"/>
    </row>
    <row r="28" customFormat="false" ht="12.75" hidden="false" customHeight="false" outlineLevel="0" collapsed="false">
      <c r="A28" s="346" t="s">
        <v>517</v>
      </c>
      <c r="B28" s="323" t="s">
        <v>1179</v>
      </c>
      <c r="C28" s="327"/>
      <c r="D28" s="354" t="str">
        <f aca="false">HYPERLINK("http://www.rest.co.il/sites/Default.asp?txtRestID=15303","http://www.rest.co.il/sites/Default.asp?txtRestID=15303")</f>
        <v>http://www.rest.co.il/sites/Default.asp?txtRestID=15303</v>
      </c>
      <c r="E28" s="354" t="str">
        <f aca="false">HYPERLINK("https://www.facebook.com/CafeBombay","https://www.facebook.com/CafeBombay")</f>
        <v>https://www.facebook.com/CafeBombay</v>
      </c>
      <c r="F28" s="354" t="str">
        <f aca="false">HYPERLINK("http://www.vegan-friendly.co.il/business/%D7%A7%D7%A4%D7%94-%D7%91%D7%95%D7%9E%D7%91%D7%99%D7%99-%D7%9E%D7%A1%D7%A2%D7%93%D7%95%D7%AA-%D7%98%D7%91%D7%A2%D7%95%D7%A0%D7%99%D7%95%D7%AA-%D7%9B%D7%A9%D7%A8%D7%95%D7%AA/","http://www.vegan-friendly.co.il/business/%D7%A7%D7%A4%D7%94-%D7%91%D7%95%D7%9E%D7%91%D7%99%D7%99-%D7%9E%D7%A1%D7%A2%D7%93%D7%95%D7%AA-%D7%98%D7%91%D7%A2%D7%95%D7%A0%D7%99%D7%95%D7%AA-%D7%9B%D7%A9%D7%A8%D7%95%D7%AA/")</f>
        <v>http://www.vegan-friendly.co.il/business/%D7%A7%D7%A4%D7%94-%D7%91%D7%95%D7%9E%D7%91%D7%99%D7%99-%D7%9E%D7%A1%D7%A2%D7%93%D7%95%D7%AA-%D7%98%D7%91%D7%A2%D7%95%D7%A0%D7%99%D7%95%D7%AA-%D7%9B%D7%A9%D7%A8%D7%95%D7%AA/</v>
      </c>
      <c r="G28" s="350" t="s">
        <v>1180</v>
      </c>
      <c r="H28" s="350" t="s">
        <v>1181</v>
      </c>
      <c r="I28" s="397" t="s">
        <v>1182</v>
      </c>
      <c r="J28" s="350" t="s">
        <v>1183</v>
      </c>
      <c r="K28" s="350" t="s">
        <v>912</v>
      </c>
      <c r="L28" s="350" t="s">
        <v>1174</v>
      </c>
      <c r="M28" s="328" t="s">
        <v>940</v>
      </c>
      <c r="N28" s="350" t="s">
        <v>1184</v>
      </c>
      <c r="O28" s="356" t="s">
        <v>1185</v>
      </c>
      <c r="P28" s="363" t="s">
        <v>724</v>
      </c>
      <c r="Q28" s="363" t="s">
        <v>1177</v>
      </c>
      <c r="R28" s="350" t="s">
        <v>913</v>
      </c>
      <c r="S28" s="350" t="s">
        <v>913</v>
      </c>
      <c r="T28" s="350" t="s">
        <v>913</v>
      </c>
      <c r="U28" s="350" t="s">
        <v>913</v>
      </c>
      <c r="V28" s="350"/>
      <c r="W28" s="350" t="s">
        <v>1081</v>
      </c>
      <c r="X28" s="350" t="s">
        <v>1186</v>
      </c>
      <c r="Y28" s="355" t="s">
        <v>925</v>
      </c>
      <c r="Z28" s="327"/>
      <c r="AA28" s="365" t="s">
        <v>563</v>
      </c>
      <c r="AB28" s="365" t="s">
        <v>563</v>
      </c>
      <c r="AC28" s="328"/>
      <c r="AD28" s="328"/>
      <c r="AE28" s="328"/>
      <c r="AF28" s="328"/>
      <c r="AG28" s="350"/>
      <c r="AH28" s="330"/>
      <c r="AI28" s="350"/>
      <c r="AJ28" s="350"/>
      <c r="AK28" s="330"/>
      <c r="AL28" s="328" t="s">
        <v>1187</v>
      </c>
      <c r="AM28" s="350" t="s">
        <v>1019</v>
      </c>
      <c r="AN28" s="357"/>
      <c r="AO28" s="357"/>
      <c r="AP28" s="358"/>
      <c r="AQ28" s="358"/>
      <c r="AR28" s="358"/>
      <c r="AS28" s="358"/>
      <c r="AT28" s="358"/>
      <c r="AU28" s="358"/>
      <c r="AV28" s="358"/>
      <c r="AW28" s="358"/>
      <c r="AX28" s="358"/>
      <c r="AY28" s="358"/>
      <c r="AZ28" s="358"/>
      <c r="BA28" s="358"/>
      <c r="BB28" s="358"/>
      <c r="BC28" s="358"/>
      <c r="BD28" s="358"/>
      <c r="BE28" s="358"/>
      <c r="BF28" s="358"/>
      <c r="BG28" s="358"/>
      <c r="BH28" s="358"/>
      <c r="BI28" s="358"/>
      <c r="BJ28" s="358"/>
      <c r="BK28" s="358"/>
      <c r="BL28" s="358"/>
    </row>
    <row r="29" customFormat="false" ht="12.75" hidden="false" customHeight="false" outlineLevel="0" collapsed="false">
      <c r="A29" s="333"/>
      <c r="B29" s="333" t="s">
        <v>1188</v>
      </c>
      <c r="C29" s="334"/>
      <c r="D29" s="335" t="s">
        <v>1189</v>
      </c>
      <c r="E29" s="335" t="s">
        <v>1190</v>
      </c>
      <c r="F29" s="335" t="s">
        <v>1191</v>
      </c>
      <c r="G29" s="336" t="s">
        <v>1192</v>
      </c>
      <c r="H29" s="337" t="s">
        <v>1193</v>
      </c>
      <c r="I29" s="336" t="s">
        <v>1194</v>
      </c>
      <c r="J29" s="334"/>
      <c r="K29" s="334"/>
      <c r="L29" s="334"/>
      <c r="M29" s="334"/>
      <c r="N29" s="334"/>
      <c r="O29" s="334"/>
      <c r="P29" s="334"/>
      <c r="Q29" s="334"/>
      <c r="R29" s="334"/>
      <c r="S29" s="334"/>
      <c r="T29" s="334"/>
      <c r="U29" s="334"/>
      <c r="V29" s="334"/>
      <c r="W29" s="334"/>
      <c r="X29" s="334"/>
      <c r="Y29" s="334"/>
      <c r="Z29" s="334"/>
      <c r="AA29" s="334"/>
      <c r="AB29" s="334"/>
      <c r="AC29" s="334"/>
      <c r="AD29" s="334"/>
      <c r="AE29" s="334"/>
      <c r="AF29" s="334"/>
      <c r="AG29" s="334"/>
      <c r="AH29" s="334"/>
      <c r="AI29" s="334"/>
      <c r="AJ29" s="334"/>
      <c r="AK29" s="324"/>
      <c r="AL29" s="324"/>
      <c r="AM29" s="324"/>
      <c r="AN29" s="324"/>
      <c r="AO29" s="324"/>
    </row>
    <row r="30" customFormat="false" ht="12.75" hidden="false" customHeight="false" outlineLevel="0" collapsed="false">
      <c r="A30" s="381" t="s">
        <v>21</v>
      </c>
      <c r="B30" s="347" t="s">
        <v>1195</v>
      </c>
      <c r="C30" s="327"/>
      <c r="D30" s="398" t="s">
        <v>940</v>
      </c>
      <c r="E30" s="354" t="str">
        <f aca="false">HYPERLINK("https://www.facebook.com/cafebirenbaum","https://www.facebook.com/cafebirenbaum")</f>
        <v>https://www.facebook.com/cafebirenbaum</v>
      </c>
      <c r="F30" s="354" t="str">
        <f aca="false">HYPERLINK("http://www.vegan-friendly.co.il/business/%D7%A7%D7%A4%D7%94-%D7%91%D7%99%D7%A8%D7%A0%D7%91%D7%90%D7%95%D7%9D/","http://www.vegan-friendly.co.il/business/%D7%A7%D7%A4%D7%94-%D7%91%D7%99%D7%A8%D7%A0%D7%91%D7%90%D7%95%D7%9D/")</f>
        <v>http://www.vegan-friendly.co.il/business/%D7%A7%D7%A4%D7%94-%D7%91%D7%99%D7%A8%D7%A0%D7%91%D7%90%D7%95%D7%9D/</v>
      </c>
      <c r="G30" s="382" t="s">
        <v>1196</v>
      </c>
      <c r="H30" s="382" t="s">
        <v>1197</v>
      </c>
      <c r="I30" s="382" t="s">
        <v>1198</v>
      </c>
      <c r="J30" s="399" t="s">
        <v>1199</v>
      </c>
      <c r="K30" s="328"/>
      <c r="L30" s="383" t="s">
        <v>569</v>
      </c>
      <c r="M30" s="382" t="s">
        <v>1200</v>
      </c>
      <c r="N30" s="384" t="s">
        <v>1201</v>
      </c>
      <c r="O30" s="384" t="s">
        <v>940</v>
      </c>
      <c r="P30" s="327" t="s">
        <v>1202</v>
      </c>
      <c r="Q30" s="382" t="s">
        <v>563</v>
      </c>
      <c r="R30" s="382" t="s">
        <v>563</v>
      </c>
      <c r="S30" s="382" t="s">
        <v>563</v>
      </c>
      <c r="T30" s="382" t="s">
        <v>913</v>
      </c>
      <c r="U30" s="348" t="s">
        <v>563</v>
      </c>
      <c r="V30" s="327"/>
      <c r="W30" s="327"/>
      <c r="X30" s="400" t="n">
        <v>41223</v>
      </c>
      <c r="Y30" s="386" t="s">
        <v>940</v>
      </c>
      <c r="Z30" s="350"/>
      <c r="AA30" s="383" t="s">
        <v>933</v>
      </c>
      <c r="AB30" s="383" t="s">
        <v>933</v>
      </c>
      <c r="AC30" s="350"/>
      <c r="AD30" s="350"/>
      <c r="AE30" s="348" t="s">
        <v>1203</v>
      </c>
      <c r="AF30" s="401" t="s">
        <v>1048</v>
      </c>
      <c r="AG30" s="350"/>
      <c r="AH30" s="330"/>
      <c r="AI30" s="382" t="s">
        <v>1132</v>
      </c>
      <c r="AJ30" s="350"/>
      <c r="AK30" s="330"/>
      <c r="AL30" s="339"/>
      <c r="AM30" s="350"/>
      <c r="AN30" s="357"/>
      <c r="AO30" s="357"/>
      <c r="AP30" s="358"/>
      <c r="AQ30" s="358"/>
      <c r="AR30" s="358"/>
      <c r="AS30" s="358"/>
      <c r="AT30" s="358"/>
      <c r="AU30" s="358"/>
      <c r="AV30" s="358"/>
      <c r="AW30" s="358"/>
      <c r="AX30" s="358"/>
      <c r="AY30" s="358"/>
      <c r="AZ30" s="358"/>
      <c r="BA30" s="358"/>
      <c r="BB30" s="358"/>
      <c r="BC30" s="358"/>
      <c r="BD30" s="358"/>
      <c r="BE30" s="358"/>
      <c r="BF30" s="358"/>
      <c r="BG30" s="358"/>
      <c r="BH30" s="358"/>
      <c r="BI30" s="358"/>
      <c r="BJ30" s="358"/>
      <c r="BK30" s="358"/>
      <c r="BL30" s="358"/>
    </row>
    <row r="31" customFormat="false" ht="12.75" hidden="false" customHeight="false" outlineLevel="0" collapsed="false">
      <c r="A31" s="346" t="s">
        <v>96</v>
      </c>
      <c r="B31" s="323" t="s">
        <v>1204</v>
      </c>
      <c r="C31" s="327"/>
      <c r="D31" s="354" t="str">
        <f aca="false">HYPERLINK("http://www.rest.co.il/sites/Default.asp?txtRestID=1675","http://www.rest.co.il/sites/Default.asp?txtRestID=1675")</f>
        <v>http://www.rest.co.il/sites/Default.asp?txtRestID=1675</v>
      </c>
      <c r="E31" s="354" t="str">
        <f aca="false">HYPERLINK("https://www.facebook.com/pages/%D7%AA%D7%90%D7%A0%D7%99%D7%9D-Teenim/249205301904000","https://www.facebook.com/pages/%D7%AA%D7%90%D7%A0%D7%99%D7%9D-Teenim/249205301904000")</f>
        <v>https://www.facebook.com/pages/%D7%AA%D7%90%D7%A0%D7%99%D7%9D-Teenim/249205301904000</v>
      </c>
      <c r="F31" s="354" t="str">
        <f aca="false">HYPERLINK("http://www.vegan-friendly.co.il/business/%D7%AA%D7%90%D7%A0%D7%99%D7%9D/","http://www.vegan-friendly.co.il/business/%D7%AA%D7%90%D7%A0%D7%99%D7%9D/")</f>
        <v>http://www.vegan-friendly.co.il/business/%D7%AA%D7%90%D7%A0%D7%99%D7%9D/</v>
      </c>
      <c r="G31" s="350" t="s">
        <v>1205</v>
      </c>
      <c r="H31" s="363" t="s">
        <v>1206</v>
      </c>
      <c r="I31" s="350" t="s">
        <v>1207</v>
      </c>
      <c r="J31" s="350" t="s">
        <v>1208</v>
      </c>
      <c r="K31" s="328" t="s">
        <v>1025</v>
      </c>
      <c r="L31" s="350" t="s">
        <v>1174</v>
      </c>
      <c r="M31" s="350" t="s">
        <v>1209</v>
      </c>
      <c r="N31" s="363" t="s">
        <v>1210</v>
      </c>
      <c r="O31" s="356" t="s">
        <v>563</v>
      </c>
      <c r="P31" s="350" t="s">
        <v>1211</v>
      </c>
      <c r="Q31" s="363" t="s">
        <v>1212</v>
      </c>
      <c r="R31" s="350" t="s">
        <v>913</v>
      </c>
      <c r="S31" s="350" t="s">
        <v>1014</v>
      </c>
      <c r="T31" s="350" t="s">
        <v>913</v>
      </c>
      <c r="U31" s="350" t="s">
        <v>563</v>
      </c>
      <c r="V31" s="350"/>
      <c r="W31" s="350"/>
      <c r="X31" s="350" t="s">
        <v>1213</v>
      </c>
      <c r="Y31" s="355" t="s">
        <v>940</v>
      </c>
      <c r="Z31" s="350"/>
      <c r="AA31" s="356" t="s">
        <v>563</v>
      </c>
      <c r="AB31" s="356" t="s">
        <v>563</v>
      </c>
      <c r="AC31" s="350"/>
      <c r="AD31" s="350"/>
      <c r="AE31" s="402" t="s">
        <v>1214</v>
      </c>
      <c r="AF31" s="355" t="s">
        <v>1131</v>
      </c>
      <c r="AG31" s="350"/>
      <c r="AH31" s="330"/>
      <c r="AI31" s="350" t="s">
        <v>975</v>
      </c>
      <c r="AJ31" s="350"/>
      <c r="AK31" s="330"/>
      <c r="AL31" s="339"/>
      <c r="AM31" s="350"/>
      <c r="AN31" s="357"/>
      <c r="AO31" s="357"/>
      <c r="AP31" s="358"/>
      <c r="AQ31" s="358"/>
      <c r="AR31" s="358"/>
      <c r="AS31" s="358"/>
      <c r="AT31" s="358"/>
      <c r="AU31" s="358"/>
      <c r="AV31" s="358"/>
      <c r="AW31" s="358"/>
      <c r="AX31" s="358"/>
      <c r="AY31" s="358"/>
      <c r="AZ31" s="358"/>
      <c r="BA31" s="358"/>
      <c r="BB31" s="358"/>
      <c r="BC31" s="358"/>
      <c r="BD31" s="358"/>
      <c r="BE31" s="358"/>
      <c r="BF31" s="358"/>
      <c r="BG31" s="358"/>
      <c r="BH31" s="358"/>
      <c r="BI31" s="358"/>
      <c r="BJ31" s="358"/>
      <c r="BK31" s="358"/>
      <c r="BL31" s="358"/>
    </row>
    <row r="32" customFormat="false" ht="12.75" hidden="false" customHeight="false" outlineLevel="0" collapsed="false">
      <c r="A32" s="346" t="s">
        <v>96</v>
      </c>
      <c r="B32" s="370" t="s">
        <v>1215</v>
      </c>
      <c r="C32" s="327"/>
      <c r="D32" s="356" t="s">
        <v>940</v>
      </c>
      <c r="E32" s="354" t="str">
        <f aca="false">HYPERLINK("http://www.facebook.com/pages/%D7%94%D7%90%D7%92%D7%A1-1/477691602252830?fref=ts","http://www.facebook.com/pages/%D7%94%D7%90%D7%92%D7%A1-1/477691602252830?fref=ts")</f>
        <v>http://www.facebook.com/pages/%D7%94%D7%90%D7%92%D7%A1-1/477691602252830?fref=ts</v>
      </c>
      <c r="F32" s="354" t="str">
        <f aca="false">HYPERLINK("http://www.vegan-friendly.co.il/business/%D7%94%D7%90%D7%92%D7%A1-1/","http://www.vegan-friendly.co.il/business/%D7%94%D7%90%D7%92%D7%A1-1/")</f>
        <v>http://www.vegan-friendly.co.il/business/%D7%94%D7%90%D7%92%D7%A1-1/</v>
      </c>
      <c r="G32" s="350" t="s">
        <v>1216</v>
      </c>
      <c r="H32" s="350" t="s">
        <v>1217</v>
      </c>
      <c r="I32" s="350" t="s">
        <v>1218</v>
      </c>
      <c r="J32" s="350" t="s">
        <v>1219</v>
      </c>
      <c r="K32" s="339"/>
      <c r="L32" s="350" t="s">
        <v>1026</v>
      </c>
      <c r="M32" s="350" t="s">
        <v>1220</v>
      </c>
      <c r="N32" s="356" t="s">
        <v>1221</v>
      </c>
      <c r="O32" s="356" t="s">
        <v>931</v>
      </c>
      <c r="P32" s="350" t="s">
        <v>1218</v>
      </c>
      <c r="Q32" s="363" t="s">
        <v>1029</v>
      </c>
      <c r="R32" s="350" t="s">
        <v>563</v>
      </c>
      <c r="S32" s="350" t="s">
        <v>563</v>
      </c>
      <c r="T32" s="350" t="s">
        <v>913</v>
      </c>
      <c r="U32" s="327" t="s">
        <v>563</v>
      </c>
      <c r="V32" s="327"/>
      <c r="W32" s="327"/>
      <c r="X32" s="327" t="s">
        <v>1222</v>
      </c>
      <c r="Y32" s="355" t="s">
        <v>940</v>
      </c>
      <c r="Z32" s="350"/>
      <c r="AA32" s="356" t="s">
        <v>563</v>
      </c>
      <c r="AB32" s="356" t="s">
        <v>563</v>
      </c>
      <c r="AC32" s="350"/>
      <c r="AD32" s="350"/>
      <c r="AE32" s="327" t="s">
        <v>1223</v>
      </c>
      <c r="AF32" s="355" t="s">
        <v>1131</v>
      </c>
      <c r="AG32" s="350"/>
      <c r="AH32" s="330"/>
      <c r="AI32" s="350" t="s">
        <v>1224</v>
      </c>
      <c r="AJ32" s="350" t="s">
        <v>1225</v>
      </c>
      <c r="AK32" s="330"/>
      <c r="AL32" s="339"/>
      <c r="AM32" s="350"/>
      <c r="AN32" s="357"/>
      <c r="AO32" s="357"/>
      <c r="AP32" s="358"/>
      <c r="AQ32" s="358"/>
      <c r="AR32" s="358"/>
      <c r="AS32" s="358"/>
      <c r="AT32" s="358"/>
      <c r="AU32" s="358"/>
      <c r="AV32" s="358"/>
      <c r="AW32" s="358"/>
      <c r="AX32" s="358"/>
      <c r="AY32" s="358"/>
      <c r="AZ32" s="358"/>
      <c r="BA32" s="358"/>
      <c r="BB32" s="358"/>
      <c r="BC32" s="358"/>
      <c r="BD32" s="358"/>
      <c r="BE32" s="358"/>
      <c r="BF32" s="358"/>
      <c r="BG32" s="358"/>
      <c r="BH32" s="358"/>
      <c r="BI32" s="358"/>
      <c r="BJ32" s="358"/>
      <c r="BK32" s="358"/>
      <c r="BL32" s="358"/>
    </row>
    <row r="33" customFormat="false" ht="12.75" hidden="false" customHeight="false" outlineLevel="0" collapsed="false">
      <c r="A33" s="333"/>
      <c r="B33" s="333" t="s">
        <v>1226</v>
      </c>
      <c r="C33" s="334"/>
      <c r="D33" s="335" t="s">
        <v>1227</v>
      </c>
      <c r="E33" s="335" t="s">
        <v>1228</v>
      </c>
      <c r="F33" s="335" t="s">
        <v>1229</v>
      </c>
      <c r="G33" s="336" t="s">
        <v>1230</v>
      </c>
      <c r="H33" s="334"/>
      <c r="I33" s="336" t="s">
        <v>1231</v>
      </c>
      <c r="J33" s="334"/>
      <c r="K33" s="334"/>
      <c r="L33" s="334"/>
      <c r="M33" s="334"/>
      <c r="N33" s="334"/>
      <c r="O33" s="334"/>
      <c r="P33" s="334"/>
      <c r="Q33" s="334"/>
      <c r="R33" s="334"/>
      <c r="S33" s="334"/>
      <c r="T33" s="334"/>
      <c r="U33" s="334"/>
      <c r="V33" s="334"/>
      <c r="W33" s="334"/>
      <c r="X33" s="334"/>
      <c r="Y33" s="334"/>
      <c r="Z33" s="334"/>
      <c r="AA33" s="334"/>
      <c r="AB33" s="334"/>
      <c r="AC33" s="334"/>
      <c r="AD33" s="334"/>
      <c r="AE33" s="334"/>
      <c r="AF33" s="334"/>
      <c r="AG33" s="334"/>
      <c r="AH33" s="334"/>
      <c r="AI33" s="334"/>
      <c r="AJ33" s="334"/>
      <c r="AK33" s="324"/>
      <c r="AL33" s="324"/>
      <c r="AM33" s="324"/>
      <c r="AN33" s="324"/>
      <c r="AO33" s="324"/>
    </row>
    <row r="34" customFormat="false" ht="12.75" hidden="false" customHeight="false" outlineLevel="0" collapsed="false">
      <c r="A34" s="346" t="s">
        <v>96</v>
      </c>
      <c r="B34" s="323" t="s">
        <v>1232</v>
      </c>
      <c r="C34" s="327"/>
      <c r="D34" s="387" t="s">
        <v>949</v>
      </c>
      <c r="E34" s="354" t="str">
        <f aca="false">HYPERLINK("https://www.facebook.com/5bemay/photos_stream","https://www.facebook.com/5bemay/photos_stream")</f>
        <v>https://www.facebook.com/5bemay/photos_stream</v>
      </c>
      <c r="F34" s="354" t="str">
        <f aca="false">HYPERLINK("http://www.vegan-friendly.co.il/business/%D7%94%D7%97%D7%9E%D7%99%D7%A9%D7%94-%D7%91%D7%9E%D7%90%D7%99-5-%D7%91%D7%9E%D7%90%D7%99/","http://www.vegan-friendly.co.il/business/%D7%94%D7%97%D7%9E%D7%99%D7%A9%D7%94-%D7%91%D7%9E%D7%90%D7%99-5-%D7%91%D7%9E%D7%90%D7%99/")</f>
        <v>http://www.vegan-friendly.co.il/business/%D7%94%D7%97%D7%9E%D7%99%D7%A9%D7%94-%D7%91%D7%9E%D7%90%D7%99-5-%D7%91%D7%9E%D7%90%D7%99/</v>
      </c>
      <c r="G34" s="379" t="s">
        <v>1233</v>
      </c>
      <c r="H34" s="379" t="s">
        <v>1234</v>
      </c>
      <c r="I34" s="379" t="s">
        <v>1235</v>
      </c>
      <c r="J34" s="350" t="s">
        <v>1236</v>
      </c>
      <c r="K34" s="328" t="s">
        <v>569</v>
      </c>
      <c r="L34" s="350" t="s">
        <v>1237</v>
      </c>
      <c r="M34" s="350" t="s">
        <v>1238</v>
      </c>
      <c r="N34" s="350" t="s">
        <v>912</v>
      </c>
      <c r="O34" s="356" t="s">
        <v>940</v>
      </c>
      <c r="P34" s="350" t="s">
        <v>1239</v>
      </c>
      <c r="Q34" s="350" t="s">
        <v>563</v>
      </c>
      <c r="R34" s="350" t="s">
        <v>563</v>
      </c>
      <c r="S34" s="350" t="s">
        <v>563</v>
      </c>
      <c r="T34" s="350" t="s">
        <v>913</v>
      </c>
      <c r="U34" s="350" t="s">
        <v>913</v>
      </c>
      <c r="V34" s="327"/>
      <c r="W34" s="327" t="s">
        <v>1240</v>
      </c>
      <c r="X34" s="377" t="n">
        <v>41859</v>
      </c>
      <c r="Y34" s="355" t="s">
        <v>925</v>
      </c>
      <c r="Z34" s="350" t="s">
        <v>1241</v>
      </c>
      <c r="AA34" s="327" t="s">
        <v>1242</v>
      </c>
      <c r="AB34" s="328" t="s">
        <v>563</v>
      </c>
      <c r="AC34" s="327" t="s">
        <v>1243</v>
      </c>
      <c r="AD34" s="328" t="s">
        <v>569</v>
      </c>
      <c r="AE34" s="328"/>
      <c r="AF34" s="355" t="s">
        <v>569</v>
      </c>
      <c r="AG34" s="350"/>
      <c r="AH34" s="330"/>
      <c r="AI34" s="350"/>
      <c r="AJ34" s="350"/>
      <c r="AK34" s="330"/>
      <c r="AL34" s="339"/>
      <c r="AM34" s="350"/>
      <c r="AN34" s="357"/>
      <c r="AO34" s="357"/>
      <c r="AP34" s="358"/>
      <c r="AQ34" s="358"/>
      <c r="AR34" s="358"/>
      <c r="AS34" s="358"/>
      <c r="AT34" s="358"/>
      <c r="AU34" s="358"/>
      <c r="AV34" s="358"/>
      <c r="AW34" s="358"/>
      <c r="AX34" s="358"/>
      <c r="AY34" s="358"/>
      <c r="AZ34" s="358"/>
      <c r="BA34" s="358"/>
      <c r="BB34" s="358"/>
      <c r="BC34" s="358"/>
      <c r="BD34" s="358"/>
      <c r="BE34" s="358"/>
      <c r="BF34" s="358"/>
      <c r="BG34" s="358"/>
      <c r="BH34" s="358"/>
      <c r="BI34" s="358"/>
      <c r="BJ34" s="358"/>
      <c r="BK34" s="358"/>
      <c r="BL34" s="358"/>
    </row>
    <row r="35" customFormat="false" ht="12.75" hidden="false" customHeight="false" outlineLevel="0" collapsed="false">
      <c r="A35" s="346" t="s">
        <v>96</v>
      </c>
      <c r="B35" s="370" t="s">
        <v>1244</v>
      </c>
      <c r="C35" s="327"/>
      <c r="D35" s="354" t="str">
        <f aca="false">HYPERLINK("http://www.rest.co.il/sites/default.asp?txtRestID=1426","http://www.rest.co.il/sites/default.asp?txtRestID=1426")</f>
        <v>http://www.rest.co.il/sites/default.asp?txtRestID=1426</v>
      </c>
      <c r="E35" s="387" t="s">
        <v>1151</v>
      </c>
      <c r="F35" s="354" t="str">
        <f aca="false">HYPERLINK("http://www.vegan-friendly.co.il/business/%D7%9E%D7%A1%D7%A2%D7%93%D7%AA-%D7%90%D7%9E%D7%90/","http://www.vegan-friendly.co.il/business/%D7%9E%D7%A1%D7%A2%D7%93%D7%AA-%D7%90%D7%9E%D7%90/")</f>
        <v>http://www.vegan-friendly.co.il/business/%D7%9E%D7%A1%D7%A2%D7%93%D7%AA-%D7%90%D7%9E%D7%90/</v>
      </c>
      <c r="G35" s="379" t="s">
        <v>1245</v>
      </c>
      <c r="H35" s="403" t="s">
        <v>1246</v>
      </c>
      <c r="I35" s="379" t="s">
        <v>1247</v>
      </c>
      <c r="J35" s="350" t="s">
        <v>1248</v>
      </c>
      <c r="K35" s="359" t="s">
        <v>1249</v>
      </c>
      <c r="L35" s="350" t="s">
        <v>1250</v>
      </c>
      <c r="M35" s="359" t="s">
        <v>563</v>
      </c>
      <c r="N35" s="350" t="s">
        <v>1251</v>
      </c>
      <c r="O35" s="356" t="s">
        <v>563</v>
      </c>
      <c r="P35" s="379" t="s">
        <v>1252</v>
      </c>
      <c r="Q35" s="379" t="s">
        <v>913</v>
      </c>
      <c r="R35" s="379" t="s">
        <v>913</v>
      </c>
      <c r="S35" s="373" t="s">
        <v>913</v>
      </c>
      <c r="T35" s="327"/>
      <c r="U35" s="379" t="s">
        <v>563</v>
      </c>
      <c r="V35" s="350"/>
      <c r="W35" s="350"/>
      <c r="X35" s="404" t="n">
        <v>41679</v>
      </c>
      <c r="Y35" s="359" t="s">
        <v>940</v>
      </c>
      <c r="Z35" s="327"/>
      <c r="AA35" s="403" t="s">
        <v>1253</v>
      </c>
      <c r="AB35" s="359" t="s">
        <v>563</v>
      </c>
      <c r="AC35" s="328"/>
      <c r="AD35" s="328" t="s">
        <v>569</v>
      </c>
      <c r="AE35" s="328"/>
      <c r="AF35" s="328" t="s">
        <v>569</v>
      </c>
      <c r="AG35" s="350"/>
      <c r="AH35" s="330"/>
      <c r="AI35" s="350"/>
      <c r="AJ35" s="350"/>
      <c r="AK35" s="405"/>
      <c r="AL35" s="406"/>
      <c r="AM35" s="392"/>
      <c r="AN35" s="357"/>
      <c r="AO35" s="357"/>
      <c r="AP35" s="358"/>
      <c r="AQ35" s="358"/>
      <c r="AR35" s="358"/>
      <c r="AS35" s="358"/>
      <c r="AT35" s="358"/>
      <c r="AU35" s="358"/>
      <c r="AV35" s="358"/>
      <c r="AW35" s="358"/>
      <c r="AX35" s="358"/>
      <c r="AY35" s="358"/>
      <c r="AZ35" s="358"/>
      <c r="BA35" s="358"/>
      <c r="BB35" s="358"/>
      <c r="BC35" s="358"/>
      <c r="BD35" s="358"/>
      <c r="BE35" s="358"/>
      <c r="BF35" s="358"/>
      <c r="BG35" s="358"/>
      <c r="BH35" s="358"/>
      <c r="BI35" s="358"/>
      <c r="BJ35" s="358"/>
      <c r="BK35" s="358"/>
      <c r="BL35" s="358"/>
    </row>
    <row r="36" customFormat="false" ht="12.75" hidden="false" customHeight="false" outlineLevel="0" collapsed="false">
      <c r="A36" s="346" t="s">
        <v>517</v>
      </c>
      <c r="B36" s="370" t="s">
        <v>1254</v>
      </c>
      <c r="C36" s="327"/>
      <c r="D36" s="353" t="s">
        <v>940</v>
      </c>
      <c r="E36" s="354" t="str">
        <f aca="false">HYPERLINK("https://www.facebook.com/Italian.kitchen.il","https://www.facebook.com/Italian.kitchen.il")</f>
        <v>https://www.facebook.com/Italian.kitchen.il</v>
      </c>
      <c r="F36" s="354" t="str">
        <f aca="false">HYPERLINK("http://www.vegan-friendly.co.il/business/%D7%A4%D7%99%D7%A6%D7%94-%D7%9E%D7%95%D7%A0%D7%A1%D7%98%D7%A8-2/","http://www.vegan-friendly.co.il/business/%D7%A4%D7%99%D7%A6%D7%94-%D7%9E%D7%95%D7%A0%D7%A1%D7%98%D7%A8-2/")</f>
        <v>http://www.vegan-friendly.co.il/business/%D7%A4%D7%99%D7%A6%D7%94-%D7%9E%D7%95%D7%A0%D7%A1%D7%98%D7%A8-2/</v>
      </c>
      <c r="G36" s="379" t="s">
        <v>1255</v>
      </c>
      <c r="H36" s="379" t="s">
        <v>1256</v>
      </c>
      <c r="I36" s="379" t="s">
        <v>1257</v>
      </c>
      <c r="J36" s="379" t="s">
        <v>1258</v>
      </c>
      <c r="K36" s="359" t="s">
        <v>1056</v>
      </c>
      <c r="L36" s="387" t="s">
        <v>968</v>
      </c>
      <c r="M36" s="379" t="s">
        <v>1259</v>
      </c>
      <c r="N36" s="359" t="s">
        <v>1260</v>
      </c>
      <c r="O36" s="387" t="s">
        <v>1056</v>
      </c>
      <c r="P36" s="379" t="s">
        <v>1261</v>
      </c>
      <c r="Q36" s="379" t="s">
        <v>913</v>
      </c>
      <c r="R36" s="379" t="s">
        <v>913</v>
      </c>
      <c r="S36" s="379" t="s">
        <v>913</v>
      </c>
      <c r="T36" s="379" t="s">
        <v>913</v>
      </c>
      <c r="U36" s="379" t="s">
        <v>913</v>
      </c>
      <c r="V36" s="327"/>
      <c r="W36" s="327"/>
      <c r="X36" s="373" t="s">
        <v>1262</v>
      </c>
      <c r="Y36" s="407" t="s">
        <v>940</v>
      </c>
      <c r="Z36" s="350"/>
      <c r="AA36" s="359" t="s">
        <v>933</v>
      </c>
      <c r="AB36" s="359" t="s">
        <v>933</v>
      </c>
      <c r="AC36" s="350"/>
      <c r="AD36" s="350"/>
      <c r="AE36" s="373" t="s">
        <v>1263</v>
      </c>
      <c r="AF36" s="407" t="s">
        <v>1056</v>
      </c>
      <c r="AG36" s="379" t="s">
        <v>1056</v>
      </c>
      <c r="AH36" s="330"/>
      <c r="AI36" s="379" t="s">
        <v>916</v>
      </c>
      <c r="AJ36" s="366" t="n">
        <v>41883</v>
      </c>
      <c r="AK36" s="330"/>
      <c r="AL36" s="339"/>
      <c r="AM36" s="350"/>
      <c r="AN36" s="408"/>
      <c r="AO36" s="408"/>
      <c r="AP36" s="409"/>
      <c r="AQ36" s="409"/>
      <c r="AR36" s="409"/>
      <c r="AS36" s="409"/>
      <c r="AT36" s="409"/>
      <c r="AU36" s="409"/>
      <c r="AV36" s="409"/>
      <c r="AW36" s="409"/>
      <c r="AX36" s="409"/>
      <c r="AY36" s="409"/>
      <c r="AZ36" s="409"/>
      <c r="BA36" s="409"/>
      <c r="BB36" s="409"/>
      <c r="BC36" s="409"/>
      <c r="BD36" s="409"/>
      <c r="BE36" s="409"/>
      <c r="BF36" s="409"/>
      <c r="BG36" s="409"/>
      <c r="BH36" s="409"/>
      <c r="BI36" s="409"/>
      <c r="BJ36" s="409"/>
      <c r="BK36" s="409"/>
      <c r="BL36" s="409"/>
    </row>
    <row r="37" customFormat="false" ht="12.75" hidden="false" customHeight="false" outlineLevel="0" collapsed="false">
      <c r="A37" s="333"/>
      <c r="B37" s="333" t="s">
        <v>1264</v>
      </c>
      <c r="C37" s="334"/>
      <c r="D37" s="334"/>
      <c r="E37" s="335" t="s">
        <v>1265</v>
      </c>
      <c r="F37" s="335" t="s">
        <v>1266</v>
      </c>
      <c r="G37" s="336" t="s">
        <v>1267</v>
      </c>
      <c r="H37" s="337" t="s">
        <v>1268</v>
      </c>
      <c r="I37" s="336" t="s">
        <v>1269</v>
      </c>
      <c r="J37" s="334"/>
      <c r="K37" s="334"/>
      <c r="L37" s="334"/>
      <c r="M37" s="334"/>
      <c r="N37" s="334"/>
      <c r="O37" s="334"/>
      <c r="P37" s="334"/>
      <c r="Q37" s="334"/>
      <c r="R37" s="334"/>
      <c r="S37" s="334"/>
      <c r="T37" s="334"/>
      <c r="U37" s="334"/>
      <c r="V37" s="334"/>
      <c r="W37" s="334"/>
      <c r="X37" s="334"/>
      <c r="Y37" s="334"/>
      <c r="Z37" s="334"/>
      <c r="AA37" s="334"/>
      <c r="AB37" s="334"/>
      <c r="AC37" s="334"/>
      <c r="AD37" s="334"/>
      <c r="AE37" s="334"/>
      <c r="AF37" s="334"/>
      <c r="AG37" s="334"/>
      <c r="AH37" s="334"/>
      <c r="AI37" s="334"/>
      <c r="AJ37" s="334"/>
      <c r="AK37" s="324"/>
      <c r="AL37" s="324"/>
      <c r="AM37" s="324"/>
      <c r="AN37" s="324"/>
      <c r="AO37" s="324"/>
    </row>
    <row r="38" customFormat="false" ht="12.75" hidden="false" customHeight="false" outlineLevel="0" collapsed="false">
      <c r="A38" s="346" t="s">
        <v>1270</v>
      </c>
      <c r="B38" s="346" t="s">
        <v>1271</v>
      </c>
      <c r="C38" s="350"/>
      <c r="D38" s="354" t="str">
        <f aca="false">HYPERLINK("https://www.hasushia.com/index.php","https://www.hasushia.com/index.php")</f>
        <v>https://www.hasushia.com/index.php</v>
      </c>
      <c r="E38" s="354" t="str">
        <f aca="false">HYPERLINK("https://www.facebook.com/pages/%D7%94%D7%A1%D7%95%D7%A9%D7%99%D7%94-%D7%99%D7%A9%D7%A8%D7%90%D7%9C-Hasushia/150503218332542","https://www.facebook.com/pages/%D7%94%D7%A1%D7%95%D7%A9%D7%99%D7%94-%D7%99%D7%A9%D7%A8%D7%90%D7%9C-Hasushia/150503218332542")</f>
        <v>https://www.facebook.com/pages/%D7%94%D7%A1%D7%95%D7%A9%D7%99%D7%94-%D7%99%D7%A9%D7%A8%D7%90%D7%9C-Hasushia/150503218332542</v>
      </c>
      <c r="F38" s="354" t="str">
        <f aca="false">HYPERLINK("http://www.vegan-friendly.co.il/restaurant/119/%D7%94%D7%A1%D7%95%D7%A9%D7%99%D7%94","http://www.vegan-friendly.co.il/restaurant/119/%D7%94%D7%A1%D7%95%D7%A9%D7%99%D7%94")</f>
        <v>http://www.vegan-friendly.co.il/restaurant/119/%D7%94%D7%A1%D7%95%D7%A9%D7%99%D7%94</v>
      </c>
      <c r="G38" s="350" t="s">
        <v>1272</v>
      </c>
      <c r="H38" s="350" t="s">
        <v>1273</v>
      </c>
      <c r="I38" s="379" t="s">
        <v>1274</v>
      </c>
      <c r="J38" s="350" t="s">
        <v>1275</v>
      </c>
      <c r="K38" s="328" t="s">
        <v>1276</v>
      </c>
      <c r="L38" s="328" t="s">
        <v>569</v>
      </c>
      <c r="M38" s="328" t="s">
        <v>1277</v>
      </c>
      <c r="N38" s="350" t="s">
        <v>912</v>
      </c>
      <c r="O38" s="328" t="s">
        <v>563</v>
      </c>
      <c r="P38" s="350" t="s">
        <v>1278</v>
      </c>
      <c r="Q38" s="350" t="s">
        <v>563</v>
      </c>
      <c r="R38" s="327" t="s">
        <v>913</v>
      </c>
      <c r="S38" s="327" t="s">
        <v>1279</v>
      </c>
      <c r="T38" s="350" t="s">
        <v>913</v>
      </c>
      <c r="U38" s="350" t="s">
        <v>913</v>
      </c>
      <c r="V38" s="328"/>
      <c r="W38" s="328"/>
      <c r="X38" s="328"/>
      <c r="Y38" s="355" t="s">
        <v>940</v>
      </c>
      <c r="Z38" s="350"/>
      <c r="AA38" s="327" t="s">
        <v>1280</v>
      </c>
      <c r="AB38" s="356" t="s">
        <v>563</v>
      </c>
      <c r="AC38" s="350"/>
      <c r="AD38" s="327" t="s">
        <v>1281</v>
      </c>
      <c r="AE38" s="328"/>
      <c r="AF38" s="355" t="s">
        <v>569</v>
      </c>
      <c r="AG38" s="350"/>
      <c r="AH38" s="330"/>
      <c r="AI38" s="350"/>
      <c r="AJ38" s="350"/>
      <c r="AK38" s="330"/>
      <c r="AL38" s="339"/>
      <c r="AM38" s="350"/>
      <c r="AN38" s="357"/>
      <c r="AO38" s="357"/>
      <c r="AP38" s="358"/>
      <c r="AQ38" s="358"/>
      <c r="AR38" s="358"/>
      <c r="AS38" s="358"/>
      <c r="AT38" s="358"/>
      <c r="AU38" s="358"/>
      <c r="AV38" s="358"/>
      <c r="AW38" s="358"/>
      <c r="AX38" s="358"/>
      <c r="AY38" s="358"/>
      <c r="AZ38" s="358"/>
      <c r="BA38" s="358"/>
      <c r="BB38" s="358"/>
      <c r="BC38" s="358"/>
      <c r="BD38" s="358"/>
      <c r="BE38" s="358"/>
      <c r="BF38" s="358"/>
      <c r="BG38" s="358"/>
      <c r="BH38" s="358"/>
      <c r="BI38" s="358"/>
      <c r="BJ38" s="358"/>
      <c r="BK38" s="358"/>
      <c r="BL38" s="358"/>
    </row>
    <row r="39" customFormat="false" ht="12.75" hidden="false" customHeight="false" outlineLevel="0" collapsed="false">
      <c r="A39" s="346" t="s">
        <v>517</v>
      </c>
      <c r="B39" s="323" t="s">
        <v>1282</v>
      </c>
      <c r="C39" s="327"/>
      <c r="D39" s="356" t="s">
        <v>940</v>
      </c>
      <c r="E39" s="354" t="str">
        <f aca="false">HYPERLINK("https://www.facebook.com/DoobiesPlace","https://www.facebook.com/DoobiesPlace")</f>
        <v>https://www.facebook.com/DoobiesPlace</v>
      </c>
      <c r="F39" s="354" t="str">
        <f aca="false">HYPERLINK("http://www.vegan-friendly.co.il/business/%D7%94%D7%9E%D7%A7%D7%95%D7%9D-%D7%A9%D7%9C-%D7%93%D7%95%D7%91%D7%99-doobis-vegan-bar/","http://www.vegan-friendly.co.il/business/%D7%94%D7%9E%D7%A7%D7%95%D7%9D-%D7%A9%D7%9C-%D7%93%D7%95%D7%91%D7%99-doobis-vegan-bar/")</f>
        <v>http://www.vegan-friendly.co.il/business/%D7%94%D7%9E%D7%A7%D7%95%D7%9D-%D7%A9%D7%9C-%D7%93%D7%95%D7%91%D7%99-doobis-vegan-bar/</v>
      </c>
      <c r="G39" s="350" t="s">
        <v>1283</v>
      </c>
      <c r="H39" s="350" t="s">
        <v>1284</v>
      </c>
      <c r="I39" s="350" t="s">
        <v>1285</v>
      </c>
      <c r="J39" s="350" t="s">
        <v>1286</v>
      </c>
      <c r="K39" s="328" t="s">
        <v>1025</v>
      </c>
      <c r="L39" s="328" t="s">
        <v>1287</v>
      </c>
      <c r="M39" s="328" t="s">
        <v>1288</v>
      </c>
      <c r="N39" s="328" t="s">
        <v>940</v>
      </c>
      <c r="O39" s="356" t="s">
        <v>563</v>
      </c>
      <c r="P39" s="350" t="s">
        <v>1289</v>
      </c>
      <c r="Q39" s="350" t="s">
        <v>563</v>
      </c>
      <c r="R39" s="350" t="s">
        <v>913</v>
      </c>
      <c r="S39" s="350" t="s">
        <v>913</v>
      </c>
      <c r="T39" s="350" t="s">
        <v>913</v>
      </c>
      <c r="U39" s="350" t="s">
        <v>563</v>
      </c>
      <c r="V39" s="350"/>
      <c r="W39" s="350"/>
      <c r="X39" s="356"/>
      <c r="Y39" s="355" t="s">
        <v>940</v>
      </c>
      <c r="Z39" s="350"/>
      <c r="AA39" s="329" t="s">
        <v>1030</v>
      </c>
      <c r="AB39" s="328" t="s">
        <v>563</v>
      </c>
      <c r="AC39" s="350"/>
      <c r="AD39" s="380"/>
      <c r="AE39" s="410" t="s">
        <v>1290</v>
      </c>
      <c r="AF39" s="411" t="s">
        <v>1291</v>
      </c>
      <c r="AG39" s="350"/>
      <c r="AH39" s="412"/>
      <c r="AI39" s="380"/>
      <c r="AJ39" s="380"/>
      <c r="AK39" s="412"/>
      <c r="AL39" s="413" t="s">
        <v>1049</v>
      </c>
      <c r="AM39" s="380"/>
      <c r="AN39" s="357"/>
      <c r="AO39" s="357"/>
      <c r="AP39" s="358"/>
      <c r="AQ39" s="358"/>
      <c r="AR39" s="358"/>
      <c r="AS39" s="358"/>
      <c r="AT39" s="358"/>
      <c r="AU39" s="358"/>
      <c r="AV39" s="358"/>
      <c r="AW39" s="358"/>
      <c r="AX39" s="358"/>
      <c r="AY39" s="358"/>
      <c r="AZ39" s="358"/>
      <c r="BA39" s="358"/>
      <c r="BB39" s="358"/>
      <c r="BC39" s="358"/>
      <c r="BD39" s="358"/>
      <c r="BE39" s="358"/>
      <c r="BF39" s="358"/>
      <c r="BG39" s="358"/>
      <c r="BH39" s="358"/>
      <c r="BI39" s="358"/>
      <c r="BJ39" s="358"/>
      <c r="BK39" s="358"/>
      <c r="BL39" s="358"/>
    </row>
    <row r="40" customFormat="false" ht="12.75" hidden="false" customHeight="false" outlineLevel="0" collapsed="false">
      <c r="A40" s="333"/>
      <c r="B40" s="333" t="s">
        <v>1292</v>
      </c>
      <c r="C40" s="334"/>
      <c r="D40" s="334"/>
      <c r="E40" s="335" t="s">
        <v>1293</v>
      </c>
      <c r="F40" s="414" t="s">
        <v>1294</v>
      </c>
      <c r="G40" s="336" t="s">
        <v>1295</v>
      </c>
      <c r="H40" s="337" t="s">
        <v>1296</v>
      </c>
      <c r="I40" s="336" t="s">
        <v>1297</v>
      </c>
      <c r="J40" s="334"/>
      <c r="K40" s="334"/>
      <c r="L40" s="334"/>
      <c r="M40" s="334"/>
      <c r="N40" s="334"/>
      <c r="O40" s="334"/>
      <c r="P40" s="334"/>
      <c r="Q40" s="334"/>
      <c r="R40" s="334"/>
      <c r="S40" s="334"/>
      <c r="T40" s="334"/>
      <c r="U40" s="334"/>
      <c r="V40" s="334"/>
      <c r="W40" s="334"/>
      <c r="X40" s="334"/>
      <c r="Y40" s="334"/>
      <c r="Z40" s="334"/>
      <c r="AA40" s="334"/>
      <c r="AB40" s="334"/>
      <c r="AC40" s="334"/>
      <c r="AD40" s="334"/>
      <c r="AE40" s="334"/>
      <c r="AF40" s="334"/>
      <c r="AG40" s="334"/>
      <c r="AH40" s="334"/>
      <c r="AI40" s="334"/>
      <c r="AJ40" s="334"/>
      <c r="AK40" s="324"/>
      <c r="AL40" s="324"/>
      <c r="AM40" s="324"/>
      <c r="AN40" s="324"/>
      <c r="AO40" s="324"/>
    </row>
    <row r="41" customFormat="false" ht="12.75" hidden="false" customHeight="false" outlineLevel="0" collapsed="false">
      <c r="A41" s="333"/>
      <c r="B41" s="333" t="s">
        <v>1298</v>
      </c>
      <c r="C41" s="334"/>
      <c r="D41" s="335" t="s">
        <v>1299</v>
      </c>
      <c r="E41" s="335" t="s">
        <v>1300</v>
      </c>
      <c r="F41" s="335" t="s">
        <v>1301</v>
      </c>
      <c r="G41" s="334" t="s">
        <v>1302</v>
      </c>
      <c r="H41" s="334"/>
      <c r="I41" s="334" t="s">
        <v>1303</v>
      </c>
      <c r="J41" s="334"/>
      <c r="K41" s="334"/>
      <c r="L41" s="334"/>
      <c r="M41" s="334"/>
      <c r="N41" s="334"/>
      <c r="O41" s="334"/>
      <c r="P41" s="334"/>
      <c r="Q41" s="334"/>
      <c r="R41" s="334"/>
      <c r="S41" s="334"/>
      <c r="T41" s="334"/>
      <c r="U41" s="334"/>
      <c r="V41" s="334"/>
      <c r="W41" s="334"/>
      <c r="X41" s="334"/>
      <c r="Y41" s="334"/>
      <c r="Z41" s="334"/>
      <c r="AA41" s="334"/>
      <c r="AB41" s="334"/>
      <c r="AC41" s="334"/>
      <c r="AD41" s="334"/>
      <c r="AE41" s="334"/>
      <c r="AF41" s="334"/>
      <c r="AG41" s="334"/>
      <c r="AH41" s="334"/>
      <c r="AI41" s="334"/>
      <c r="AJ41" s="334"/>
      <c r="AK41" s="324"/>
      <c r="AL41" s="324"/>
      <c r="AM41" s="324"/>
      <c r="AN41" s="324"/>
      <c r="AO41" s="324"/>
    </row>
    <row r="42" customFormat="false" ht="12.75" hidden="false" customHeight="false" outlineLevel="0" collapsed="false">
      <c r="A42" s="346" t="s">
        <v>820</v>
      </c>
      <c r="B42" s="323" t="s">
        <v>1304</v>
      </c>
      <c r="C42" s="327"/>
      <c r="D42" s="354" t="str">
        <f aca="false">HYPERLINK("http://www.rol.co.il/sites/little-india/","http://www.rol.co.il/sites/little-india/")</f>
        <v>http://www.rol.co.il/sites/little-india/</v>
      </c>
      <c r="E42" s="354" t="str">
        <f aca="false">HYPERLINK("https://www.facebook.com/hodu.haktana","https://www.facebook.com/hodu.haktana")</f>
        <v>https://www.facebook.com/hodu.haktana</v>
      </c>
      <c r="F42" s="354" t="str">
        <f aca="false">HYPERLINK("http://www.vegan-friendly.co.il/business/%D7%94%D7%95%D7%93%D7%95-%D7%94%D7%A7%D7%98%D7%A0%D7%94/","http://www.vegan-friendly.co.il/business/%D7%94%D7%95%D7%93%D7%95-%D7%94%D7%A7%D7%98%D7%A0%D7%94/")</f>
        <v>http://www.vegan-friendly.co.il/business/%D7%94%D7%95%D7%93%D7%95-%D7%94%D7%A7%D7%98%D7%A0%D7%94/</v>
      </c>
      <c r="G42" s="350" t="s">
        <v>1305</v>
      </c>
      <c r="H42" s="350" t="s">
        <v>1306</v>
      </c>
      <c r="I42" s="350" t="s">
        <v>1307</v>
      </c>
      <c r="J42" s="350" t="s">
        <v>1308</v>
      </c>
      <c r="K42" s="328" t="s">
        <v>569</v>
      </c>
      <c r="L42" s="328" t="s">
        <v>569</v>
      </c>
      <c r="M42" s="328" t="s">
        <v>563</v>
      </c>
      <c r="N42" s="328" t="s">
        <v>1309</v>
      </c>
      <c r="O42" s="356" t="s">
        <v>563</v>
      </c>
      <c r="P42" s="350" t="s">
        <v>1310</v>
      </c>
      <c r="Q42" s="363" t="s">
        <v>1311</v>
      </c>
      <c r="R42" s="363" t="s">
        <v>1312</v>
      </c>
      <c r="S42" s="350" t="s">
        <v>1313</v>
      </c>
      <c r="T42" s="350" t="s">
        <v>913</v>
      </c>
      <c r="U42" s="350" t="s">
        <v>913</v>
      </c>
      <c r="V42" s="327"/>
      <c r="W42" s="327"/>
      <c r="X42" s="327" t="s">
        <v>1002</v>
      </c>
      <c r="Y42" s="355" t="s">
        <v>940</v>
      </c>
      <c r="Z42" s="350"/>
      <c r="AA42" s="350"/>
      <c r="AB42" s="350"/>
      <c r="AC42" s="350"/>
      <c r="AD42" s="350"/>
      <c r="AE42" s="350" t="s">
        <v>1314</v>
      </c>
      <c r="AF42" s="350"/>
      <c r="AG42" s="350"/>
      <c r="AH42" s="330"/>
      <c r="AI42" s="350" t="s">
        <v>975</v>
      </c>
      <c r="AJ42" s="350"/>
      <c r="AK42" s="330"/>
      <c r="AL42" s="339"/>
      <c r="AM42" s="350"/>
      <c r="AN42" s="415"/>
      <c r="AO42" s="415"/>
      <c r="AP42" s="416"/>
      <c r="AQ42" s="416"/>
      <c r="AR42" s="416"/>
      <c r="AS42" s="416"/>
      <c r="AT42" s="416"/>
      <c r="AU42" s="416"/>
      <c r="AV42" s="416"/>
      <c r="AW42" s="416"/>
      <c r="AX42" s="416"/>
      <c r="AY42" s="416"/>
      <c r="AZ42" s="416"/>
      <c r="BA42" s="416"/>
      <c r="BB42" s="416"/>
      <c r="BC42" s="416"/>
      <c r="BD42" s="416"/>
      <c r="BE42" s="416"/>
      <c r="BF42" s="416"/>
      <c r="BG42" s="416"/>
      <c r="BH42" s="416"/>
      <c r="BI42" s="416"/>
      <c r="BJ42" s="416"/>
      <c r="BK42" s="416"/>
      <c r="BL42" s="416"/>
    </row>
    <row r="43" customFormat="false" ht="12.75" hidden="false" customHeight="false" outlineLevel="0" collapsed="false">
      <c r="A43" s="346" t="s">
        <v>517</v>
      </c>
      <c r="B43" s="367" t="s">
        <v>1315</v>
      </c>
      <c r="C43" s="368"/>
      <c r="D43" s="354" t="str">
        <f aca="false">HYPERLINK("http://www.rol.co.il/sites/dalia/"," http://www.rol.co.il/sites/dalia/")</f>
        <v>http://www.rol.co.il/sites/dalia/</v>
      </c>
      <c r="E43" s="354" t="str">
        <f aca="false">HYPERLINK("https://www.facebook.com/pages/%D7%9E%D7%A1%D7%A2%D7%93%D7%AA-%D7%93%D7%9C%D7%99%D7%94-%D7%90%D7%9E%D7%99%D7%A8%D7%99%D7%9D/199757720106771","https://www.facebook.com/pages/%D7%9E%D7%A1%D7%A2%D7%93%D7%AA-%D7%93%D7%9C%D7%99%D7%94-%D7%90%D7%9E%D7%99%D7%A8%D7%99%D7%9D/199757720106771")</f>
        <v>https://www.facebook.com/pages/%D7%9E%D7%A1%D7%A2%D7%93%D7%AA-%D7%93%D7%9C%D7%99%D7%94-%D7%90%D7%9E%D7%99%D7%A8%D7%99%D7%9D/199757720106771</v>
      </c>
      <c r="F43" s="354" t="str">
        <f aca="false">HYPERLINK("http://www.vegan-friendly.co.il/business/%D7%9E%D7%A1%D7%A2%D7%93%D7%AA-%D7%93%D7%9C%D7%99%D7%94/","http://www.vegan-friendly.co.il/business/%D7%9E%D7%A1%D7%A2%D7%93%D7%AA-%D7%93%D7%9C%D7%99%D7%94/")</f>
        <v>http://www.vegan-friendly.co.il/business/%D7%9E%D7%A1%D7%A2%D7%93%D7%AA-%D7%93%D7%9C%D7%99%D7%94/</v>
      </c>
      <c r="G43" s="350" t="s">
        <v>1316</v>
      </c>
      <c r="H43" s="350" t="s">
        <v>1317</v>
      </c>
      <c r="I43" s="350" t="s">
        <v>1318</v>
      </c>
      <c r="J43" s="350" t="s">
        <v>1319</v>
      </c>
      <c r="K43" s="350" t="s">
        <v>1025</v>
      </c>
      <c r="L43" s="350" t="s">
        <v>940</v>
      </c>
      <c r="M43" s="350" t="s">
        <v>913</v>
      </c>
      <c r="N43" s="356" t="s">
        <v>1139</v>
      </c>
      <c r="O43" s="356" t="s">
        <v>931</v>
      </c>
      <c r="P43" s="350"/>
      <c r="Q43" s="350" t="s">
        <v>563</v>
      </c>
      <c r="R43" s="350" t="s">
        <v>913</v>
      </c>
      <c r="S43" s="350" t="s">
        <v>913</v>
      </c>
      <c r="T43" s="350" t="s">
        <v>563</v>
      </c>
      <c r="U43" s="350" t="s">
        <v>563</v>
      </c>
      <c r="V43" s="327"/>
      <c r="W43" s="327"/>
      <c r="X43" s="327" t="s">
        <v>1320</v>
      </c>
      <c r="Y43" s="355" t="s">
        <v>940</v>
      </c>
      <c r="Z43" s="350"/>
      <c r="AA43" s="417" t="s">
        <v>562</v>
      </c>
      <c r="AB43" s="356" t="s">
        <v>562</v>
      </c>
      <c r="AC43" s="350"/>
      <c r="AD43" s="350"/>
      <c r="AE43" s="327" t="s">
        <v>1321</v>
      </c>
      <c r="AF43" s="328"/>
      <c r="AG43" s="350"/>
      <c r="AH43" s="330"/>
      <c r="AI43" s="350" t="s">
        <v>916</v>
      </c>
      <c r="AJ43" s="350" t="s">
        <v>1225</v>
      </c>
      <c r="AK43" s="330"/>
      <c r="AL43" s="339"/>
      <c r="AM43" s="350"/>
      <c r="AN43" s="357"/>
      <c r="AO43" s="357"/>
      <c r="AP43" s="358"/>
      <c r="AQ43" s="358"/>
      <c r="AR43" s="358"/>
      <c r="AS43" s="358"/>
      <c r="AT43" s="358"/>
      <c r="AU43" s="358"/>
      <c r="AV43" s="358"/>
      <c r="AW43" s="358"/>
      <c r="AX43" s="358"/>
      <c r="AY43" s="358"/>
      <c r="AZ43" s="358"/>
      <c r="BA43" s="358"/>
      <c r="BB43" s="358"/>
      <c r="BC43" s="358"/>
      <c r="BD43" s="358"/>
      <c r="BE43" s="358"/>
      <c r="BF43" s="358"/>
      <c r="BG43" s="358"/>
      <c r="BH43" s="358"/>
      <c r="BI43" s="358"/>
      <c r="BJ43" s="358"/>
      <c r="BK43" s="358"/>
      <c r="BL43" s="358"/>
    </row>
    <row r="44" customFormat="false" ht="12.75" hidden="false" customHeight="false" outlineLevel="0" collapsed="false">
      <c r="A44" s="346" t="s">
        <v>21</v>
      </c>
      <c r="B44" s="370" t="s">
        <v>1322</v>
      </c>
      <c r="C44" s="327"/>
      <c r="D44" s="356" t="s">
        <v>949</v>
      </c>
      <c r="E44" s="354" t="str">
        <f aca="false">HYPERLINK("https://www.facebook.com/greencatvegan","https://www.facebook.com/greencatvegan")</f>
        <v>https://www.facebook.com/greencatvegan</v>
      </c>
      <c r="F44" s="354" t="str">
        <f aca="false">HYPERLINK("http://vegan-friendly.co.il/restaurant/137/%D7%94%D7%97%D7%AA%D7%95%D7%9C_%D7%94%D7%99%D7%A8%D7%95%D7%A7","http://vegan-friendly.co.il/restaurant/137/%D7%94%D7%97%D7%AA%D7%95%D7%9C_%D7%94%D7%99%D7%A8%D7%95%D7%A7")</f>
        <v>http://vegan-friendly.co.il/restaurant/137/%D7%94%D7%97%D7%AA%D7%95%D7%9C_%D7%94%D7%99%D7%A8%D7%95%D7%A7</v>
      </c>
      <c r="G44" s="379" t="s">
        <v>1323</v>
      </c>
      <c r="H44" s="379" t="s">
        <v>1324</v>
      </c>
      <c r="I44" s="379" t="s">
        <v>1325</v>
      </c>
      <c r="J44" s="379" t="s">
        <v>1326</v>
      </c>
      <c r="K44" s="328"/>
      <c r="L44" s="350"/>
      <c r="M44" s="350" t="s">
        <v>1327</v>
      </c>
      <c r="N44" s="350"/>
      <c r="O44" s="350" t="s">
        <v>931</v>
      </c>
      <c r="P44" s="350"/>
      <c r="Q44" s="350" t="s">
        <v>563</v>
      </c>
      <c r="R44" s="350" t="s">
        <v>913</v>
      </c>
      <c r="S44" s="350" t="s">
        <v>563</v>
      </c>
      <c r="T44" s="327" t="s">
        <v>913</v>
      </c>
      <c r="U44" s="327" t="s">
        <v>563</v>
      </c>
      <c r="V44" s="327"/>
      <c r="W44" s="327" t="s">
        <v>1328</v>
      </c>
      <c r="X44" s="327" t="s">
        <v>1329</v>
      </c>
      <c r="Y44" s="327"/>
      <c r="Z44" s="327" t="s">
        <v>1330</v>
      </c>
      <c r="AA44" s="328" t="s">
        <v>562</v>
      </c>
      <c r="AB44" s="356" t="s">
        <v>562</v>
      </c>
      <c r="AC44" s="356" t="s">
        <v>562</v>
      </c>
      <c r="AD44" s="350"/>
      <c r="AE44" s="350"/>
      <c r="AF44" s="350"/>
      <c r="AG44" s="350"/>
      <c r="AH44" s="418"/>
      <c r="AI44" s="357"/>
      <c r="AJ44" s="357"/>
      <c r="AK44" s="357"/>
      <c r="AL44" s="357"/>
      <c r="AM44" s="357"/>
      <c r="AN44" s="357"/>
      <c r="AO44" s="357"/>
      <c r="AP44" s="358"/>
      <c r="AQ44" s="358"/>
      <c r="AR44" s="358"/>
      <c r="AS44" s="358"/>
      <c r="AT44" s="358"/>
      <c r="AU44" s="358"/>
      <c r="AV44" s="358"/>
      <c r="AW44" s="358"/>
      <c r="AX44" s="358"/>
      <c r="AY44" s="358"/>
      <c r="AZ44" s="358"/>
      <c r="BA44" s="358"/>
      <c r="BB44" s="358"/>
      <c r="BC44" s="358"/>
      <c r="BD44" s="358"/>
      <c r="BE44" s="358"/>
      <c r="BF44" s="358"/>
      <c r="BG44" s="358"/>
      <c r="BH44" s="358"/>
      <c r="BI44" s="358"/>
      <c r="BJ44" s="358"/>
      <c r="BK44" s="358"/>
      <c r="BL44" s="358"/>
    </row>
    <row r="45" customFormat="false" ht="12.75" hidden="false" customHeight="false" outlineLevel="0" collapsed="false">
      <c r="A45" s="346" t="s">
        <v>21</v>
      </c>
      <c r="B45" s="370" t="s">
        <v>1331</v>
      </c>
      <c r="C45" s="327"/>
      <c r="D45" s="387" t="s">
        <v>949</v>
      </c>
      <c r="E45" s="354" t="str">
        <f aca="false">HYPERLINK("https://www.facebook.com/CHOP.CHOP.TLV/timeline","https://www.facebook.com/CHOP.CHOP.TLV/timeline")</f>
        <v>https://www.facebook.com/CHOP.CHOP.TLV/timeline</v>
      </c>
      <c r="F45" s="354" t="str">
        <f aca="false">HYPERLINK("http://www.vegan-friendly.co.il/business/chop-chop-%D7%A6%D7%95%D7%A4-%D7%A6%D7%95%D7%A4/","http://www.vegan-friendly.co.il/business/chop-chop-%D7%A6%D7%95%D7%A4-%D7%A6%D7%95%D7%A4/")</f>
        <v>http://www.vegan-friendly.co.il/business/chop-chop-%D7%A6%D7%95%D7%A4-%D7%A6%D7%95%D7%A4/</v>
      </c>
      <c r="G45" s="379" t="s">
        <v>1332</v>
      </c>
      <c r="H45" s="379" t="s">
        <v>1333</v>
      </c>
      <c r="I45" s="379" t="s">
        <v>1334</v>
      </c>
      <c r="J45" s="379" t="s">
        <v>1335</v>
      </c>
      <c r="K45" s="328" t="s">
        <v>1336</v>
      </c>
      <c r="L45" s="379" t="s">
        <v>569</v>
      </c>
      <c r="M45" s="379" t="s">
        <v>913</v>
      </c>
      <c r="N45" s="350" t="s">
        <v>1337</v>
      </c>
      <c r="O45" s="350" t="s">
        <v>931</v>
      </c>
      <c r="P45" s="379" t="s">
        <v>1338</v>
      </c>
      <c r="Q45" s="373" t="s">
        <v>563</v>
      </c>
      <c r="R45" s="373" t="s">
        <v>913</v>
      </c>
      <c r="S45" s="373" t="s">
        <v>563</v>
      </c>
      <c r="T45" s="373" t="s">
        <v>913</v>
      </c>
      <c r="U45" s="373" t="s">
        <v>913</v>
      </c>
      <c r="V45" s="350" t="s">
        <v>1339</v>
      </c>
      <c r="W45" s="350" t="s">
        <v>1340</v>
      </c>
      <c r="X45" s="328" t="s">
        <v>1186</v>
      </c>
      <c r="Y45" s="328" t="s">
        <v>940</v>
      </c>
      <c r="Z45" s="327"/>
      <c r="AA45" s="327" t="s">
        <v>1341</v>
      </c>
      <c r="AB45" s="327" t="s">
        <v>1342</v>
      </c>
      <c r="AC45" s="328" t="s">
        <v>1343</v>
      </c>
      <c r="AD45" s="328" t="s">
        <v>933</v>
      </c>
      <c r="AE45" s="327"/>
      <c r="AF45" s="328" t="s">
        <v>940</v>
      </c>
      <c r="AG45" s="350" t="s">
        <v>1344</v>
      </c>
      <c r="AH45" s="330"/>
      <c r="AI45" s="350"/>
      <c r="AJ45" s="350"/>
      <c r="AK45" s="357"/>
      <c r="AL45" s="357"/>
      <c r="AM45" s="357"/>
      <c r="AN45" s="357"/>
      <c r="AO45" s="357"/>
      <c r="AP45" s="358"/>
      <c r="AQ45" s="358"/>
      <c r="AR45" s="358"/>
      <c r="AS45" s="358"/>
      <c r="AT45" s="358"/>
      <c r="AU45" s="358"/>
      <c r="AV45" s="358"/>
      <c r="AW45" s="358"/>
      <c r="AX45" s="358"/>
      <c r="AY45" s="358"/>
      <c r="AZ45" s="358"/>
      <c r="BA45" s="358"/>
      <c r="BB45" s="358"/>
      <c r="BC45" s="358"/>
      <c r="BD45" s="358"/>
      <c r="BE45" s="358"/>
      <c r="BF45" s="358"/>
      <c r="BG45" s="358"/>
      <c r="BH45" s="358"/>
      <c r="BI45" s="358"/>
      <c r="BJ45" s="358"/>
      <c r="BK45" s="358"/>
      <c r="BL45" s="358"/>
    </row>
    <row r="46" customFormat="false" ht="12.75" hidden="false" customHeight="false" outlineLevel="0" collapsed="false">
      <c r="A46" s="333"/>
      <c r="B46" s="333" t="s">
        <v>1345</v>
      </c>
      <c r="C46" s="334"/>
      <c r="D46" s="334"/>
      <c r="E46" s="334"/>
      <c r="F46" s="335" t="s">
        <v>1346</v>
      </c>
      <c r="G46" s="336" t="s">
        <v>1347</v>
      </c>
      <c r="H46" s="337" t="s">
        <v>1348</v>
      </c>
      <c r="I46" s="336" t="s">
        <v>1349</v>
      </c>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24"/>
      <c r="AL46" s="324"/>
      <c r="AM46" s="324"/>
      <c r="AN46" s="324"/>
      <c r="AO46" s="324"/>
    </row>
    <row r="47" customFormat="false" ht="12.75" hidden="false" customHeight="false" outlineLevel="0" collapsed="false">
      <c r="A47" s="333" t="s">
        <v>558</v>
      </c>
      <c r="B47" s="333" t="s">
        <v>1350</v>
      </c>
      <c r="C47" s="334"/>
      <c r="D47" s="334"/>
      <c r="E47" s="335" t="s">
        <v>1351</v>
      </c>
      <c r="F47" s="335" t="s">
        <v>1352</v>
      </c>
      <c r="G47" s="336" t="s">
        <v>1353</v>
      </c>
      <c r="H47" s="337" t="s">
        <v>1354</v>
      </c>
      <c r="I47" s="336" t="s">
        <v>1355</v>
      </c>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24"/>
      <c r="AL47" s="324"/>
      <c r="AM47" s="324"/>
      <c r="AN47" s="324"/>
      <c r="AO47" s="324"/>
    </row>
    <row r="48" customFormat="false" ht="12.75" hidden="false" customHeight="false" outlineLevel="0" collapsed="false">
      <c r="A48" s="346" t="s">
        <v>71</v>
      </c>
      <c r="B48" s="419" t="s">
        <v>1356</v>
      </c>
      <c r="C48" s="350"/>
      <c r="D48" s="356" t="s">
        <v>949</v>
      </c>
      <c r="E48" s="354" t="str">
        <f aca="false">HYPERLINK("https://www.facebook.com/pages/%D7%9E%D7%99%D7%A5-%D7%9E%D7%A8%D7%A7/487640511378978","https://www.facebook.com/pages/%D7%9E%D7%99%D7%A5-%D7%9E%D7%A8%D7%A7/487640511378978")</f>
        <v>https://www.facebook.com/pages/%D7%9E%D7%99%D7%A5-%D7%9E%D7%A8%D7%A7/487640511378978</v>
      </c>
      <c r="F48" s="354" t="str">
        <f aca="false">HYPERLINK("http://vegan-friendly.co.il/restaurant/169/%D7%9E%D7%99%D7%A5_%D7%9E%D7%A8%D7%A7","http://vegan-friendly.co.il/restaurant/169/%D7%9E%D7%99%D7%A5_%D7%9E%D7%A8%D7%A7")</f>
        <v>http://vegan-friendly.co.il/restaurant/169/%D7%9E%D7%99%D7%A5_%D7%9E%D7%A8%D7%A7</v>
      </c>
      <c r="G48" s="379" t="s">
        <v>1357</v>
      </c>
      <c r="H48" s="379" t="s">
        <v>1358</v>
      </c>
      <c r="I48" s="379" t="s">
        <v>1079</v>
      </c>
      <c r="J48" s="379" t="s">
        <v>1359</v>
      </c>
      <c r="K48" s="350"/>
      <c r="L48" s="350"/>
      <c r="M48" s="379" t="s">
        <v>1360</v>
      </c>
      <c r="N48" s="350"/>
      <c r="O48" s="379" t="s">
        <v>931</v>
      </c>
      <c r="P48" s="379" t="s">
        <v>1361</v>
      </c>
      <c r="Q48" s="350" t="s">
        <v>913</v>
      </c>
      <c r="R48" s="350" t="s">
        <v>913</v>
      </c>
      <c r="S48" s="350" t="s">
        <v>913</v>
      </c>
      <c r="T48" s="350" t="s">
        <v>913</v>
      </c>
      <c r="U48" s="350" t="s">
        <v>563</v>
      </c>
      <c r="V48" s="350"/>
      <c r="W48" s="350" t="s">
        <v>1362</v>
      </c>
      <c r="X48" s="350"/>
      <c r="Y48" s="350"/>
      <c r="Z48" s="350"/>
      <c r="AA48" s="417" t="s">
        <v>562</v>
      </c>
      <c r="AB48" s="417" t="s">
        <v>562</v>
      </c>
      <c r="AC48" s="350"/>
      <c r="AD48" s="350"/>
      <c r="AE48" s="350"/>
      <c r="AF48" s="350"/>
      <c r="AG48" s="350"/>
      <c r="AH48" s="418"/>
      <c r="AI48" s="371"/>
      <c r="AJ48" s="371"/>
      <c r="AK48" s="371"/>
      <c r="AL48" s="371"/>
      <c r="AM48" s="371"/>
      <c r="AN48" s="371"/>
      <c r="AO48" s="371"/>
      <c r="AP48" s="372"/>
      <c r="AQ48" s="372"/>
      <c r="AR48" s="372"/>
      <c r="AS48" s="372"/>
      <c r="AT48" s="372"/>
      <c r="AU48" s="372"/>
      <c r="AV48" s="372"/>
      <c r="AW48" s="372"/>
      <c r="AX48" s="372"/>
      <c r="AY48" s="372"/>
      <c r="AZ48" s="372"/>
      <c r="BA48" s="372"/>
      <c r="BB48" s="372"/>
      <c r="BC48" s="372"/>
      <c r="BD48" s="372"/>
      <c r="BE48" s="372"/>
      <c r="BF48" s="372"/>
      <c r="BG48" s="372"/>
      <c r="BH48" s="372"/>
      <c r="BI48" s="372"/>
      <c r="BJ48" s="372"/>
      <c r="BK48" s="372"/>
      <c r="BL48" s="372"/>
    </row>
    <row r="49" customFormat="false" ht="12.75" hidden="false" customHeight="false" outlineLevel="0" collapsed="false">
      <c r="A49" s="370" t="s">
        <v>21</v>
      </c>
      <c r="B49" s="370" t="s">
        <v>1363</v>
      </c>
      <c r="C49" s="327"/>
      <c r="D49" s="354" t="str">
        <f aca="false">HYPERLINK("http://www.derech-haim.co.il/?CategoryID=334","http://www.derech-haim.co.il/?CategoryID=334")</f>
        <v>http://www.derech-haim.co.il/?CategoryID=334</v>
      </c>
      <c r="E49" s="387" t="s">
        <v>1151</v>
      </c>
      <c r="F49" s="354" t="str">
        <f aca="false">HYPERLINK("http://www.vegan-friendly.co.il/business/bariba-%D7%91%D7%A8%D7%99%D7%91%D7%94/","http://www.vegan-friendly.co.il/business/bariba-%D7%91%D7%A8%D7%99%D7%91%D7%94/")</f>
        <v>http://www.vegan-friendly.co.il/business/bariba-%D7%91%D7%A8%D7%99%D7%91%D7%94/</v>
      </c>
      <c r="G49" s="379" t="s">
        <v>1364</v>
      </c>
      <c r="H49" s="379" t="s">
        <v>1365</v>
      </c>
      <c r="I49" s="379" t="s">
        <v>1366</v>
      </c>
      <c r="J49" s="373" t="s">
        <v>1367</v>
      </c>
      <c r="K49" s="327"/>
      <c r="L49" s="373" t="s">
        <v>569</v>
      </c>
      <c r="M49" s="373" t="s">
        <v>1368</v>
      </c>
      <c r="N49" s="373" t="s">
        <v>1369</v>
      </c>
      <c r="O49" s="373" t="s">
        <v>563</v>
      </c>
      <c r="P49" s="373" t="s">
        <v>1370</v>
      </c>
      <c r="Q49" s="373" t="s">
        <v>913</v>
      </c>
      <c r="R49" s="373" t="s">
        <v>913</v>
      </c>
      <c r="S49" s="373" t="s">
        <v>913</v>
      </c>
      <c r="T49" s="373" t="s">
        <v>563</v>
      </c>
      <c r="U49" s="373" t="s">
        <v>563</v>
      </c>
      <c r="V49" s="327"/>
      <c r="W49" s="373" t="s">
        <v>1371</v>
      </c>
      <c r="X49" s="327"/>
      <c r="Y49" s="374" t="s">
        <v>925</v>
      </c>
      <c r="Z49" s="327"/>
      <c r="AA49" s="373" t="s">
        <v>1372</v>
      </c>
      <c r="AB49" s="373" t="s">
        <v>563</v>
      </c>
      <c r="AC49" s="327"/>
      <c r="AD49" s="327"/>
      <c r="AE49" s="327"/>
      <c r="AF49" s="373" t="s">
        <v>569</v>
      </c>
      <c r="AG49" s="327"/>
      <c r="AH49" s="330"/>
      <c r="AI49" s="327"/>
      <c r="AJ49" s="327"/>
      <c r="AK49" s="327"/>
      <c r="AL49" s="327"/>
      <c r="AM49" s="327"/>
      <c r="AN49" s="331"/>
      <c r="AO49" s="331"/>
      <c r="AP49" s="332"/>
      <c r="AQ49" s="332"/>
      <c r="AR49" s="332"/>
      <c r="AS49" s="332"/>
      <c r="AT49" s="332"/>
      <c r="AU49" s="332"/>
      <c r="AV49" s="332"/>
      <c r="AW49" s="332"/>
      <c r="AX49" s="332"/>
      <c r="AY49" s="332"/>
      <c r="AZ49" s="332"/>
      <c r="BA49" s="332"/>
      <c r="BB49" s="332"/>
      <c r="BC49" s="332"/>
      <c r="BD49" s="332"/>
      <c r="BE49" s="332"/>
      <c r="BF49" s="332"/>
      <c r="BG49" s="332"/>
      <c r="BH49" s="332"/>
      <c r="BI49" s="332"/>
      <c r="BJ49" s="332"/>
      <c r="BK49" s="332"/>
      <c r="BL49" s="332"/>
    </row>
    <row r="50" customFormat="false" ht="12.75" hidden="false" customHeight="false" outlineLevel="0" collapsed="false">
      <c r="A50" s="419" t="s">
        <v>21</v>
      </c>
      <c r="B50" s="323" t="s">
        <v>1373</v>
      </c>
      <c r="C50" s="327"/>
      <c r="D50" s="353" t="s">
        <v>940</v>
      </c>
      <c r="E50" s="354" t="str">
        <f aca="false">HYPERLINK("https://www.facebook.com/BeitHaamudim","https://www.facebook.com/BeitHaamudim")</f>
        <v>https://www.facebook.com/BeitHaamudim</v>
      </c>
      <c r="F50" s="354" t="str">
        <f aca="false">HYPERLINK("http://www.vegan-friendly.co.il/business/%D7%91%D7%99%D7%AA-%D7%94%D7%A2%D7%9E%D7%95%D7%93%D7%99%D7%9D/","http://www.vegan-friendly.co.il/business/%D7%91%D7%99%D7%AA-%D7%94%D7%A2%D7%9E%D7%95%D7%93%D7%99%D7%9D/")</f>
        <v>http://www.vegan-friendly.co.il/business/%D7%91%D7%99%D7%AA-%D7%94%D7%A2%D7%9E%D7%95%D7%93%D7%99%D7%9D/</v>
      </c>
      <c r="G50" s="350" t="s">
        <v>1374</v>
      </c>
      <c r="H50" s="350" t="s">
        <v>1375</v>
      </c>
      <c r="I50" s="350" t="s">
        <v>1376</v>
      </c>
      <c r="J50" s="350" t="s">
        <v>1377</v>
      </c>
      <c r="K50" s="359" t="s">
        <v>1025</v>
      </c>
      <c r="L50" s="359" t="s">
        <v>569</v>
      </c>
      <c r="M50" s="350" t="s">
        <v>912</v>
      </c>
      <c r="N50" s="403" t="s">
        <v>1378</v>
      </c>
      <c r="O50" s="379" t="s">
        <v>931</v>
      </c>
      <c r="P50" s="379" t="s">
        <v>1379</v>
      </c>
      <c r="Q50" s="420"/>
      <c r="R50" s="327"/>
      <c r="S50" s="327"/>
      <c r="T50" s="327"/>
      <c r="U50" s="379" t="s">
        <v>1380</v>
      </c>
      <c r="V50" s="350"/>
      <c r="W50" s="350"/>
      <c r="X50" s="387" t="s">
        <v>1381</v>
      </c>
      <c r="Y50" s="374" t="s">
        <v>912</v>
      </c>
      <c r="Z50" s="350"/>
      <c r="AA50" s="328" t="s">
        <v>563</v>
      </c>
      <c r="AB50" s="421" t="s">
        <v>563</v>
      </c>
      <c r="AC50" s="328"/>
      <c r="AD50" s="328"/>
      <c r="AE50" s="328"/>
      <c r="AF50" s="407" t="s">
        <v>1131</v>
      </c>
      <c r="AG50" s="379" t="s">
        <v>1382</v>
      </c>
      <c r="AH50" s="330"/>
      <c r="AI50" s="379" t="s">
        <v>916</v>
      </c>
      <c r="AJ50" s="379" t="s">
        <v>917</v>
      </c>
      <c r="AK50" s="330"/>
      <c r="AL50" s="339"/>
      <c r="AM50" s="350"/>
      <c r="AN50" s="357"/>
      <c r="AO50" s="357"/>
      <c r="AP50" s="358"/>
      <c r="AQ50" s="358"/>
      <c r="AR50" s="358"/>
      <c r="AS50" s="358"/>
      <c r="AT50" s="358"/>
      <c r="AU50" s="358"/>
      <c r="AV50" s="358"/>
      <c r="AW50" s="358"/>
      <c r="AX50" s="358"/>
      <c r="AY50" s="358"/>
      <c r="AZ50" s="358"/>
      <c r="BA50" s="358"/>
      <c r="BB50" s="358"/>
      <c r="BC50" s="358"/>
      <c r="BD50" s="358"/>
      <c r="BE50" s="358"/>
      <c r="BF50" s="358"/>
      <c r="BG50" s="358"/>
      <c r="BH50" s="358"/>
      <c r="BI50" s="358"/>
      <c r="BJ50" s="358"/>
      <c r="BK50" s="358"/>
      <c r="BL50" s="358"/>
    </row>
    <row r="51" customFormat="false" ht="12.75" hidden="false" customHeight="false" outlineLevel="0" collapsed="false">
      <c r="A51" s="346" t="s">
        <v>537</v>
      </c>
      <c r="B51" s="419" t="s">
        <v>1383</v>
      </c>
      <c r="C51" s="350"/>
      <c r="D51" s="354" t="str">
        <f aca="false">HYPERLINK("http://pastamia.co.il/","http://pastamia.co.il/")</f>
        <v>http://pastamia.co.il/</v>
      </c>
      <c r="E51" s="354" t="str">
        <f aca="false">HYPERLINK("https://www.facebook.com/lovepastamia","https://www.facebook.com/lovepastamia")</f>
        <v>https://www.facebook.com/lovepastamia</v>
      </c>
      <c r="F51" s="354" t="str">
        <f aca="false">HYPERLINK("http://vegan-friendly.co.il/restaurant/181/%D7%A4%D7%A1%D7%98%D7%94_%D7%9E%D7%99%D7%90%D7%94_%D7%A8%D7%9E%D7%AA_%D7%94%D7%97%D7%99%D7%9C","http://vegan-friendly.co.il/restaurant/181/%D7%A4%D7%A1%D7%98%D7%94_%D7%9E%D7%99%D7%90%D7%94_%D7%A8%D7%9E%D7%AA_%D7%94%D7%97%D7%99%D7%9C")</f>
        <v>http://vegan-friendly.co.il/restaurant/181/%D7%A4%D7%A1%D7%98%D7%94_%D7%9E%D7%99%D7%90%D7%94_%D7%A8%D7%9E%D7%AA_%D7%94%D7%97%D7%99%D7%9C</v>
      </c>
      <c r="G51" s="350" t="s">
        <v>1384</v>
      </c>
      <c r="H51" s="379" t="s">
        <v>1385</v>
      </c>
      <c r="I51" s="422" t="s">
        <v>1386</v>
      </c>
      <c r="J51" s="350" t="s">
        <v>1387</v>
      </c>
      <c r="K51" s="350"/>
      <c r="L51" s="350"/>
      <c r="M51" s="350" t="s">
        <v>1388</v>
      </c>
      <c r="N51" s="350"/>
      <c r="O51" s="350" t="s">
        <v>563</v>
      </c>
      <c r="P51" s="350" t="s">
        <v>1389</v>
      </c>
      <c r="Q51" s="350" t="s">
        <v>563</v>
      </c>
      <c r="R51" s="327" t="s">
        <v>913</v>
      </c>
      <c r="S51" s="327" t="s">
        <v>913</v>
      </c>
      <c r="T51" s="327" t="s">
        <v>913</v>
      </c>
      <c r="U51" s="327" t="s">
        <v>913</v>
      </c>
      <c r="V51" s="327" t="s">
        <v>1390</v>
      </c>
      <c r="W51" s="329" t="s">
        <v>1391</v>
      </c>
      <c r="X51" s="329" t="s">
        <v>1392</v>
      </c>
      <c r="Y51" s="350"/>
      <c r="Z51" s="402" t="s">
        <v>1393</v>
      </c>
      <c r="AA51" s="329" t="s">
        <v>1394</v>
      </c>
      <c r="AB51" s="329" t="s">
        <v>1395</v>
      </c>
      <c r="AC51" s="402" t="s">
        <v>1396</v>
      </c>
      <c r="AD51" s="350"/>
      <c r="AE51" s="350"/>
      <c r="AF51" s="392"/>
      <c r="AG51" s="350"/>
      <c r="AH51" s="405"/>
      <c r="AI51" s="392"/>
      <c r="AJ51" s="392"/>
      <c r="AK51" s="392"/>
      <c r="AL51" s="392"/>
      <c r="AM51" s="392"/>
      <c r="AN51" s="392"/>
      <c r="AO51" s="392"/>
      <c r="AP51" s="423"/>
      <c r="AQ51" s="423"/>
      <c r="AR51" s="423"/>
      <c r="AS51" s="423"/>
      <c r="AT51" s="423"/>
      <c r="AU51" s="423"/>
      <c r="AV51" s="423"/>
      <c r="AW51" s="423"/>
      <c r="AX51" s="423"/>
      <c r="AY51" s="423"/>
      <c r="AZ51" s="423"/>
      <c r="BA51" s="423"/>
      <c r="BB51" s="423"/>
      <c r="BC51" s="424"/>
      <c r="BD51" s="424"/>
      <c r="BE51" s="424"/>
      <c r="BF51" s="424"/>
      <c r="BG51" s="424"/>
      <c r="BH51" s="424"/>
      <c r="BI51" s="424"/>
      <c r="BJ51" s="424"/>
      <c r="BK51" s="424"/>
      <c r="BL51" s="424"/>
    </row>
    <row r="52" customFormat="false" ht="12.75" hidden="false" customHeight="false" outlineLevel="0" collapsed="false">
      <c r="A52" s="346" t="s">
        <v>1397</v>
      </c>
      <c r="B52" s="419" t="s">
        <v>1398</v>
      </c>
      <c r="C52" s="350"/>
      <c r="D52" s="387" t="s">
        <v>949</v>
      </c>
      <c r="E52" s="354" t="str">
        <f aca="false">HYPERLINK("https://www.facebook.com/chipsir","https://www.facebook.com/chipsir")</f>
        <v>https://www.facebook.com/chipsir</v>
      </c>
      <c r="F52" s="354" t="str">
        <f aca="false">HYPERLINK("http://vegan-friendly.co.il/restaurant/187/%D7%94%D7%A6_%D7%99%D7%A4%D7%A1%D7%A8","http://vegan-friendly.co.il/restaurant/187/%D7%94%D7%A6_%D7%99%D7%A4%D7%A1%D7%A8")</f>
        <v>http://vegan-friendly.co.il/restaurant/187/%D7%94%D7%A6_%D7%99%D7%A4%D7%A1%D7%A8</v>
      </c>
      <c r="G52" s="379" t="s">
        <v>1399</v>
      </c>
      <c r="H52" s="379" t="s">
        <v>1400</v>
      </c>
      <c r="I52" s="350"/>
      <c r="J52" s="379" t="s">
        <v>1401</v>
      </c>
      <c r="K52" s="350"/>
      <c r="L52" s="350"/>
      <c r="M52" s="379" t="s">
        <v>1156</v>
      </c>
      <c r="N52" s="350"/>
      <c r="O52" s="379" t="s">
        <v>931</v>
      </c>
      <c r="P52" s="379" t="s">
        <v>1402</v>
      </c>
      <c r="Q52" s="379" t="s">
        <v>563</v>
      </c>
      <c r="R52" s="379" t="s">
        <v>563</v>
      </c>
      <c r="S52" s="379" t="s">
        <v>563</v>
      </c>
      <c r="T52" s="379" t="s">
        <v>563</v>
      </c>
      <c r="U52" s="379" t="s">
        <v>563</v>
      </c>
      <c r="V52" s="350" t="s">
        <v>1390</v>
      </c>
      <c r="W52" s="327"/>
      <c r="X52" s="425" t="s">
        <v>1381</v>
      </c>
      <c r="Y52" s="350"/>
      <c r="Z52" s="350"/>
      <c r="AA52" s="327" t="s">
        <v>1403</v>
      </c>
      <c r="AB52" s="339" t="s">
        <v>1404</v>
      </c>
      <c r="AC52" s="350"/>
      <c r="AD52" s="350"/>
      <c r="AE52" s="350"/>
      <c r="AF52" s="350"/>
      <c r="AG52" s="350"/>
      <c r="AH52" s="330"/>
      <c r="AI52" s="350"/>
      <c r="AJ52" s="350"/>
      <c r="AK52" s="350"/>
      <c r="AL52" s="357"/>
      <c r="AM52" s="357"/>
      <c r="AN52" s="357"/>
      <c r="AO52" s="357"/>
      <c r="AP52" s="358"/>
      <c r="AQ52" s="358"/>
      <c r="AR52" s="358"/>
      <c r="AS52" s="358"/>
      <c r="AT52" s="358"/>
      <c r="AU52" s="358"/>
      <c r="AV52" s="358"/>
      <c r="AW52" s="358"/>
      <c r="AX52" s="358"/>
      <c r="AY52" s="358"/>
      <c r="AZ52" s="358"/>
      <c r="BA52" s="358"/>
      <c r="BB52" s="358"/>
      <c r="BC52" s="426"/>
      <c r="BD52" s="358"/>
      <c r="BE52" s="358"/>
      <c r="BF52" s="358"/>
      <c r="BG52" s="358"/>
      <c r="BH52" s="358"/>
      <c r="BI52" s="358"/>
      <c r="BJ52" s="358"/>
      <c r="BK52" s="358"/>
      <c r="BL52" s="358"/>
    </row>
    <row r="53" customFormat="false" ht="12.75" hidden="false" customHeight="false" outlineLevel="0" collapsed="false">
      <c r="A53" s="346" t="s">
        <v>537</v>
      </c>
      <c r="B53" s="419" t="s">
        <v>1405</v>
      </c>
      <c r="C53" s="350"/>
      <c r="D53" s="387" t="s">
        <v>949</v>
      </c>
      <c r="E53" s="354" t="str">
        <f aca="false">HYPERLINK("https://www.facebook.com/casbah.florentin/timeline","https://www.facebook.com/casbah.florentin/timeline")</f>
        <v>https://www.facebook.com/casbah.florentin/timeline</v>
      </c>
      <c r="F53" s="354" t="str">
        <f aca="false">HYPERLINK("http://vegan-friendly.co.il/restaurant/189","http://vegan-friendly.co.il/restaurant/189")</f>
        <v>http://vegan-friendly.co.il/restaurant/189</v>
      </c>
      <c r="G53" s="379" t="s">
        <v>1406</v>
      </c>
      <c r="H53" s="379" t="s">
        <v>1407</v>
      </c>
      <c r="I53" s="379" t="s">
        <v>1408</v>
      </c>
      <c r="J53" s="379" t="s">
        <v>1409</v>
      </c>
      <c r="K53" s="327"/>
      <c r="L53" s="327"/>
      <c r="M53" s="379" t="s">
        <v>1410</v>
      </c>
      <c r="N53" s="327"/>
      <c r="O53" s="373" t="s">
        <v>931</v>
      </c>
      <c r="P53" s="379" t="s">
        <v>1411</v>
      </c>
      <c r="Q53" s="327" t="s">
        <v>563</v>
      </c>
      <c r="R53" s="373" t="s">
        <v>913</v>
      </c>
      <c r="S53" s="327" t="s">
        <v>563</v>
      </c>
      <c r="T53" s="327" t="s">
        <v>563</v>
      </c>
      <c r="U53" s="373" t="s">
        <v>913</v>
      </c>
      <c r="V53" s="327" t="s">
        <v>1412</v>
      </c>
      <c r="W53" s="327"/>
      <c r="X53" s="327"/>
      <c r="Y53" s="350"/>
      <c r="Z53" s="363" t="s">
        <v>1413</v>
      </c>
      <c r="AA53" s="427" t="s">
        <v>1414</v>
      </c>
      <c r="AB53" s="327" t="s">
        <v>1415</v>
      </c>
      <c r="AC53" s="350"/>
      <c r="AD53" s="350"/>
      <c r="AE53" s="350"/>
      <c r="AF53" s="350"/>
      <c r="AG53" s="350"/>
      <c r="AH53" s="330"/>
      <c r="AI53" s="350"/>
      <c r="AJ53" s="350"/>
      <c r="AK53" s="350"/>
      <c r="AL53" s="357"/>
      <c r="AM53" s="357"/>
      <c r="AN53" s="357"/>
      <c r="AO53" s="357"/>
      <c r="AP53" s="358"/>
      <c r="AQ53" s="358"/>
      <c r="AR53" s="358"/>
      <c r="AS53" s="358"/>
      <c r="AT53" s="358"/>
      <c r="AU53" s="358"/>
      <c r="AV53" s="358"/>
      <c r="AW53" s="358"/>
      <c r="AX53" s="358"/>
      <c r="AY53" s="358"/>
      <c r="AZ53" s="358"/>
      <c r="BA53" s="358"/>
      <c r="BB53" s="358"/>
      <c r="BC53" s="358"/>
      <c r="BD53" s="358"/>
      <c r="BE53" s="358"/>
      <c r="BF53" s="358"/>
      <c r="BG53" s="358"/>
      <c r="BH53" s="358"/>
      <c r="BI53" s="358"/>
      <c r="BJ53" s="358"/>
      <c r="BK53" s="358"/>
      <c r="BL53" s="358"/>
    </row>
    <row r="54" customFormat="false" ht="12.75" hidden="false" customHeight="false" outlineLevel="0" collapsed="false">
      <c r="A54" s="346" t="s">
        <v>1416</v>
      </c>
      <c r="B54" s="323" t="s">
        <v>1417</v>
      </c>
      <c r="C54" s="327"/>
      <c r="D54" s="387" t="s">
        <v>949</v>
      </c>
      <c r="E54" s="354" t="str">
        <f aca="false">HYPERLINK("https://www.facebook.com/pages/%D7%9C%D7%94-%D7%A7%D7%95%D7%A6%D7%99%D7%A0%D7%94-%D7%A4%D7%A1%D7%98%D7%94-%D7%91%D7%A8/610271015736928","https://www.facebook.com/pages/%D7%9C%D7%94-%D7%A7%D7%95%D7%A6%D7%99%D7%A0%D7%94-%D7%A4%D7%A1%D7%98%D7%94-%D7%91%D7%A8/610271015736928")</f>
        <v>https://www.facebook.com/pages/%D7%9C%D7%94-%D7%A7%D7%95%D7%A6%D7%99%D7%A0%D7%94-%D7%A4%D7%A1%D7%98%D7%94-%D7%91%D7%A8/610271015736928</v>
      </c>
      <c r="F54" s="354" t="str">
        <f aca="false">HYPERLINK("http://vegan-friendly.co.il/restaurant/195","http://vegan-friendly.co.il/restaurant/195")</f>
        <v>http://vegan-friendly.co.il/restaurant/195</v>
      </c>
      <c r="G54" s="350" t="s">
        <v>1418</v>
      </c>
      <c r="H54" s="350" t="s">
        <v>1419</v>
      </c>
      <c r="I54" s="350" t="n">
        <v>35095060</v>
      </c>
      <c r="J54" s="350" t="s">
        <v>1420</v>
      </c>
      <c r="K54" s="327"/>
      <c r="L54" s="327" t="s">
        <v>1421</v>
      </c>
      <c r="M54" s="350" t="s">
        <v>913</v>
      </c>
      <c r="N54" s="350" t="s">
        <v>563</v>
      </c>
      <c r="O54" s="356" t="s">
        <v>931</v>
      </c>
      <c r="P54" s="350" t="s">
        <v>1422</v>
      </c>
      <c r="Q54" s="327"/>
      <c r="R54" s="327"/>
      <c r="S54" s="327"/>
      <c r="T54" s="327"/>
      <c r="U54" s="327"/>
      <c r="V54" s="327" t="s">
        <v>1412</v>
      </c>
      <c r="W54" s="327"/>
      <c r="X54" s="356" t="s">
        <v>1423</v>
      </c>
      <c r="Y54" s="327" t="s">
        <v>563</v>
      </c>
      <c r="Z54" s="363" t="s">
        <v>1424</v>
      </c>
      <c r="AA54" s="327" t="s">
        <v>1030</v>
      </c>
      <c r="AB54" s="328" t="s">
        <v>933</v>
      </c>
      <c r="AC54" s="350"/>
      <c r="AD54" s="350"/>
      <c r="AE54" s="350"/>
      <c r="AF54" s="350"/>
      <c r="AG54" s="350"/>
      <c r="AH54" s="330"/>
      <c r="AI54" s="350"/>
      <c r="AJ54" s="350"/>
      <c r="AK54" s="350"/>
      <c r="AL54" s="357"/>
      <c r="AM54" s="357"/>
      <c r="AN54" s="357"/>
      <c r="AO54" s="357"/>
      <c r="AP54" s="358"/>
      <c r="AQ54" s="358"/>
      <c r="AR54" s="358"/>
      <c r="AS54" s="358"/>
      <c r="AT54" s="358"/>
      <c r="AU54" s="358"/>
      <c r="AV54" s="358"/>
      <c r="AW54" s="358"/>
      <c r="AX54" s="358"/>
      <c r="AY54" s="358"/>
      <c r="AZ54" s="358"/>
      <c r="BA54" s="358"/>
      <c r="BB54" s="358"/>
      <c r="BC54" s="358"/>
      <c r="BD54" s="358"/>
      <c r="BE54" s="358"/>
      <c r="BF54" s="358"/>
      <c r="BG54" s="358"/>
      <c r="BH54" s="358"/>
      <c r="BI54" s="358"/>
      <c r="BJ54" s="358"/>
      <c r="BK54" s="358"/>
      <c r="BL54" s="358"/>
    </row>
    <row r="55" customFormat="false" ht="12.75" hidden="false" customHeight="false" outlineLevel="0" collapsed="false">
      <c r="A55" s="346" t="s">
        <v>21</v>
      </c>
      <c r="B55" s="323" t="s">
        <v>1425</v>
      </c>
      <c r="C55" s="327"/>
      <c r="D55" s="354" t="str">
        <f aca="false">HYPERLINK("http://www.pieceofcake.co.il/","http://www.pieceofcake.co.il/")</f>
        <v>http://www.pieceofcake.co.il/</v>
      </c>
      <c r="E55" s="354" t="str">
        <f aca="false">HYPERLINK("https://www.facebook.com/Alma.Cafe.il","https://www.facebook.com/Alma.Cafe.il")</f>
        <v>https://www.facebook.com/Alma.Cafe.il</v>
      </c>
      <c r="F55" s="354" t="str">
        <f aca="false">HYPERLINK("http://www.vegan-friendly.co.il/business/%D7%A7%D7%A4%D7%94-%D7%A2%D7%9C%D7%9E%D7%94/","http://www.vegan-friendly.co.il/business/%D7%A7%D7%A4%D7%94-%D7%A2%D7%9C%D7%9E%D7%94/")</f>
        <v>http://www.vegan-friendly.co.il/business/%D7%A7%D7%A4%D7%94-%D7%A2%D7%9C%D7%9E%D7%94/</v>
      </c>
      <c r="G55" s="350" t="s">
        <v>1426</v>
      </c>
      <c r="H55" s="350" t="s">
        <v>1427</v>
      </c>
      <c r="I55" s="350" t="s">
        <v>1428</v>
      </c>
      <c r="J55" s="350" t="s">
        <v>1429</v>
      </c>
      <c r="K55" s="350" t="s">
        <v>912</v>
      </c>
      <c r="L55" s="350" t="s">
        <v>911</v>
      </c>
      <c r="M55" s="350" t="s">
        <v>912</v>
      </c>
      <c r="N55" s="350" t="s">
        <v>1430</v>
      </c>
      <c r="O55" s="350" t="s">
        <v>913</v>
      </c>
      <c r="P55" s="350" t="s">
        <v>1431</v>
      </c>
      <c r="Q55" s="350" t="s">
        <v>563</v>
      </c>
      <c r="R55" s="327"/>
      <c r="S55" s="327"/>
      <c r="T55" s="327" t="s">
        <v>913</v>
      </c>
      <c r="U55" s="327" t="s">
        <v>563</v>
      </c>
      <c r="V55" s="327"/>
      <c r="W55" s="327" t="s">
        <v>1081</v>
      </c>
      <c r="X55" s="327" t="s">
        <v>1002</v>
      </c>
      <c r="Y55" s="355" t="s">
        <v>940</v>
      </c>
      <c r="Z55" s="350"/>
      <c r="AA55" s="328" t="s">
        <v>563</v>
      </c>
      <c r="AB55" s="328" t="s">
        <v>563</v>
      </c>
      <c r="AC55" s="350"/>
      <c r="AD55" s="350"/>
      <c r="AE55" s="327" t="s">
        <v>1432</v>
      </c>
      <c r="AF55" s="375" t="s">
        <v>1056</v>
      </c>
      <c r="AG55" s="350" t="s">
        <v>1056</v>
      </c>
      <c r="AH55" s="330"/>
      <c r="AI55" s="350" t="s">
        <v>916</v>
      </c>
      <c r="AJ55" s="350" t="s">
        <v>917</v>
      </c>
      <c r="AK55" s="330"/>
      <c r="AL55" s="339" t="s">
        <v>1433</v>
      </c>
      <c r="AM55" s="350"/>
      <c r="AN55" s="371"/>
      <c r="AO55" s="371"/>
      <c r="AP55" s="372"/>
      <c r="AQ55" s="372"/>
      <c r="AR55" s="372"/>
      <c r="AS55" s="372"/>
      <c r="AT55" s="372"/>
      <c r="AU55" s="372"/>
      <c r="AV55" s="372"/>
      <c r="AW55" s="372"/>
      <c r="AX55" s="372"/>
      <c r="AY55" s="372"/>
      <c r="AZ55" s="372"/>
      <c r="BA55" s="372"/>
      <c r="BB55" s="372"/>
      <c r="BC55" s="372"/>
      <c r="BD55" s="372"/>
      <c r="BE55" s="372"/>
      <c r="BF55" s="372"/>
      <c r="BG55" s="372"/>
      <c r="BH55" s="372"/>
      <c r="BI55" s="372"/>
      <c r="BJ55" s="372"/>
      <c r="BK55" s="372"/>
      <c r="BL55" s="372"/>
    </row>
    <row r="56" customFormat="false" ht="12.75" hidden="false" customHeight="false" outlineLevel="0" collapsed="false">
      <c r="A56" s="323" t="s">
        <v>1434</v>
      </c>
      <c r="B56" s="419" t="s">
        <v>1435</v>
      </c>
      <c r="C56" s="350"/>
      <c r="D56" s="354" t="str">
        <f aca="false">HYPERLINK("http://www.mychooka.co.il/z'wqhmtbhsyytytl.html","http://www.mychooka.co.il/z'wqhmtbhsyytytl.html")</f>
        <v>http://www.mychooka.co.il/z'wqhmtbhsyytytl.html</v>
      </c>
      <c r="E56" s="354" t="str">
        <f aca="false">HYPERLINK("https://www.facebook.com/Bograshovcooka?ref=hl","https://www.facebook.com/Bograshovcooka?ref=hl")</f>
        <v>https://www.facebook.com/Bograshovcooka?ref=hl</v>
      </c>
      <c r="F56" s="354" t="str">
        <f aca="false">HYPERLINK("http://vegan-friendly.co.il/restaurant/200/%D7%A6_%D7%95%D7%A7%D7%94_%D7%91%D7%95%D7%92%D7%A8%D7%A9%D7%95%D7%91","http://vegan-friendly.co.il/restaurant/200/%D7%A6_%D7%95%D7%A7%D7%94_%D7%91%D7%95%D7%92%D7%A8%D7%A9%D7%95%D7%91")</f>
        <v>http://vegan-friendly.co.il/restaurant/200/%D7%A6_%D7%95%D7%A7%D7%94_%D7%91%D7%95%D7%92%D7%A8%D7%A9%D7%95%D7%91</v>
      </c>
      <c r="G56" s="379" t="s">
        <v>1436</v>
      </c>
      <c r="H56" s="379" t="s">
        <v>1437</v>
      </c>
      <c r="I56" s="379" t="s">
        <v>1438</v>
      </c>
      <c r="J56" s="379" t="s">
        <v>1439</v>
      </c>
      <c r="K56" s="350"/>
      <c r="L56" s="359" t="s">
        <v>569</v>
      </c>
      <c r="M56" s="379" t="s">
        <v>1440</v>
      </c>
      <c r="N56" s="359" t="s">
        <v>563</v>
      </c>
      <c r="O56" s="359" t="s">
        <v>563</v>
      </c>
      <c r="P56" s="403" t="s">
        <v>1441</v>
      </c>
      <c r="Q56" s="327" t="s">
        <v>913</v>
      </c>
      <c r="R56" s="327" t="s">
        <v>913</v>
      </c>
      <c r="S56" s="327" t="s">
        <v>913</v>
      </c>
      <c r="T56" s="327" t="s">
        <v>913</v>
      </c>
      <c r="U56" s="327" t="s">
        <v>913</v>
      </c>
      <c r="V56" s="350" t="s">
        <v>1442</v>
      </c>
      <c r="W56" s="329" t="s">
        <v>1443</v>
      </c>
      <c r="X56" s="329" t="s">
        <v>1444</v>
      </c>
      <c r="Y56" s="328" t="s">
        <v>563</v>
      </c>
      <c r="Z56" s="402" t="s">
        <v>1445</v>
      </c>
      <c r="AA56" s="329" t="s">
        <v>1446</v>
      </c>
      <c r="AB56" s="329" t="s">
        <v>1447</v>
      </c>
      <c r="AC56" s="350"/>
      <c r="AD56" s="350"/>
      <c r="AE56" s="350"/>
      <c r="AF56" s="350"/>
      <c r="AG56" s="350"/>
      <c r="AH56" s="330"/>
      <c r="AI56" s="350"/>
      <c r="AJ56" s="350"/>
      <c r="AK56" s="350"/>
      <c r="AL56" s="350"/>
      <c r="AM56" s="350"/>
      <c r="AN56" s="350"/>
      <c r="AO56" s="350"/>
      <c r="AP56" s="428"/>
      <c r="AQ56" s="428"/>
      <c r="AR56" s="428"/>
      <c r="AS56" s="428"/>
      <c r="AT56" s="428"/>
      <c r="AU56" s="428"/>
      <c r="AV56" s="428"/>
      <c r="AW56" s="428"/>
      <c r="AX56" s="428"/>
      <c r="AY56" s="428"/>
      <c r="AZ56" s="428"/>
      <c r="BA56" s="428"/>
      <c r="BB56" s="429"/>
      <c r="BC56" s="429"/>
      <c r="BD56" s="429"/>
      <c r="BE56" s="429"/>
      <c r="BF56" s="429"/>
      <c r="BG56" s="429"/>
      <c r="BH56" s="429"/>
      <c r="BI56" s="429"/>
      <c r="BJ56" s="429"/>
      <c r="BK56" s="429"/>
      <c r="BL56" s="428"/>
    </row>
    <row r="57" customFormat="false" ht="12.75" hidden="false" customHeight="false" outlineLevel="0" collapsed="false">
      <c r="A57" s="430" t="s">
        <v>1448</v>
      </c>
      <c r="B57" s="323" t="s">
        <v>1449</v>
      </c>
      <c r="C57" s="327"/>
      <c r="D57" s="350"/>
      <c r="E57" s="354" t="str">
        <f aca="false">HYPERLINK("https://www.facebook.com/thesafsal?fref=ts","https://www.facebook.com/thesafsal?fref=ts")</f>
        <v>https://www.facebook.com/thesafsal?fref=ts</v>
      </c>
      <c r="F57" s="354" t="str">
        <f aca="false">HYPERLINK("http://vegan-friendly.co.il/restaurant/202/%D7%94%D7%A1%D7%A4%D7%A1%D7%9C","http://vegan-friendly.co.il/restaurant/202/%D7%94%D7%A1%D7%A4%D7%A1%D7%9C")</f>
        <v>http://vegan-friendly.co.il/restaurant/202/%D7%94%D7%A1%D7%A4%D7%A1%D7%9C</v>
      </c>
      <c r="G57" s="350" t="s">
        <v>1450</v>
      </c>
      <c r="H57" s="350" t="s">
        <v>1451</v>
      </c>
      <c r="I57" s="350" t="s">
        <v>1452</v>
      </c>
      <c r="J57" s="431" t="s">
        <v>1453</v>
      </c>
      <c r="K57" s="350"/>
      <c r="L57" s="328" t="s">
        <v>1454</v>
      </c>
      <c r="M57" s="350" t="s">
        <v>1455</v>
      </c>
      <c r="N57" s="328" t="s">
        <v>563</v>
      </c>
      <c r="O57" s="328" t="s">
        <v>563</v>
      </c>
      <c r="P57" s="350" t="s">
        <v>1456</v>
      </c>
      <c r="Q57" s="350" t="s">
        <v>563</v>
      </c>
      <c r="R57" s="350" t="s">
        <v>913</v>
      </c>
      <c r="S57" s="350" t="s">
        <v>563</v>
      </c>
      <c r="T57" s="327"/>
      <c r="U57" s="327" t="s">
        <v>1457</v>
      </c>
      <c r="V57" s="329" t="s">
        <v>1458</v>
      </c>
      <c r="W57" s="402" t="s">
        <v>1459</v>
      </c>
      <c r="X57" s="402" t="s">
        <v>1460</v>
      </c>
      <c r="Y57" s="328" t="s">
        <v>563</v>
      </c>
      <c r="Z57" s="363" t="s">
        <v>1461</v>
      </c>
      <c r="AA57" s="329" t="s">
        <v>1462</v>
      </c>
      <c r="AB57" s="329" t="s">
        <v>1463</v>
      </c>
      <c r="AC57" s="355" t="s">
        <v>1464</v>
      </c>
      <c r="AD57" s="350"/>
      <c r="AE57" s="350"/>
      <c r="AF57" s="350"/>
      <c r="AG57" s="350"/>
      <c r="AH57" s="330"/>
      <c r="AI57" s="350"/>
      <c r="AJ57" s="350"/>
      <c r="AK57" s="350"/>
      <c r="AL57" s="357"/>
      <c r="AM57" s="357"/>
      <c r="AN57" s="357"/>
      <c r="AO57" s="357"/>
      <c r="AP57" s="361"/>
      <c r="AQ57" s="361"/>
      <c r="AR57" s="361"/>
      <c r="AS57" s="361"/>
      <c r="AT57" s="361"/>
      <c r="AU57" s="361"/>
      <c r="AV57" s="361"/>
      <c r="AW57" s="361"/>
      <c r="AX57" s="361"/>
      <c r="AY57" s="361"/>
      <c r="AZ57" s="361"/>
      <c r="BA57" s="361"/>
      <c r="BB57" s="361"/>
      <c r="BC57" s="361"/>
      <c r="BD57" s="361"/>
      <c r="BE57" s="361"/>
      <c r="BF57" s="424"/>
      <c r="BG57" s="361"/>
      <c r="BH57" s="424"/>
      <c r="BI57" s="361"/>
      <c r="BJ57" s="361"/>
      <c r="BK57" s="361"/>
      <c r="BL57" s="361"/>
    </row>
    <row r="58" customFormat="false" ht="12.75" hidden="false" customHeight="false" outlineLevel="0" collapsed="false">
      <c r="A58" s="333"/>
      <c r="B58" s="333" t="s">
        <v>1465</v>
      </c>
      <c r="C58" s="334"/>
      <c r="D58" s="335" t="s">
        <v>1466</v>
      </c>
      <c r="E58" s="335" t="s">
        <v>1467</v>
      </c>
      <c r="F58" s="335" t="s">
        <v>1468</v>
      </c>
      <c r="G58" s="336" t="s">
        <v>1469</v>
      </c>
      <c r="H58" s="337" t="s">
        <v>1470</v>
      </c>
      <c r="I58" s="336" t="s">
        <v>1471</v>
      </c>
      <c r="J58" s="334"/>
      <c r="K58" s="334"/>
      <c r="L58" s="334"/>
      <c r="M58" s="334"/>
      <c r="N58" s="334"/>
      <c r="O58" s="334"/>
      <c r="P58" s="334"/>
      <c r="Q58" s="334"/>
      <c r="R58" s="334"/>
      <c r="S58" s="334"/>
      <c r="T58" s="334"/>
      <c r="U58" s="334"/>
      <c r="V58" s="334"/>
      <c r="W58" s="334"/>
      <c r="X58" s="334"/>
      <c r="Y58" s="334"/>
      <c r="Z58" s="334"/>
      <c r="AA58" s="334"/>
      <c r="AB58" s="334"/>
      <c r="AC58" s="334"/>
      <c r="AD58" s="334"/>
      <c r="AE58" s="334"/>
      <c r="AF58" s="334"/>
      <c r="AG58" s="334"/>
      <c r="AH58" s="334"/>
      <c r="AI58" s="334"/>
      <c r="AJ58" s="334"/>
      <c r="AK58" s="324"/>
      <c r="AL58" s="324"/>
      <c r="AM58" s="324"/>
      <c r="AN58" s="324"/>
      <c r="AO58" s="324"/>
    </row>
    <row r="59" customFormat="false" ht="12.75" hidden="false" customHeight="false" outlineLevel="0" collapsed="false">
      <c r="A59" s="323" t="s">
        <v>590</v>
      </c>
      <c r="B59" s="370" t="s">
        <v>1472</v>
      </c>
      <c r="C59" s="327"/>
      <c r="D59" s="354" t="str">
        <f aca="false">HYPERLINK("http://www.rol.co.il/sites/retro-pancake-bar/","http://www.rol.co.il/sites/retro-pancake-bar/")</f>
        <v>http://www.rol.co.il/sites/retro-pancake-bar/</v>
      </c>
      <c r="E59" s="354" t="str">
        <f aca="false">HYPERLINK("https://www.facebook.com/705938556146108/photos/a.707771669296130.1073741828.705938556146108/798112326928730/?type=1&amp;theater","https://www.facebook.com/705938556146108/photos/a.707771669296130.1073741828.705938556146108/798112326928730/?type=1&amp;theater")</f>
        <v>https://www.facebook.com/705938556146108/photos/a.707771669296130.1073741828.705938556146108/798112326928730/?type=1&amp;theater</v>
      </c>
      <c r="F59" s="354" t="str">
        <f aca="false">HYPERLINK("http://vegan-friendly.co.il/restaurant/207","http://vegan-friendly.co.il/restaurant/207")</f>
        <v>http://vegan-friendly.co.il/restaurant/207</v>
      </c>
      <c r="G59" s="350" t="s">
        <v>1473</v>
      </c>
      <c r="H59" s="350" t="s">
        <v>1474</v>
      </c>
      <c r="I59" s="350" t="s">
        <v>1475</v>
      </c>
      <c r="J59" s="327" t="s">
        <v>1476</v>
      </c>
      <c r="K59" s="350"/>
      <c r="L59" s="328" t="s">
        <v>569</v>
      </c>
      <c r="M59" s="373" t="s">
        <v>913</v>
      </c>
      <c r="N59" s="328" t="s">
        <v>563</v>
      </c>
      <c r="O59" s="356" t="s">
        <v>1477</v>
      </c>
      <c r="P59" s="363" t="s">
        <v>1478</v>
      </c>
      <c r="Q59" s="392" t="s">
        <v>563</v>
      </c>
      <c r="R59" s="327" t="s">
        <v>913</v>
      </c>
      <c r="S59" s="327" t="s">
        <v>1479</v>
      </c>
      <c r="T59" s="327" t="s">
        <v>913</v>
      </c>
      <c r="U59" s="327" t="s">
        <v>563</v>
      </c>
      <c r="V59" s="327" t="s">
        <v>1480</v>
      </c>
      <c r="W59" s="327" t="s">
        <v>1481</v>
      </c>
      <c r="X59" s="327" t="s">
        <v>1482</v>
      </c>
      <c r="Y59" s="328" t="s">
        <v>563</v>
      </c>
      <c r="Z59" s="402" t="s">
        <v>1483</v>
      </c>
      <c r="AA59" s="329" t="s">
        <v>1394</v>
      </c>
      <c r="AB59" s="432" t="s">
        <v>1484</v>
      </c>
      <c r="AC59" s="350" t="s">
        <v>563</v>
      </c>
      <c r="AD59" s="350" t="s">
        <v>913</v>
      </c>
      <c r="AE59" s="350"/>
      <c r="AF59" s="350"/>
      <c r="AG59" s="350"/>
      <c r="AH59" s="330"/>
      <c r="AI59" s="350"/>
      <c r="AJ59" s="350"/>
      <c r="AK59" s="350"/>
      <c r="AL59" s="415"/>
      <c r="AM59" s="415"/>
      <c r="AN59" s="415"/>
      <c r="AO59" s="415"/>
      <c r="AP59" s="433"/>
      <c r="AQ59" s="433"/>
      <c r="AR59" s="433"/>
      <c r="AS59" s="433"/>
      <c r="AT59" s="433"/>
      <c r="AU59" s="433"/>
      <c r="AV59" s="433"/>
      <c r="AW59" s="433"/>
      <c r="AX59" s="433"/>
      <c r="AY59" s="433"/>
      <c r="AZ59" s="433"/>
      <c r="BA59" s="433"/>
      <c r="BB59" s="433"/>
      <c r="BC59" s="433"/>
      <c r="BD59" s="433"/>
      <c r="BE59" s="434"/>
      <c r="BF59" s="433"/>
      <c r="BG59" s="434"/>
      <c r="BH59" s="433"/>
      <c r="BI59" s="433"/>
      <c r="BJ59" s="433"/>
      <c r="BK59" s="433"/>
      <c r="BL59" s="433"/>
    </row>
    <row r="60" customFormat="false" ht="12.75" hidden="false" customHeight="false" outlineLevel="0" collapsed="false">
      <c r="A60" s="346" t="s">
        <v>1270</v>
      </c>
      <c r="B60" s="346" t="s">
        <v>1485</v>
      </c>
      <c r="C60" s="350"/>
      <c r="D60" s="354" t="str">
        <f aca="false">HYPERLINK("http://www.cafeneto.co.il/%D7%A7%D7%A4%D7%A0%D7%98%D7%95.aspx","http://www.cafeneto.co.il/%D7%A7%D7%A4%D7%A0%D7%98%D7%95.aspx")</f>
        <v>http://www.cafeneto.co.il/%D7%A7%D7%A4%D7%A0%D7%98%D7%95.aspx</v>
      </c>
      <c r="E60" s="354" t="str">
        <f aca="false">HYPERLINK("https://www.facebook.com/cafeneto?fref=ts","https://www.facebook.com/cafeneto?fref=ts")</f>
        <v>https://www.facebook.com/cafeneto?fref=ts</v>
      </c>
      <c r="F60" s="354" t="str">
        <f aca="false">HYPERLINK("http://www.vegan-friendly.co.il/restaurant/142/%D7%A7%D7%A4%D7%94_%D7%A0%D7%98%D7%95","http://www.vegan-friendly.co.il/restaurant/142/%D7%A7%D7%A4%D7%94_%D7%A0%D7%98%D7%95")</f>
        <v>http://www.vegan-friendly.co.il/restaurant/142/%D7%A7%D7%A4%D7%94_%D7%A0%D7%98%D7%95</v>
      </c>
      <c r="G60" s="435" t="str">
        <f aca="false">HYPERLINK("http://www.cafeneto.co.il/portals/0/2015/snifim.pdf","http://www.cafeneto.co.il/portals/0/2015/snifim.pdf")</f>
        <v>http://www.cafeneto.co.il/portals/0/2015/snifim.pdf</v>
      </c>
      <c r="H60" s="354" t="str">
        <f aca="false">HYPERLINK("http://www.cafeneto.co.il/portals/0/2015/snifim.pdf","http://www.cafeneto.co.il/portals/0/2015/snifim.pdf")</f>
        <v>http://www.cafeneto.co.il/portals/0/2015/snifim.pdf</v>
      </c>
      <c r="I60" s="354" t="str">
        <f aca="false">HYPERLINK("http://www.cafeneto.co.il/portals/0/2015/snifim.pdf","http://www.cafeneto.co.il/portals/0/2015/snifim.pdf")</f>
        <v>http://www.cafeneto.co.il/portals/0/2015/snifim.pdf</v>
      </c>
      <c r="J60" s="350" t="s">
        <v>1486</v>
      </c>
      <c r="K60" s="350"/>
      <c r="L60" s="350"/>
      <c r="M60" s="350"/>
      <c r="N60" s="350"/>
      <c r="O60" s="350" t="s">
        <v>563</v>
      </c>
      <c r="P60" s="350" t="s">
        <v>1487</v>
      </c>
      <c r="Q60" s="420"/>
      <c r="R60" s="327" t="s">
        <v>913</v>
      </c>
      <c r="S60" s="327"/>
      <c r="T60" s="350" t="s">
        <v>913</v>
      </c>
      <c r="U60" s="350" t="s">
        <v>563</v>
      </c>
      <c r="V60" s="350" t="s">
        <v>1339</v>
      </c>
      <c r="W60" s="350" t="s">
        <v>1488</v>
      </c>
      <c r="X60" s="350"/>
      <c r="Y60" s="350"/>
      <c r="Z60" s="350"/>
      <c r="AA60" s="350" t="s">
        <v>563</v>
      </c>
      <c r="AB60" s="350" t="s">
        <v>563</v>
      </c>
      <c r="AC60" s="350"/>
      <c r="AD60" s="350"/>
      <c r="AE60" s="350"/>
      <c r="AF60" s="350"/>
      <c r="AG60" s="350"/>
      <c r="AH60" s="330"/>
      <c r="AI60" s="350"/>
      <c r="AJ60" s="350"/>
      <c r="AK60" s="350"/>
      <c r="AL60" s="350"/>
      <c r="AM60" s="350"/>
      <c r="AN60" s="371"/>
      <c r="AO60" s="371"/>
      <c r="AP60" s="372"/>
      <c r="AQ60" s="372"/>
      <c r="AR60" s="372"/>
      <c r="AS60" s="372"/>
      <c r="AT60" s="372"/>
      <c r="AU60" s="372"/>
      <c r="AV60" s="372"/>
      <c r="AW60" s="372"/>
      <c r="AX60" s="372"/>
      <c r="AY60" s="372"/>
      <c r="AZ60" s="372"/>
      <c r="BA60" s="372"/>
      <c r="BB60" s="372"/>
      <c r="BC60" s="372"/>
      <c r="BD60" s="372"/>
      <c r="BE60" s="372"/>
      <c r="BF60" s="372"/>
      <c r="BG60" s="372"/>
      <c r="BH60" s="372"/>
      <c r="BI60" s="372"/>
      <c r="BJ60" s="372"/>
      <c r="BK60" s="372"/>
      <c r="BL60" s="372"/>
    </row>
    <row r="61" customFormat="false" ht="12.75" hidden="false" customHeight="false" outlineLevel="0" collapsed="false">
      <c r="A61" s="430" t="s">
        <v>1270</v>
      </c>
      <c r="B61" s="430" t="s">
        <v>1489</v>
      </c>
      <c r="C61" s="436"/>
      <c r="D61" s="354" t="str">
        <f aca="false">HYPERLINK("http://www.joe.co.il/","http://www.joe.co.il/")</f>
        <v>http://www.joe.co.il/</v>
      </c>
      <c r="E61" s="354" t="str">
        <f aca="false">HYPERLINK("https://www.facebook.com/cafejoe?fref=ts","https://www.facebook.com/cafejoe?fref=ts")</f>
        <v>https://www.facebook.com/cafejoe?fref=ts</v>
      </c>
      <c r="F61" s="354" t="str">
        <f aca="false">HYPERLINK("http://www.vegan-friendly.co.il/business/%D7%A7%D7%A4%D7%94-%D7%92%D7%95/","http://www.vegan-friendly.co.il/business/%D7%A7%D7%A4%D7%94-%D7%92%D7%95/")</f>
        <v>http://www.vegan-friendly.co.il/business/%D7%A7%D7%A4%D7%94-%D7%92%D7%95/</v>
      </c>
      <c r="G61" s="379" t="s">
        <v>1490</v>
      </c>
      <c r="H61" s="379" t="s">
        <v>1491</v>
      </c>
      <c r="I61" s="379" t="s">
        <v>1492</v>
      </c>
      <c r="J61" s="437" t="s">
        <v>1493</v>
      </c>
      <c r="K61" s="328" t="s">
        <v>569</v>
      </c>
      <c r="L61" s="350" t="s">
        <v>1237</v>
      </c>
      <c r="M61" s="328" t="s">
        <v>1494</v>
      </c>
      <c r="N61" s="350" t="s">
        <v>912</v>
      </c>
      <c r="O61" s="350" t="s">
        <v>1495</v>
      </c>
      <c r="P61" s="350" t="s">
        <v>1496</v>
      </c>
      <c r="Q61" s="350" t="s">
        <v>1497</v>
      </c>
      <c r="R61" s="350" t="s">
        <v>1497</v>
      </c>
      <c r="S61" s="350" t="s">
        <v>1497</v>
      </c>
      <c r="T61" s="350" t="s">
        <v>1497</v>
      </c>
      <c r="U61" s="350" t="s">
        <v>563</v>
      </c>
      <c r="V61" s="327"/>
      <c r="W61" s="327"/>
      <c r="X61" s="327"/>
      <c r="Y61" s="355" t="s">
        <v>940</v>
      </c>
      <c r="Z61" s="350"/>
      <c r="AA61" s="350" t="s">
        <v>563</v>
      </c>
      <c r="AB61" s="356" t="s">
        <v>563</v>
      </c>
      <c r="AC61" s="350"/>
      <c r="AD61" s="327" t="s">
        <v>1498</v>
      </c>
      <c r="AE61" s="328"/>
      <c r="AF61" s="355" t="s">
        <v>569</v>
      </c>
      <c r="AG61" s="350"/>
      <c r="AH61" s="330"/>
      <c r="AI61" s="350"/>
      <c r="AJ61" s="350"/>
      <c r="AK61" s="330"/>
      <c r="AL61" s="339"/>
      <c r="AM61" s="350"/>
      <c r="AN61" s="357"/>
      <c r="AO61" s="357"/>
      <c r="AP61" s="358"/>
      <c r="AQ61" s="358"/>
      <c r="AR61" s="358"/>
      <c r="AS61" s="358"/>
      <c r="AT61" s="358"/>
      <c r="AU61" s="358"/>
      <c r="AV61" s="358"/>
      <c r="AW61" s="358"/>
      <c r="AX61" s="358"/>
      <c r="AY61" s="358"/>
      <c r="AZ61" s="358"/>
      <c r="BA61" s="358"/>
      <c r="BB61" s="358"/>
      <c r="BC61" s="358"/>
      <c r="BD61" s="358"/>
      <c r="BE61" s="358"/>
      <c r="BF61" s="358"/>
      <c r="BG61" s="358"/>
      <c r="BH61" s="358"/>
      <c r="BI61" s="358"/>
      <c r="BJ61" s="358"/>
      <c r="BK61" s="358"/>
      <c r="BL61" s="358"/>
    </row>
    <row r="62" customFormat="false" ht="12.75" hidden="false" customHeight="false" outlineLevel="0" collapsed="false">
      <c r="A62" s="346" t="s">
        <v>595</v>
      </c>
      <c r="B62" s="323" t="s">
        <v>1499</v>
      </c>
      <c r="C62" s="327"/>
      <c r="D62" s="354" t="str">
        <f aca="false">HYPERLINK("http://www.gregcafe.co.il/index.php","http://www.gregcafe.co.il/index.php")</f>
        <v>http://www.gregcafe.co.il/index.php</v>
      </c>
      <c r="E62" s="354" t="str">
        <f aca="false">HYPERLINK("https://www.facebook.com/gregcafe","https://www.facebook.com/gregcafe")</f>
        <v>https://www.facebook.com/gregcafe</v>
      </c>
      <c r="F62" s="354" t="str">
        <f aca="false">HYPERLINK("http://www.vegan-friendly.co.il/business/%D7%A7%D7%A4%D7%94-%D7%92%D7%A8%D7%92/","http://www.vegan-friendly.co.il/business/%D7%A7%D7%A4%D7%94-%D7%92%D7%A8%D7%92/")</f>
        <v>http://www.vegan-friendly.co.il/business/%D7%A7%D7%A4%D7%94-%D7%92%D7%A8%D7%92/</v>
      </c>
      <c r="G62" s="350" t="s">
        <v>1500</v>
      </c>
      <c r="H62" s="350" t="s">
        <v>1501</v>
      </c>
      <c r="I62" s="350" t="s">
        <v>1501</v>
      </c>
      <c r="J62" s="350" t="s">
        <v>1502</v>
      </c>
      <c r="K62" s="328" t="s">
        <v>1025</v>
      </c>
      <c r="L62" s="350" t="s">
        <v>1503</v>
      </c>
      <c r="M62" s="328" t="s">
        <v>1504</v>
      </c>
      <c r="N62" s="350" t="s">
        <v>1505</v>
      </c>
      <c r="O62" s="350" t="s">
        <v>563</v>
      </c>
      <c r="P62" s="350" t="s">
        <v>1506</v>
      </c>
      <c r="Q62" s="420"/>
      <c r="R62" s="327"/>
      <c r="S62" s="327"/>
      <c r="T62" s="327" t="s">
        <v>913</v>
      </c>
      <c r="U62" s="327" t="s">
        <v>1507</v>
      </c>
      <c r="V62" s="327"/>
      <c r="W62" s="327" t="s">
        <v>1508</v>
      </c>
      <c r="X62" s="402" t="s">
        <v>1509</v>
      </c>
      <c r="Y62" s="355" t="s">
        <v>940</v>
      </c>
      <c r="Z62" s="350"/>
      <c r="AA62" s="328" t="s">
        <v>563</v>
      </c>
      <c r="AB62" s="328" t="s">
        <v>563</v>
      </c>
      <c r="AC62" s="350"/>
      <c r="AD62" s="350"/>
      <c r="AE62" s="350" t="s">
        <v>1510</v>
      </c>
      <c r="AF62" s="329" t="s">
        <v>1511</v>
      </c>
      <c r="AG62" s="350"/>
      <c r="AH62" s="330"/>
      <c r="AI62" s="350" t="s">
        <v>916</v>
      </c>
      <c r="AJ62" s="366" t="n">
        <v>41883</v>
      </c>
      <c r="AK62" s="330"/>
      <c r="AL62" s="356" t="s">
        <v>1512</v>
      </c>
      <c r="AM62" s="350"/>
      <c r="AN62" s="357"/>
      <c r="AO62" s="357"/>
      <c r="AP62" s="358"/>
      <c r="AQ62" s="358"/>
      <c r="AR62" s="358"/>
      <c r="AS62" s="358"/>
      <c r="AT62" s="358"/>
      <c r="AU62" s="358"/>
      <c r="AV62" s="358"/>
      <c r="AW62" s="358"/>
      <c r="AX62" s="358"/>
      <c r="AY62" s="358"/>
      <c r="AZ62" s="358"/>
      <c r="BA62" s="358"/>
      <c r="BB62" s="358"/>
      <c r="BC62" s="358"/>
      <c r="BD62" s="358"/>
      <c r="BE62" s="358"/>
      <c r="BF62" s="358"/>
      <c r="BG62" s="358"/>
      <c r="BH62" s="358"/>
      <c r="BI62" s="358"/>
      <c r="BJ62" s="358"/>
      <c r="BK62" s="358"/>
      <c r="BL62" s="358"/>
    </row>
    <row r="63" customFormat="false" ht="12.75" hidden="false" customHeight="false" outlineLevel="0" collapsed="false">
      <c r="A63" s="346" t="s">
        <v>649</v>
      </c>
      <c r="B63" s="323" t="s">
        <v>1513</v>
      </c>
      <c r="C63" s="327"/>
      <c r="D63" s="354" t="str">
        <f aca="false">HYPERLINK("http://tatami.rest.co.il/","http://tatami.rest.co.il/")</f>
        <v>http://tatami.rest.co.il/</v>
      </c>
      <c r="E63" s="354" t="str">
        <f aca="false">HYPERLINK("https://www.facebook.com/pages/%D7%98%D7%90%D7%98%D7%90%D7%9E%D7%99-Tatami/859573887419284","https://www.facebook.com/pages/%D7%98%D7%90%D7%98%D7%90%D7%9E%D7%99-Tatami/859573887419284")</f>
        <v>https://www.facebook.com/pages/%D7%98%D7%90%D7%98%D7%90%D7%9E%D7%99-Tatami/859573887419284</v>
      </c>
      <c r="F63" s="354" t="str">
        <f aca="false">HYPERLINK("http://www.vegan-friendly.co.il/restaurant/216/%D7%98%D7%90%D7%98%D7%90%D7%9E%D7%99","http://www.vegan-friendly.co.il/restaurant/216/%D7%98%D7%90%D7%98%D7%90%D7%9E%D7%99")</f>
        <v>http://www.vegan-friendly.co.il/restaurant/216/%D7%98%D7%90%D7%98%D7%90%D7%9E%D7%99</v>
      </c>
      <c r="G63" s="399" t="s">
        <v>1514</v>
      </c>
      <c r="H63" s="350" t="s">
        <v>1515</v>
      </c>
      <c r="I63" s="350" t="s">
        <v>1516</v>
      </c>
      <c r="J63" s="399" t="s">
        <v>1517</v>
      </c>
      <c r="K63" s="350"/>
      <c r="L63" s="328" t="s">
        <v>569</v>
      </c>
      <c r="M63" s="328" t="s">
        <v>563</v>
      </c>
      <c r="N63" s="328" t="s">
        <v>563</v>
      </c>
      <c r="O63" s="328" t="s">
        <v>563</v>
      </c>
      <c r="P63" s="350" t="s">
        <v>1518</v>
      </c>
      <c r="Q63" s="327" t="s">
        <v>563</v>
      </c>
      <c r="R63" s="327"/>
      <c r="S63" s="327" t="s">
        <v>913</v>
      </c>
      <c r="T63" s="327" t="s">
        <v>913</v>
      </c>
      <c r="U63" s="327" t="s">
        <v>913</v>
      </c>
      <c r="V63" s="327" t="s">
        <v>1458</v>
      </c>
      <c r="W63" s="438" t="s">
        <v>1519</v>
      </c>
      <c r="X63" s="363" t="s">
        <v>1520</v>
      </c>
      <c r="Y63" s="439" t="s">
        <v>563</v>
      </c>
      <c r="Z63" s="363" t="s">
        <v>1521</v>
      </c>
      <c r="AA63" s="327" t="s">
        <v>1522</v>
      </c>
      <c r="AB63" s="327" t="s">
        <v>1523</v>
      </c>
      <c r="AC63" s="327" t="s">
        <v>1522</v>
      </c>
      <c r="AD63" s="350" t="s">
        <v>563</v>
      </c>
      <c r="AE63" s="350"/>
      <c r="AF63" s="328" t="s">
        <v>563</v>
      </c>
      <c r="AG63" s="350"/>
      <c r="AH63" s="330"/>
      <c r="AI63" s="350"/>
      <c r="AJ63" s="350"/>
      <c r="AK63" s="350"/>
      <c r="AL63" s="357"/>
      <c r="AM63" s="357"/>
      <c r="AN63" s="357"/>
      <c r="AO63" s="357"/>
      <c r="AP63" s="358"/>
      <c r="AQ63" s="358"/>
      <c r="AR63" s="358"/>
      <c r="AS63" s="358"/>
      <c r="AT63" s="358"/>
      <c r="AU63" s="358"/>
      <c r="AV63" s="358"/>
      <c r="AW63" s="358"/>
      <c r="AX63" s="358"/>
      <c r="AY63" s="358"/>
      <c r="AZ63" s="358"/>
      <c r="BA63" s="358"/>
      <c r="BB63" s="358"/>
      <c r="BC63" s="358"/>
      <c r="BD63" s="358"/>
      <c r="BE63" s="358"/>
      <c r="BF63" s="358"/>
      <c r="BG63" s="358"/>
      <c r="BH63" s="358"/>
      <c r="BI63" s="358"/>
      <c r="BJ63" s="358"/>
      <c r="BK63" s="358"/>
      <c r="BL63" s="358"/>
    </row>
    <row r="64" customFormat="false" ht="12.75" hidden="false" customHeight="false" outlineLevel="0" collapsed="false">
      <c r="A64" s="333"/>
      <c r="B64" s="333" t="s">
        <v>1524</v>
      </c>
      <c r="C64" s="334"/>
      <c r="D64" s="335" t="s">
        <v>126</v>
      </c>
      <c r="E64" s="335" t="s">
        <v>1525</v>
      </c>
      <c r="F64" s="335" t="s">
        <v>1526</v>
      </c>
      <c r="G64" s="336" t="s">
        <v>1527</v>
      </c>
      <c r="H64" s="337" t="s">
        <v>1528</v>
      </c>
      <c r="I64" s="336" t="s">
        <v>1529</v>
      </c>
      <c r="J64" s="334"/>
      <c r="K64" s="334"/>
      <c r="L64" s="334"/>
      <c r="M64" s="334"/>
      <c r="N64" s="334"/>
      <c r="O64" s="334"/>
      <c r="P64" s="334"/>
      <c r="Q64" s="334"/>
      <c r="R64" s="334"/>
      <c r="S64" s="334"/>
      <c r="T64" s="334"/>
      <c r="U64" s="334"/>
      <c r="V64" s="334"/>
      <c r="W64" s="334"/>
      <c r="X64" s="334"/>
      <c r="Y64" s="334"/>
      <c r="Z64" s="334"/>
      <c r="AA64" s="334"/>
      <c r="AB64" s="334"/>
      <c r="AC64" s="334"/>
      <c r="AD64" s="334"/>
      <c r="AE64" s="334"/>
      <c r="AF64" s="334"/>
      <c r="AG64" s="334"/>
      <c r="AH64" s="334"/>
      <c r="AI64" s="334"/>
      <c r="AJ64" s="334"/>
      <c r="AK64" s="324"/>
      <c r="AL64" s="324"/>
      <c r="AM64" s="324"/>
      <c r="AN64" s="324"/>
      <c r="AO64" s="324"/>
    </row>
    <row r="65" customFormat="false" ht="12.75" hidden="false" customHeight="false" outlineLevel="0" collapsed="false">
      <c r="A65" s="323" t="s">
        <v>551</v>
      </c>
      <c r="B65" s="323" t="s">
        <v>1530</v>
      </c>
      <c r="C65" s="327"/>
      <c r="D65" s="327"/>
      <c r="E65" s="354" t="str">
        <f aca="false">HYPERLINK("https://www.facebook.com/ayanacafe/?fref=ts","https://www.facebook.com/ayanacafe/?fref=ts")</f>
        <v>https://www.facebook.com/ayanacafe/?fref=ts</v>
      </c>
      <c r="F65" s="354" t="str">
        <f aca="false">HYPERLINK("http://vegan-friendly.co.il/%D7%9E%D7%A1%D7%A2%D7%93%D7%94/223/%D7%90%D7%99%D7%90%D7%A0%D7%94","http://vegan-friendly.co.il/%D7%9E%D7%A1%D7%A2%D7%93%D7%94/223/%D7%90%D7%99%D7%90%D7%A0%D7%94")</f>
        <v>http://vegan-friendly.co.il/%D7%9E%D7%A1%D7%A2%D7%93%D7%94/223/%D7%90%D7%99%D7%90%D7%A0%D7%94</v>
      </c>
      <c r="G65" s="350" t="s">
        <v>1531</v>
      </c>
      <c r="H65" s="440" t="s">
        <v>1532</v>
      </c>
      <c r="I65" s="441" t="s">
        <v>1533</v>
      </c>
      <c r="J65" s="442" t="s">
        <v>1534</v>
      </c>
      <c r="K65" s="350" t="s">
        <v>563</v>
      </c>
      <c r="L65" s="350" t="s">
        <v>1535</v>
      </c>
      <c r="M65" s="327" t="s">
        <v>1536</v>
      </c>
      <c r="N65" s="353"/>
      <c r="O65" s="353" t="s">
        <v>1537</v>
      </c>
      <c r="P65" s="350" t="s">
        <v>1538</v>
      </c>
      <c r="Q65" s="327"/>
      <c r="R65" s="327"/>
      <c r="S65" s="327"/>
      <c r="T65" s="327"/>
      <c r="U65" s="443"/>
      <c r="V65" s="444" t="s">
        <v>1539</v>
      </c>
      <c r="W65" s="328" t="s">
        <v>563</v>
      </c>
      <c r="X65" s="363" t="s">
        <v>1540</v>
      </c>
      <c r="Y65" s="328" t="s">
        <v>563</v>
      </c>
      <c r="Z65" s="363" t="s">
        <v>1541</v>
      </c>
      <c r="AA65" s="366" t="n">
        <v>42319</v>
      </c>
      <c r="AB65" s="350" t="s">
        <v>1537</v>
      </c>
      <c r="AC65" s="350" t="s">
        <v>562</v>
      </c>
      <c r="AD65" s="350" t="s">
        <v>1542</v>
      </c>
      <c r="AE65" s="350"/>
      <c r="AF65" s="350"/>
      <c r="AG65" s="350"/>
      <c r="AH65" s="418"/>
      <c r="AI65" s="371"/>
      <c r="AJ65" s="371"/>
      <c r="AK65" s="371"/>
      <c r="AL65" s="371"/>
      <c r="AM65" s="371"/>
      <c r="AN65" s="371"/>
      <c r="AO65" s="371"/>
      <c r="AP65" s="372"/>
      <c r="AQ65" s="372"/>
      <c r="AR65" s="372"/>
      <c r="AS65" s="372"/>
      <c r="AT65" s="372"/>
      <c r="AU65" s="372"/>
      <c r="AV65" s="372"/>
      <c r="AW65" s="372"/>
      <c r="AX65" s="372"/>
      <c r="AY65" s="372"/>
      <c r="AZ65" s="372"/>
      <c r="BA65" s="372"/>
      <c r="BB65" s="372"/>
      <c r="BC65" s="372"/>
      <c r="BD65" s="372"/>
      <c r="BE65" s="372"/>
      <c r="BF65" s="372"/>
      <c r="BG65" s="372"/>
      <c r="BH65" s="372"/>
      <c r="BI65" s="372"/>
      <c r="BJ65" s="372"/>
      <c r="BK65" s="372"/>
      <c r="BL65" s="372"/>
    </row>
    <row r="66" customFormat="false" ht="12.75" hidden="false" customHeight="false" outlineLevel="0" collapsed="false">
      <c r="A66" s="370" t="s">
        <v>1543</v>
      </c>
      <c r="B66" s="445" t="s">
        <v>1544</v>
      </c>
      <c r="C66" s="446"/>
      <c r="D66" s="387" t="s">
        <v>1545</v>
      </c>
      <c r="E66" s="327"/>
      <c r="F66" s="327"/>
      <c r="G66" s="447" t="s">
        <v>1546</v>
      </c>
      <c r="H66" s="331"/>
      <c r="I66" s="447" t="s">
        <v>1547</v>
      </c>
      <c r="J66" s="438"/>
      <c r="K66" s="327"/>
      <c r="L66" s="327"/>
      <c r="M66" s="373" t="s">
        <v>1548</v>
      </c>
      <c r="N66" s="327"/>
      <c r="O66" s="356"/>
      <c r="P66" s="448" t="s">
        <v>1547</v>
      </c>
      <c r="Q66" s="439"/>
      <c r="R66" s="328"/>
      <c r="S66" s="392" t="s">
        <v>913</v>
      </c>
      <c r="T66" s="350" t="s">
        <v>913</v>
      </c>
      <c r="U66" s="449" t="s">
        <v>913</v>
      </c>
      <c r="V66" s="450" t="s">
        <v>1549</v>
      </c>
      <c r="W66" s="451"/>
      <c r="X66" s="328" t="s">
        <v>1548</v>
      </c>
      <c r="Y66" s="328"/>
      <c r="Z66" s="327"/>
      <c r="AA66" s="327"/>
      <c r="AB66" s="327" t="s">
        <v>1550</v>
      </c>
      <c r="AC66" s="327"/>
      <c r="AD66" s="327"/>
      <c r="AE66" s="327"/>
      <c r="AF66" s="327"/>
      <c r="AG66" s="327"/>
      <c r="AH66" s="418"/>
      <c r="AI66" s="331"/>
      <c r="AJ66" s="331"/>
      <c r="AK66" s="331"/>
      <c r="AL66" s="331"/>
      <c r="AM66" s="331"/>
      <c r="AN66" s="331"/>
      <c r="AO66" s="331"/>
      <c r="AP66" s="332"/>
      <c r="AQ66" s="332"/>
      <c r="AR66" s="332"/>
      <c r="AS66" s="332"/>
      <c r="AT66" s="332"/>
      <c r="AU66" s="332"/>
      <c r="AV66" s="332"/>
      <c r="AW66" s="332"/>
      <c r="AX66" s="332"/>
      <c r="AY66" s="332"/>
      <c r="AZ66" s="332"/>
      <c r="BA66" s="332"/>
      <c r="BB66" s="332"/>
      <c r="BC66" s="332"/>
      <c r="BD66" s="332"/>
      <c r="BE66" s="332"/>
      <c r="BF66" s="332"/>
      <c r="BG66" s="332"/>
      <c r="BH66" s="332"/>
      <c r="BI66" s="332"/>
      <c r="BJ66" s="332"/>
      <c r="BK66" s="332"/>
      <c r="BL66" s="332"/>
    </row>
    <row r="67" customFormat="false" ht="12.75" hidden="false" customHeight="false" outlineLevel="0" collapsed="false">
      <c r="A67" s="370" t="s">
        <v>22</v>
      </c>
      <c r="B67" s="370" t="s">
        <v>1551</v>
      </c>
      <c r="C67" s="327"/>
      <c r="D67" s="387" t="s">
        <v>562</v>
      </c>
      <c r="E67" s="326" t="str">
        <f aca="false">HYPERLINK("https://www.facebook.com/michaelangelocafe/","https://www.facebook.com/michaelangelocafe/")</f>
        <v>https://www.facebook.com/michaelangelocafe/</v>
      </c>
      <c r="F67" s="452" t="str">
        <f aca="false">HYPERLINK("http://vegan-friendly.co.il/restaurant/271","http://vegan-friendly.co.il/restaurant/271")</f>
        <v>http://vegan-friendly.co.il/restaurant/271</v>
      </c>
      <c r="G67" s="447" t="s">
        <v>1552</v>
      </c>
      <c r="H67" s="453" t="s">
        <v>1553</v>
      </c>
      <c r="I67" s="373" t="s">
        <v>1554</v>
      </c>
      <c r="J67" s="444" t="s">
        <v>1555</v>
      </c>
      <c r="K67" s="327"/>
      <c r="L67" s="373" t="s">
        <v>569</v>
      </c>
      <c r="M67" s="373" t="s">
        <v>1556</v>
      </c>
      <c r="N67" s="373" t="s">
        <v>569</v>
      </c>
      <c r="O67" s="387" t="s">
        <v>562</v>
      </c>
      <c r="P67" s="454" t="s">
        <v>1557</v>
      </c>
      <c r="Q67" s="451"/>
      <c r="R67" s="328"/>
      <c r="S67" s="451"/>
      <c r="T67" s="328"/>
      <c r="U67" s="328"/>
      <c r="V67" s="447" t="s">
        <v>1549</v>
      </c>
      <c r="W67" s="451" t="s">
        <v>563</v>
      </c>
      <c r="X67" s="327" t="s">
        <v>1558</v>
      </c>
      <c r="Y67" s="328" t="s">
        <v>563</v>
      </c>
      <c r="Z67" s="393" t="s">
        <v>1559</v>
      </c>
      <c r="AA67" s="373" t="s">
        <v>1560</v>
      </c>
      <c r="AB67" s="327" t="s">
        <v>1561</v>
      </c>
      <c r="AC67" s="327"/>
      <c r="AD67" s="327" t="s">
        <v>563</v>
      </c>
      <c r="AE67" s="327"/>
      <c r="AF67" s="327"/>
      <c r="AG67" s="327"/>
      <c r="AH67" s="412"/>
      <c r="AI67" s="410"/>
      <c r="AJ67" s="410"/>
      <c r="AK67" s="410"/>
      <c r="AL67" s="410"/>
      <c r="AM67" s="410"/>
      <c r="AN67" s="410"/>
      <c r="AO67" s="410"/>
      <c r="AP67" s="455"/>
      <c r="AQ67" s="455"/>
      <c r="AR67" s="455"/>
      <c r="AS67" s="455"/>
      <c r="AT67" s="455"/>
      <c r="AU67" s="455"/>
      <c r="AV67" s="455"/>
      <c r="AW67" s="455"/>
      <c r="AX67" s="455"/>
      <c r="AY67" s="455"/>
      <c r="AZ67" s="455"/>
      <c r="BA67" s="455"/>
      <c r="BB67" s="456"/>
      <c r="BC67" s="456"/>
      <c r="BD67" s="456"/>
      <c r="BE67" s="457"/>
      <c r="BF67" s="456"/>
      <c r="BG67" s="457"/>
      <c r="BH67" s="456"/>
      <c r="BI67" s="456"/>
      <c r="BJ67" s="456"/>
      <c r="BK67" s="456"/>
      <c r="BL67" s="455"/>
    </row>
    <row r="68" customFormat="false" ht="12.75" hidden="false" customHeight="false" outlineLevel="0" collapsed="false">
      <c r="A68" s="370" t="s">
        <v>537</v>
      </c>
      <c r="B68" s="445" t="s">
        <v>1562</v>
      </c>
      <c r="C68" s="446"/>
      <c r="D68" s="452" t="str">
        <f aca="false">HYPERLINK("http://pastina.co.il/","http://pastina.co.il/")</f>
        <v>http://pastina.co.il/</v>
      </c>
      <c r="E68" s="327"/>
      <c r="F68" s="327"/>
      <c r="G68" s="458" t="s">
        <v>1563</v>
      </c>
      <c r="H68" s="327"/>
      <c r="I68" s="459" t="s">
        <v>1564</v>
      </c>
      <c r="J68" s="379" t="s">
        <v>1565</v>
      </c>
      <c r="K68" s="327"/>
      <c r="L68" s="327"/>
      <c r="M68" s="373" t="s">
        <v>913</v>
      </c>
      <c r="N68" s="327"/>
      <c r="O68" s="327"/>
      <c r="P68" s="373" t="s">
        <v>1566</v>
      </c>
      <c r="Q68" s="327"/>
      <c r="R68" s="350"/>
      <c r="S68" s="327"/>
      <c r="T68" s="327"/>
      <c r="U68" s="327"/>
      <c r="V68" s="327"/>
      <c r="W68" s="327"/>
      <c r="X68" s="327"/>
      <c r="Y68" s="327"/>
      <c r="Z68" s="373" t="s">
        <v>1567</v>
      </c>
      <c r="AA68" s="393" t="s">
        <v>1568</v>
      </c>
      <c r="AB68" s="373" t="s">
        <v>1569</v>
      </c>
      <c r="AC68" s="327"/>
      <c r="AD68" s="327"/>
      <c r="AE68" s="327"/>
      <c r="AF68" s="327"/>
      <c r="AG68" s="327"/>
      <c r="AH68" s="330"/>
      <c r="AI68" s="327"/>
      <c r="AJ68" s="327"/>
      <c r="AK68" s="327"/>
      <c r="AL68" s="327"/>
      <c r="AM68" s="327"/>
      <c r="AN68" s="327"/>
      <c r="AO68" s="327"/>
      <c r="AP68" s="460"/>
      <c r="AQ68" s="460"/>
      <c r="AR68" s="460"/>
      <c r="AS68" s="460"/>
      <c r="AT68" s="460"/>
      <c r="AU68" s="460"/>
      <c r="AV68" s="460"/>
      <c r="AW68" s="460"/>
      <c r="AX68" s="460"/>
      <c r="AY68" s="460"/>
      <c r="AZ68" s="460"/>
      <c r="BA68" s="460"/>
      <c r="BB68" s="457"/>
      <c r="BC68" s="457"/>
      <c r="BD68" s="457"/>
      <c r="BE68" s="457"/>
      <c r="BF68" s="457"/>
      <c r="BG68" s="457"/>
      <c r="BH68" s="457"/>
      <c r="BI68" s="457"/>
      <c r="BJ68" s="457"/>
      <c r="BK68" s="457"/>
      <c r="BL68" s="460"/>
    </row>
    <row r="69" customFormat="false" ht="12.75" hidden="false" customHeight="false" outlineLevel="0" collapsed="false">
      <c r="A69" s="370" t="s">
        <v>537</v>
      </c>
      <c r="B69" s="370" t="s">
        <v>1570</v>
      </c>
      <c r="C69" s="327"/>
      <c r="D69" s="327"/>
      <c r="E69" s="350"/>
      <c r="F69" s="350"/>
      <c r="G69" s="350"/>
      <c r="H69" s="350"/>
      <c r="I69" s="350"/>
      <c r="J69" s="431" t="s">
        <v>1571</v>
      </c>
      <c r="K69" s="350"/>
      <c r="L69" s="350"/>
      <c r="M69" s="461" t="s">
        <v>1572</v>
      </c>
      <c r="N69" s="461" t="s">
        <v>1572</v>
      </c>
      <c r="O69" s="350"/>
      <c r="P69" s="379" t="s">
        <v>1573</v>
      </c>
      <c r="Q69" s="350"/>
      <c r="R69" s="327"/>
      <c r="S69" s="373" t="s">
        <v>1574</v>
      </c>
      <c r="T69" s="373" t="s">
        <v>1575</v>
      </c>
      <c r="U69" s="373" t="s">
        <v>1576</v>
      </c>
      <c r="V69" s="359" t="s">
        <v>563</v>
      </c>
      <c r="W69" s="350"/>
      <c r="X69" s="327"/>
      <c r="Y69" s="350"/>
      <c r="Z69" s="373" t="s">
        <v>1577</v>
      </c>
      <c r="AA69" s="379" t="s">
        <v>563</v>
      </c>
      <c r="AB69" s="373" t="s">
        <v>1574</v>
      </c>
      <c r="AC69" s="379" t="s">
        <v>563</v>
      </c>
      <c r="AD69" s="350"/>
      <c r="AE69" s="350"/>
      <c r="AF69" s="350"/>
      <c r="AG69" s="350"/>
      <c r="AH69" s="330"/>
      <c r="AI69" s="371"/>
      <c r="AJ69" s="371"/>
      <c r="AK69" s="371"/>
      <c r="AL69" s="371"/>
      <c r="AM69" s="371"/>
      <c r="AN69" s="371"/>
      <c r="AO69" s="371"/>
      <c r="AP69" s="372"/>
      <c r="AQ69" s="372"/>
      <c r="AR69" s="372"/>
      <c r="AS69" s="372"/>
      <c r="AT69" s="372"/>
      <c r="AU69" s="372"/>
      <c r="AV69" s="372"/>
      <c r="AW69" s="372"/>
      <c r="AX69" s="372"/>
      <c r="AY69" s="372"/>
      <c r="AZ69" s="372"/>
      <c r="BA69" s="372"/>
      <c r="BB69" s="372"/>
      <c r="BC69" s="372"/>
      <c r="BD69" s="372"/>
      <c r="BE69" s="372"/>
      <c r="BF69" s="372"/>
      <c r="BG69" s="372"/>
      <c r="BH69" s="372"/>
      <c r="BI69" s="372"/>
      <c r="BJ69" s="372"/>
      <c r="BK69" s="372"/>
      <c r="BL69" s="372"/>
    </row>
    <row r="70" customFormat="false" ht="12.75" hidden="false" customHeight="false" outlineLevel="0" collapsed="false">
      <c r="A70" s="333"/>
      <c r="B70" s="333" t="s">
        <v>1578</v>
      </c>
      <c r="C70" s="334"/>
      <c r="D70" s="335" t="s">
        <v>1579</v>
      </c>
      <c r="E70" s="335" t="s">
        <v>1580</v>
      </c>
      <c r="F70" s="335" t="s">
        <v>1581</v>
      </c>
      <c r="G70" s="262" t="s">
        <v>1582</v>
      </c>
      <c r="H70" s="462" t="s">
        <v>1583</v>
      </c>
      <c r="I70" s="462" t="s">
        <v>1584</v>
      </c>
      <c r="J70" s="334"/>
      <c r="K70" s="334"/>
      <c r="L70" s="334"/>
      <c r="M70" s="334"/>
      <c r="N70" s="334"/>
      <c r="O70" s="334"/>
      <c r="P70" s="334"/>
      <c r="Q70" s="334"/>
      <c r="R70" s="334"/>
      <c r="S70" s="334"/>
      <c r="T70" s="334"/>
      <c r="U70" s="334"/>
      <c r="V70" s="334"/>
      <c r="W70" s="334"/>
      <c r="X70" s="334"/>
      <c r="Y70" s="334"/>
      <c r="Z70" s="334"/>
      <c r="AA70" s="334"/>
      <c r="AB70" s="334"/>
      <c r="AC70" s="334"/>
      <c r="AD70" s="334"/>
      <c r="AE70" s="334"/>
      <c r="AF70" s="334"/>
      <c r="AG70" s="334"/>
      <c r="AH70" s="334"/>
      <c r="AI70" s="334"/>
      <c r="AJ70" s="334"/>
      <c r="AK70" s="324"/>
      <c r="AL70" s="324"/>
      <c r="AM70" s="324"/>
      <c r="AN70" s="324"/>
      <c r="AO70" s="324"/>
    </row>
    <row r="71" customFormat="false" ht="12.75" hidden="false" customHeight="false" outlineLevel="0" collapsed="false">
      <c r="A71" s="463" t="s">
        <v>1585</v>
      </c>
      <c r="B71" s="463" t="s">
        <v>1586</v>
      </c>
      <c r="C71" s="333"/>
      <c r="D71" s="464"/>
      <c r="E71" s="465"/>
      <c r="F71" s="465"/>
      <c r="G71" s="466"/>
      <c r="H71" s="334"/>
      <c r="I71" s="467"/>
      <c r="J71" s="468" t="s">
        <v>1587</v>
      </c>
      <c r="K71" s="465"/>
      <c r="L71" s="466"/>
      <c r="M71" s="466" t="s">
        <v>1588</v>
      </c>
      <c r="N71" s="466"/>
      <c r="O71" s="466"/>
      <c r="P71" s="462" t="s">
        <v>1589</v>
      </c>
      <c r="Q71" s="462"/>
      <c r="R71" s="466"/>
      <c r="S71" s="469"/>
      <c r="T71" s="462"/>
      <c r="U71" s="462"/>
      <c r="V71" s="470"/>
      <c r="W71" s="470"/>
      <c r="X71" s="462"/>
      <c r="Y71" s="470"/>
      <c r="Z71" s="470"/>
      <c r="AA71" s="462" t="s">
        <v>1590</v>
      </c>
      <c r="AB71" s="470" t="s">
        <v>913</v>
      </c>
      <c r="AC71" s="462" t="s">
        <v>1591</v>
      </c>
      <c r="AD71" s="470"/>
      <c r="AE71" s="470"/>
      <c r="AF71" s="470"/>
      <c r="AG71" s="470"/>
      <c r="AH71" s="470"/>
      <c r="AI71" s="471"/>
      <c r="AJ71" s="470"/>
      <c r="AK71" s="472"/>
      <c r="AL71" s="472"/>
      <c r="AM71" s="472"/>
      <c r="AN71" s="472"/>
      <c r="AO71" s="472"/>
      <c r="AP71" s="473"/>
      <c r="AQ71" s="473"/>
      <c r="AR71" s="473"/>
      <c r="AS71" s="473"/>
      <c r="AT71" s="473"/>
      <c r="AU71" s="473"/>
      <c r="AV71" s="473"/>
      <c r="AW71" s="473"/>
      <c r="AX71" s="473"/>
      <c r="AY71" s="473"/>
      <c r="AZ71" s="473"/>
      <c r="BA71" s="473"/>
      <c r="BB71" s="473"/>
      <c r="BC71" s="473"/>
      <c r="BD71" s="473"/>
      <c r="BE71" s="473"/>
      <c r="BF71" s="473"/>
      <c r="BG71" s="473"/>
      <c r="BH71" s="473"/>
      <c r="BI71" s="473"/>
      <c r="BJ71" s="473"/>
      <c r="BK71" s="473"/>
      <c r="BL71" s="473"/>
      <c r="BM71" s="473"/>
      <c r="BN71" s="473"/>
      <c r="BO71" s="473"/>
      <c r="BP71" s="473"/>
      <c r="BQ71" s="473"/>
    </row>
    <row r="72" customFormat="false" ht="12.75" hidden="false" customHeight="false" outlineLevel="0" collapsed="false">
      <c r="A72" s="474" t="s">
        <v>150</v>
      </c>
      <c r="B72" s="475" t="s">
        <v>1592</v>
      </c>
      <c r="C72" s="333" t="s">
        <v>1593</v>
      </c>
      <c r="D72" s="466"/>
      <c r="E72" s="476" t="s">
        <v>1594</v>
      </c>
      <c r="F72" s="466"/>
      <c r="G72" s="462" t="s">
        <v>1595</v>
      </c>
      <c r="H72" s="467"/>
      <c r="I72" s="477" t="s">
        <v>1596</v>
      </c>
      <c r="J72" s="478" t="s">
        <v>1597</v>
      </c>
      <c r="K72" s="466"/>
      <c r="L72" s="466"/>
      <c r="M72" s="36" t="s">
        <v>1598</v>
      </c>
      <c r="N72" s="466"/>
      <c r="O72" s="466"/>
      <c r="P72" s="478" t="s">
        <v>1599</v>
      </c>
      <c r="Q72" s="470"/>
      <c r="R72" s="466"/>
      <c r="S72" s="262" t="s">
        <v>1600</v>
      </c>
      <c r="T72" s="478" t="s">
        <v>1601</v>
      </c>
      <c r="U72" s="462" t="s">
        <v>1602</v>
      </c>
      <c r="V72" s="470"/>
      <c r="W72" s="470"/>
      <c r="X72" s="479" t="s">
        <v>1603</v>
      </c>
      <c r="Y72" s="87" t="s">
        <v>1604</v>
      </c>
      <c r="Z72" s="462"/>
      <c r="AA72" s="478" t="s">
        <v>1605</v>
      </c>
      <c r="AB72" s="470" t="s">
        <v>913</v>
      </c>
      <c r="AC72" s="470" t="s">
        <v>1606</v>
      </c>
      <c r="AD72" s="470"/>
      <c r="AE72" s="470"/>
      <c r="AF72" s="470"/>
      <c r="AG72" s="470"/>
      <c r="AH72" s="470"/>
      <c r="AI72" s="471"/>
      <c r="AJ72" s="470"/>
      <c r="AK72" s="470"/>
      <c r="AL72" s="470"/>
      <c r="AM72" s="470"/>
      <c r="AN72" s="472"/>
      <c r="AO72" s="472"/>
      <c r="AP72" s="473"/>
      <c r="AQ72" s="473"/>
      <c r="AR72" s="473"/>
      <c r="AS72" s="473"/>
      <c r="AT72" s="473"/>
      <c r="AU72" s="473"/>
      <c r="AV72" s="473"/>
      <c r="AW72" s="473"/>
      <c r="AX72" s="473"/>
      <c r="AY72" s="473"/>
      <c r="AZ72" s="473"/>
      <c r="BA72" s="473"/>
      <c r="BB72" s="473"/>
      <c r="BC72" s="473"/>
      <c r="BD72" s="473"/>
      <c r="BE72" s="473"/>
      <c r="BF72" s="473"/>
      <c r="BG72" s="473"/>
      <c r="BH72" s="473"/>
      <c r="BI72" s="473"/>
      <c r="BJ72" s="473"/>
      <c r="BK72" s="473"/>
      <c r="BL72" s="473"/>
      <c r="BM72" s="473"/>
      <c r="BN72" s="473"/>
      <c r="BO72" s="473"/>
      <c r="BP72" s="473"/>
      <c r="BQ72" s="473"/>
    </row>
    <row r="73" customFormat="false" ht="12.75" hidden="false" customHeight="false" outlineLevel="0" collapsed="false">
      <c r="A73" s="474" t="s">
        <v>150</v>
      </c>
      <c r="B73" s="480" t="s">
        <v>1607</v>
      </c>
      <c r="C73" s="333" t="s">
        <v>1548</v>
      </c>
      <c r="D73" s="481"/>
      <c r="E73" s="476" t="s">
        <v>1608</v>
      </c>
      <c r="F73" s="482" t="s">
        <v>1609</v>
      </c>
      <c r="G73" s="483" t="s">
        <v>1610</v>
      </c>
      <c r="H73" s="462" t="s">
        <v>1611</v>
      </c>
      <c r="I73" s="462" t="s">
        <v>1612</v>
      </c>
      <c r="J73" s="484"/>
      <c r="K73" s="481"/>
      <c r="L73" s="481"/>
      <c r="M73" s="481"/>
      <c r="N73" s="481"/>
      <c r="O73" s="481"/>
      <c r="P73" s="484"/>
      <c r="Q73" s="334"/>
      <c r="R73" s="481"/>
      <c r="S73" s="334"/>
      <c r="T73" s="484"/>
      <c r="U73" s="483"/>
      <c r="V73" s="334"/>
      <c r="W73" s="334" t="s">
        <v>563</v>
      </c>
      <c r="X73" s="479" t="s">
        <v>1613</v>
      </c>
      <c r="Y73" s="334" t="s">
        <v>1614</v>
      </c>
      <c r="Z73" s="483"/>
      <c r="AA73" s="484"/>
      <c r="AB73" s="334"/>
      <c r="AC73" s="334"/>
      <c r="AD73" s="334"/>
      <c r="AE73" s="334"/>
      <c r="AF73" s="334"/>
      <c r="AG73" s="334"/>
      <c r="AH73" s="334"/>
      <c r="AI73" s="471"/>
      <c r="AJ73" s="334"/>
      <c r="AK73" s="334"/>
      <c r="AL73" s="334"/>
      <c r="AM73" s="334"/>
      <c r="AN73" s="324"/>
      <c r="AO73" s="324"/>
      <c r="AP73" s="485"/>
      <c r="AQ73" s="485"/>
      <c r="AR73" s="485"/>
      <c r="AS73" s="485"/>
      <c r="AT73" s="485"/>
      <c r="AU73" s="485"/>
      <c r="AV73" s="485"/>
      <c r="AW73" s="485"/>
      <c r="AX73" s="485"/>
      <c r="AY73" s="485"/>
      <c r="AZ73" s="485"/>
      <c r="BA73" s="485"/>
      <c r="BB73" s="485"/>
      <c r="BC73" s="485"/>
      <c r="BD73" s="485"/>
      <c r="BE73" s="485"/>
      <c r="BF73" s="485"/>
      <c r="BG73" s="485"/>
      <c r="BH73" s="485"/>
      <c r="BI73" s="485"/>
      <c r="BJ73" s="485"/>
      <c r="BK73" s="485"/>
      <c r="BL73" s="485"/>
      <c r="BM73" s="485"/>
      <c r="BN73" s="485"/>
      <c r="BO73" s="485"/>
      <c r="BP73" s="485"/>
      <c r="BQ73" s="485"/>
    </row>
    <row r="74" customFormat="false" ht="12.75" hidden="false" customHeight="false" outlineLevel="0" collapsed="false">
      <c r="A74" s="474" t="s">
        <v>22</v>
      </c>
      <c r="B74" s="475" t="s">
        <v>1615</v>
      </c>
      <c r="C74" s="333" t="s">
        <v>1593</v>
      </c>
      <c r="D74" s="486" t="s">
        <v>562</v>
      </c>
      <c r="E74" s="476" t="s">
        <v>1616</v>
      </c>
      <c r="F74" s="487" t="s">
        <v>1617</v>
      </c>
      <c r="G74" s="488" t="s">
        <v>1618</v>
      </c>
      <c r="H74" s="488" t="s">
        <v>1619</v>
      </c>
      <c r="I74" s="488" t="s">
        <v>1620</v>
      </c>
      <c r="J74" s="489" t="s">
        <v>1621</v>
      </c>
      <c r="K74" s="466"/>
      <c r="L74" s="466" t="s">
        <v>569</v>
      </c>
      <c r="M74" s="466" t="s">
        <v>563</v>
      </c>
      <c r="N74" s="466" t="s">
        <v>563</v>
      </c>
      <c r="O74" s="466"/>
      <c r="P74" s="478" t="s">
        <v>1622</v>
      </c>
      <c r="Q74" s="470"/>
      <c r="R74" s="490"/>
      <c r="S74" s="490"/>
      <c r="T74" s="334"/>
      <c r="U74" s="470"/>
      <c r="V74" s="470"/>
      <c r="W74" s="334" t="s">
        <v>1623</v>
      </c>
      <c r="X74" s="491" t="s">
        <v>563</v>
      </c>
      <c r="Y74" s="491" t="s">
        <v>563</v>
      </c>
      <c r="Z74" s="491" t="s">
        <v>563</v>
      </c>
      <c r="AA74" s="87" t="s">
        <v>1624</v>
      </c>
      <c r="AB74" s="492" t="n">
        <v>42431</v>
      </c>
      <c r="AC74" s="462" t="s">
        <v>1625</v>
      </c>
      <c r="AD74" s="470" t="s">
        <v>1602</v>
      </c>
      <c r="AE74" s="470" t="s">
        <v>563</v>
      </c>
      <c r="AF74" s="470"/>
      <c r="AG74" s="470"/>
      <c r="AH74" s="470"/>
      <c r="AI74" s="471"/>
      <c r="AJ74" s="470"/>
      <c r="AK74" s="472"/>
      <c r="AL74" s="472"/>
      <c r="AM74" s="472"/>
      <c r="AN74" s="472"/>
      <c r="AO74" s="472"/>
      <c r="AP74" s="473"/>
      <c r="AQ74" s="473"/>
      <c r="AR74" s="473"/>
      <c r="AS74" s="473"/>
      <c r="AT74" s="473"/>
      <c r="AU74" s="473"/>
      <c r="AV74" s="473"/>
      <c r="AW74" s="473"/>
      <c r="AX74" s="473"/>
      <c r="AY74" s="473"/>
      <c r="AZ74" s="473"/>
      <c r="BA74" s="473"/>
      <c r="BB74" s="473"/>
      <c r="BC74" s="473"/>
      <c r="BD74" s="473"/>
      <c r="BE74" s="473"/>
      <c r="BF74" s="473"/>
      <c r="BG74" s="473"/>
      <c r="BH74" s="473"/>
      <c r="BI74" s="473"/>
      <c r="BJ74" s="473"/>
      <c r="BK74" s="473"/>
      <c r="BL74" s="473"/>
      <c r="BM74" s="473"/>
      <c r="BN74" s="473"/>
      <c r="BO74" s="473"/>
      <c r="BP74" s="473"/>
      <c r="BQ74" s="473"/>
    </row>
    <row r="75" customFormat="false" ht="12.75" hidden="false" customHeight="false" outlineLevel="0" collapsed="false">
      <c r="A75" s="474"/>
      <c r="B75" s="474" t="s">
        <v>1626</v>
      </c>
      <c r="C75" s="333" t="s">
        <v>1548</v>
      </c>
      <c r="D75" s="487" t="s">
        <v>1627</v>
      </c>
      <c r="E75" s="487" t="s">
        <v>1628</v>
      </c>
      <c r="F75" s="487" t="s">
        <v>1629</v>
      </c>
      <c r="G75" s="466" t="s">
        <v>1630</v>
      </c>
      <c r="H75" s="466" t="s">
        <v>1631</v>
      </c>
      <c r="I75" s="466" t="s">
        <v>1632</v>
      </c>
      <c r="J75" s="466" t="s">
        <v>1633</v>
      </c>
      <c r="K75" s="493"/>
      <c r="L75" s="466" t="s">
        <v>569</v>
      </c>
      <c r="M75" s="493" t="s">
        <v>1634</v>
      </c>
      <c r="N75" s="493" t="s">
        <v>912</v>
      </c>
      <c r="O75" s="493" t="s">
        <v>563</v>
      </c>
      <c r="P75" s="466" t="s">
        <v>1635</v>
      </c>
      <c r="Q75" s="493"/>
      <c r="R75" s="493" t="s">
        <v>913</v>
      </c>
      <c r="S75" s="493" t="s">
        <v>913</v>
      </c>
      <c r="T75" s="493"/>
      <c r="U75" s="493" t="s">
        <v>913</v>
      </c>
      <c r="V75" s="493" t="s">
        <v>913</v>
      </c>
      <c r="W75" s="493"/>
      <c r="X75" s="493"/>
      <c r="Y75" s="493"/>
      <c r="Z75" s="493"/>
      <c r="AA75" s="269" t="s">
        <v>1636</v>
      </c>
      <c r="AB75" s="493" t="s">
        <v>1637</v>
      </c>
      <c r="AC75" s="269" t="s">
        <v>1638</v>
      </c>
      <c r="AD75" s="493" t="s">
        <v>1639</v>
      </c>
      <c r="AE75" s="493"/>
      <c r="AF75" s="493"/>
      <c r="AG75" s="493"/>
      <c r="AH75" s="493"/>
      <c r="AI75" s="494"/>
      <c r="AJ75" s="493"/>
      <c r="AK75" s="495"/>
      <c r="AL75" s="495"/>
      <c r="AM75" s="495"/>
      <c r="AN75" s="495"/>
      <c r="AO75" s="495"/>
      <c r="AP75" s="496"/>
      <c r="AQ75" s="496"/>
      <c r="AR75" s="496"/>
      <c r="AS75" s="496"/>
      <c r="AT75" s="496"/>
      <c r="AU75" s="496"/>
      <c r="AV75" s="496"/>
      <c r="AW75" s="496"/>
      <c r="AX75" s="496"/>
      <c r="AY75" s="496"/>
      <c r="AZ75" s="496"/>
      <c r="BA75" s="496"/>
      <c r="BB75" s="496"/>
      <c r="BC75" s="496"/>
      <c r="BD75" s="496"/>
      <c r="BE75" s="496"/>
      <c r="BF75" s="496"/>
      <c r="BG75" s="496"/>
      <c r="BH75" s="496"/>
      <c r="BI75" s="496"/>
      <c r="BJ75" s="496"/>
      <c r="BK75" s="496"/>
      <c r="BL75" s="496"/>
      <c r="BM75" s="496"/>
      <c r="BN75" s="496"/>
      <c r="BO75" s="496"/>
      <c r="BP75" s="496"/>
      <c r="BQ75" s="496"/>
    </row>
    <row r="76" customFormat="false" ht="12.75" hidden="false" customHeight="false" outlineLevel="0" collapsed="false">
      <c r="A76" s="474" t="s">
        <v>1543</v>
      </c>
      <c r="B76" s="474" t="s">
        <v>1544</v>
      </c>
      <c r="C76" s="497" t="s">
        <v>1640</v>
      </c>
      <c r="D76" s="498" t="s">
        <v>1545</v>
      </c>
      <c r="E76" s="499"/>
      <c r="F76" s="466"/>
      <c r="G76" s="462" t="s">
        <v>1641</v>
      </c>
      <c r="H76" s="488" t="s">
        <v>1642</v>
      </c>
      <c r="I76" s="462" t="s">
        <v>1547</v>
      </c>
      <c r="J76" s="462"/>
      <c r="K76" s="466"/>
      <c r="L76" s="466" t="s">
        <v>933</v>
      </c>
      <c r="M76" s="466" t="s">
        <v>1548</v>
      </c>
      <c r="N76" s="466" t="s">
        <v>563</v>
      </c>
      <c r="O76" s="498"/>
      <c r="P76" s="465" t="s">
        <v>1547</v>
      </c>
      <c r="Q76" s="470"/>
      <c r="R76" s="491"/>
      <c r="S76" s="491"/>
      <c r="T76" s="334" t="s">
        <v>913</v>
      </c>
      <c r="U76" s="334" t="s">
        <v>913</v>
      </c>
      <c r="V76" s="334" t="s">
        <v>913</v>
      </c>
      <c r="W76" s="462" t="s">
        <v>1549</v>
      </c>
      <c r="X76" s="491"/>
      <c r="Y76" s="491" t="s">
        <v>1548</v>
      </c>
      <c r="Z76" s="491"/>
      <c r="AA76" s="462"/>
      <c r="AB76" s="466"/>
      <c r="AC76" s="470" t="s">
        <v>1550</v>
      </c>
      <c r="AD76" s="470"/>
      <c r="AE76" s="470"/>
      <c r="AF76" s="470"/>
      <c r="AG76" s="470"/>
      <c r="AH76" s="470"/>
      <c r="AI76" s="471"/>
      <c r="AJ76" s="470"/>
      <c r="AK76" s="500"/>
      <c r="AL76" s="500"/>
      <c r="AM76" s="500"/>
      <c r="AN76" s="500"/>
      <c r="AO76" s="500"/>
      <c r="AP76" s="501"/>
      <c r="AQ76" s="501"/>
      <c r="AR76" s="501"/>
      <c r="AS76" s="501"/>
      <c r="AT76" s="501"/>
      <c r="AU76" s="501"/>
      <c r="AV76" s="501"/>
      <c r="AW76" s="501"/>
      <c r="AX76" s="501"/>
      <c r="AY76" s="501"/>
      <c r="AZ76" s="501"/>
      <c r="BA76" s="501"/>
      <c r="BB76" s="501"/>
      <c r="BC76" s="501"/>
      <c r="BD76" s="501"/>
      <c r="BE76" s="501"/>
      <c r="BF76" s="501"/>
      <c r="BG76" s="501"/>
      <c r="BH76" s="501"/>
      <c r="BI76" s="501"/>
      <c r="BJ76" s="501"/>
      <c r="BK76" s="501"/>
      <c r="BL76" s="501"/>
      <c r="BM76" s="501"/>
      <c r="BN76" s="501"/>
      <c r="BO76" s="501"/>
      <c r="BP76" s="501"/>
      <c r="BQ76" s="501"/>
    </row>
    <row r="77" customFormat="false" ht="12.75" hidden="false" customHeight="false" outlineLevel="0" collapsed="false">
      <c r="A77" s="475" t="s">
        <v>649</v>
      </c>
      <c r="B77" s="502" t="s">
        <v>1643</v>
      </c>
      <c r="C77" s="497" t="s">
        <v>1640</v>
      </c>
      <c r="D77" s="335" t="s">
        <v>1644</v>
      </c>
      <c r="E77" s="335" t="s">
        <v>1645</v>
      </c>
      <c r="F77" s="335" t="s">
        <v>1646</v>
      </c>
      <c r="G77" s="337" t="s">
        <v>1647</v>
      </c>
      <c r="H77" s="337" t="s">
        <v>1648</v>
      </c>
      <c r="I77" s="337" t="s">
        <v>1649</v>
      </c>
      <c r="J77" s="489" t="s">
        <v>1650</v>
      </c>
      <c r="K77" s="334"/>
      <c r="L77" s="334" t="s">
        <v>1651</v>
      </c>
      <c r="M77" s="470" t="s">
        <v>1652</v>
      </c>
      <c r="N77" s="334" t="s">
        <v>913</v>
      </c>
      <c r="O77" s="334"/>
      <c r="P77" s="499" t="s">
        <v>1653</v>
      </c>
      <c r="Q77" s="334"/>
      <c r="R77" s="334" t="s">
        <v>1654</v>
      </c>
      <c r="S77" s="334" t="s">
        <v>1655</v>
      </c>
      <c r="T77" s="334" t="s">
        <v>1656</v>
      </c>
      <c r="U77" s="470" t="s">
        <v>913</v>
      </c>
      <c r="V77" s="470" t="s">
        <v>1602</v>
      </c>
      <c r="W77" s="491" t="s">
        <v>563</v>
      </c>
      <c r="X77" s="334" t="s">
        <v>563</v>
      </c>
      <c r="Y77" s="334" t="s">
        <v>563</v>
      </c>
      <c r="Z77" s="334" t="s">
        <v>563</v>
      </c>
      <c r="AA77" s="262" t="s">
        <v>1657</v>
      </c>
      <c r="AB77" s="334" t="s">
        <v>1658</v>
      </c>
      <c r="AC77" s="334" t="s">
        <v>1659</v>
      </c>
      <c r="AD77" s="334" t="s">
        <v>563</v>
      </c>
      <c r="AE77" s="334" t="s">
        <v>563</v>
      </c>
      <c r="AF77" s="334"/>
      <c r="AG77" s="334"/>
      <c r="AH77" s="334"/>
      <c r="AI77" s="471"/>
      <c r="AJ77" s="334"/>
      <c r="AK77" s="324"/>
      <c r="AL77" s="324"/>
      <c r="AM77" s="324"/>
      <c r="AN77" s="324"/>
      <c r="AO77" s="324"/>
      <c r="AP77" s="485"/>
      <c r="AQ77" s="485"/>
      <c r="AR77" s="485"/>
      <c r="AS77" s="485"/>
      <c r="AT77" s="485"/>
      <c r="AU77" s="485"/>
      <c r="AV77" s="485"/>
      <c r="AW77" s="485"/>
      <c r="AX77" s="485"/>
      <c r="AY77" s="485"/>
      <c r="AZ77" s="485"/>
      <c r="BA77" s="485"/>
      <c r="BB77" s="485"/>
      <c r="BC77" s="485"/>
      <c r="BD77" s="485"/>
      <c r="BE77" s="485"/>
      <c r="BF77" s="485"/>
      <c r="BG77" s="485"/>
      <c r="BH77" s="485"/>
      <c r="BI77" s="485"/>
      <c r="BJ77" s="485"/>
      <c r="BK77" s="485"/>
      <c r="BL77" s="485"/>
      <c r="BM77" s="485"/>
      <c r="BN77" s="485"/>
      <c r="BO77" s="485"/>
      <c r="BP77" s="485"/>
      <c r="BQ77" s="485"/>
    </row>
    <row r="78" customFormat="false" ht="12.75" hidden="false" customHeight="false" outlineLevel="0" collapsed="false">
      <c r="A78" s="474" t="s">
        <v>21</v>
      </c>
      <c r="B78" s="301" t="s">
        <v>1660</v>
      </c>
      <c r="C78" s="497"/>
      <c r="D78" s="487" t="s">
        <v>1661</v>
      </c>
      <c r="E78" s="465"/>
      <c r="F78" s="487" t="s">
        <v>1662</v>
      </c>
      <c r="G78" s="462" t="s">
        <v>1663</v>
      </c>
      <c r="H78" s="337" t="s">
        <v>1664</v>
      </c>
      <c r="I78" s="337" t="s">
        <v>1665</v>
      </c>
      <c r="J78" s="335" t="s">
        <v>1666</v>
      </c>
      <c r="K78" s="466"/>
      <c r="L78" s="466" t="s">
        <v>569</v>
      </c>
      <c r="M78" s="466"/>
      <c r="N78" s="466"/>
      <c r="O78" s="466"/>
      <c r="P78" s="503" t="s">
        <v>1667</v>
      </c>
      <c r="Q78" s="470"/>
      <c r="R78" s="466"/>
      <c r="S78" s="334"/>
      <c r="T78" s="334"/>
      <c r="U78" s="470"/>
      <c r="V78" s="470"/>
      <c r="W78" s="462" t="s">
        <v>1549</v>
      </c>
      <c r="X78" s="491" t="s">
        <v>563</v>
      </c>
      <c r="Y78" s="87" t="s">
        <v>1668</v>
      </c>
      <c r="Z78" s="491" t="s">
        <v>563</v>
      </c>
      <c r="AA78" s="504" t="s">
        <v>1669</v>
      </c>
      <c r="AB78" s="470" t="s">
        <v>1670</v>
      </c>
      <c r="AC78" s="504" t="s">
        <v>1671</v>
      </c>
      <c r="AD78" s="470" t="s">
        <v>563</v>
      </c>
      <c r="AE78" s="470"/>
      <c r="AF78" s="470"/>
      <c r="AG78" s="470"/>
      <c r="AH78" s="470"/>
      <c r="AI78" s="471"/>
      <c r="AJ78" s="470"/>
      <c r="AK78" s="472"/>
      <c r="AL78" s="472"/>
      <c r="AM78" s="472"/>
      <c r="AN78" s="472"/>
      <c r="AO78" s="472"/>
      <c r="AP78" s="473"/>
      <c r="AQ78" s="473"/>
      <c r="AR78" s="473"/>
      <c r="AS78" s="473"/>
      <c r="AT78" s="473"/>
      <c r="AU78" s="473"/>
      <c r="AV78" s="473"/>
      <c r="AW78" s="473"/>
      <c r="AX78" s="473"/>
      <c r="AY78" s="473"/>
      <c r="AZ78" s="473"/>
      <c r="BA78" s="473"/>
      <c r="BB78" s="473"/>
      <c r="BC78" s="473"/>
      <c r="BD78" s="473"/>
      <c r="BE78" s="473"/>
      <c r="BF78" s="473"/>
      <c r="BG78" s="473"/>
      <c r="BH78" s="473"/>
      <c r="BI78" s="473"/>
      <c r="BJ78" s="473"/>
      <c r="BK78" s="473"/>
      <c r="BL78" s="473"/>
      <c r="BM78" s="473"/>
      <c r="BN78" s="473"/>
      <c r="BO78" s="473"/>
      <c r="BP78" s="473"/>
      <c r="BQ78" s="473"/>
    </row>
    <row r="79" customFormat="false" ht="12.75" hidden="false" customHeight="false" outlineLevel="0" collapsed="false">
      <c r="A79" s="474" t="s">
        <v>21</v>
      </c>
      <c r="B79" s="475" t="s">
        <v>1672</v>
      </c>
      <c r="C79" s="497" t="s">
        <v>1673</v>
      </c>
      <c r="D79" s="487" t="s">
        <v>1674</v>
      </c>
      <c r="E79" s="476" t="s">
        <v>1675</v>
      </c>
      <c r="F79" s="487" t="s">
        <v>1676</v>
      </c>
      <c r="G79" s="488" t="s">
        <v>1677</v>
      </c>
      <c r="H79" s="488" t="s">
        <v>1678</v>
      </c>
      <c r="I79" s="337" t="s">
        <v>1679</v>
      </c>
      <c r="J79" s="489" t="s">
        <v>1680</v>
      </c>
      <c r="K79" s="466"/>
      <c r="L79" s="466" t="s">
        <v>569</v>
      </c>
      <c r="M79" s="466" t="s">
        <v>563</v>
      </c>
      <c r="N79" s="466" t="s">
        <v>913</v>
      </c>
      <c r="O79" s="466" t="s">
        <v>563</v>
      </c>
      <c r="P79" s="505" t="s">
        <v>1681</v>
      </c>
      <c r="Q79" s="470"/>
      <c r="R79" s="466" t="s">
        <v>563</v>
      </c>
      <c r="S79" s="466" t="s">
        <v>1602</v>
      </c>
      <c r="T79" s="334"/>
      <c r="U79" s="470"/>
      <c r="V79" s="470"/>
      <c r="W79" s="462" t="s">
        <v>1549</v>
      </c>
      <c r="X79" s="87" t="s">
        <v>1682</v>
      </c>
      <c r="Y79" s="87" t="s">
        <v>1683</v>
      </c>
      <c r="Z79" s="491" t="s">
        <v>563</v>
      </c>
      <c r="AA79" s="87" t="s">
        <v>1684</v>
      </c>
      <c r="AB79" s="470" t="s">
        <v>1658</v>
      </c>
      <c r="AC79" s="462" t="s">
        <v>1685</v>
      </c>
      <c r="AD79" s="470" t="s">
        <v>563</v>
      </c>
      <c r="AE79" s="470" t="s">
        <v>563</v>
      </c>
      <c r="AF79" s="470"/>
      <c r="AG79" s="470"/>
      <c r="AH79" s="470"/>
      <c r="AI79" s="471"/>
      <c r="AJ79" s="470"/>
      <c r="AK79" s="500"/>
      <c r="AL79" s="500"/>
      <c r="AM79" s="500"/>
      <c r="AN79" s="500"/>
      <c r="AO79" s="500"/>
      <c r="AP79" s="473"/>
      <c r="AQ79" s="473"/>
      <c r="AR79" s="473"/>
      <c r="AS79" s="473"/>
      <c r="AT79" s="473"/>
      <c r="AU79" s="473"/>
      <c r="AV79" s="473"/>
      <c r="AW79" s="473"/>
      <c r="AX79" s="473"/>
      <c r="AY79" s="473"/>
      <c r="AZ79" s="473"/>
      <c r="BA79" s="473"/>
      <c r="BB79" s="473"/>
      <c r="BC79" s="473"/>
      <c r="BD79" s="473"/>
      <c r="BE79" s="473"/>
      <c r="BF79" s="473"/>
      <c r="BG79" s="473"/>
      <c r="BH79" s="473"/>
      <c r="BI79" s="473"/>
      <c r="BJ79" s="473"/>
      <c r="BK79" s="473"/>
      <c r="BL79" s="473"/>
      <c r="BM79" s="473"/>
      <c r="BN79" s="473"/>
      <c r="BO79" s="473"/>
      <c r="BP79" s="473"/>
      <c r="BQ79" s="473"/>
    </row>
    <row r="80" customFormat="false" ht="12.75" hidden="false" customHeight="false" outlineLevel="0" collapsed="false">
      <c r="A80" s="474" t="s">
        <v>21</v>
      </c>
      <c r="B80" s="463" t="s">
        <v>1686</v>
      </c>
      <c r="C80" s="497" t="s">
        <v>1548</v>
      </c>
      <c r="D80" s="335" t="s">
        <v>1687</v>
      </c>
      <c r="E80" s="335" t="s">
        <v>1688</v>
      </c>
      <c r="F80" s="466"/>
      <c r="G80" s="465" t="s">
        <v>1689</v>
      </c>
      <c r="H80" s="506" t="s">
        <v>1690</v>
      </c>
      <c r="I80" s="465" t="s">
        <v>1691</v>
      </c>
      <c r="J80" s="335" t="s">
        <v>1692</v>
      </c>
      <c r="K80" s="466"/>
      <c r="L80" s="466"/>
      <c r="M80" s="507" t="s">
        <v>1693</v>
      </c>
      <c r="N80" s="466" t="s">
        <v>1694</v>
      </c>
      <c r="O80" s="466"/>
      <c r="P80" s="462" t="s">
        <v>1695</v>
      </c>
      <c r="Q80" s="470"/>
      <c r="R80" s="466" t="s">
        <v>1602</v>
      </c>
      <c r="S80" s="334" t="s">
        <v>1602</v>
      </c>
      <c r="T80" s="334"/>
      <c r="U80" s="470"/>
      <c r="V80" s="334"/>
      <c r="W80" s="334" t="s">
        <v>1549</v>
      </c>
      <c r="X80" s="87" t="s">
        <v>1696</v>
      </c>
      <c r="Y80" s="87" t="s">
        <v>1697</v>
      </c>
      <c r="Z80" s="508" t="s">
        <v>563</v>
      </c>
      <c r="AA80" s="504" t="s">
        <v>1698</v>
      </c>
      <c r="AB80" s="470" t="s">
        <v>1658</v>
      </c>
      <c r="AC80" s="462" t="s">
        <v>1699</v>
      </c>
      <c r="AD80" s="470" t="s">
        <v>563</v>
      </c>
      <c r="AE80" s="470" t="s">
        <v>563</v>
      </c>
      <c r="AF80" s="470"/>
      <c r="AG80" s="470"/>
      <c r="AH80" s="470"/>
      <c r="AI80" s="471"/>
      <c r="AJ80" s="470"/>
      <c r="AK80" s="500"/>
      <c r="AL80" s="500"/>
      <c r="AM80" s="500"/>
      <c r="AN80" s="500"/>
      <c r="AO80" s="500"/>
      <c r="AP80" s="473"/>
      <c r="AQ80" s="473"/>
      <c r="AR80" s="473"/>
      <c r="AS80" s="473"/>
      <c r="AT80" s="473"/>
      <c r="AU80" s="473"/>
      <c r="AV80" s="473"/>
      <c r="AW80" s="473"/>
      <c r="AX80" s="473"/>
      <c r="AY80" s="473"/>
      <c r="AZ80" s="473"/>
      <c r="BA80" s="473"/>
      <c r="BB80" s="473"/>
      <c r="BC80" s="473"/>
      <c r="BD80" s="473"/>
      <c r="BE80" s="473"/>
      <c r="BF80" s="473"/>
      <c r="BG80" s="473"/>
      <c r="BH80" s="473"/>
      <c r="BI80" s="473"/>
      <c r="BJ80" s="473"/>
      <c r="BK80" s="473"/>
      <c r="BL80" s="473"/>
      <c r="BM80" s="473"/>
      <c r="BN80" s="473"/>
      <c r="BO80" s="473"/>
      <c r="BP80" s="473"/>
      <c r="BQ80" s="473"/>
    </row>
    <row r="81" customFormat="false" ht="12.75" hidden="false" customHeight="false" outlineLevel="0" collapsed="false">
      <c r="A81" s="475" t="s">
        <v>21</v>
      </c>
      <c r="B81" s="474" t="s">
        <v>1700</v>
      </c>
      <c r="C81" s="474" t="s">
        <v>1548</v>
      </c>
      <c r="D81" s="509" t="s">
        <v>1701</v>
      </c>
      <c r="E81" s="466" t="s">
        <v>1702</v>
      </c>
      <c r="F81" s="487" t="s">
        <v>1703</v>
      </c>
      <c r="G81" s="510"/>
      <c r="H81" s="36" t="s">
        <v>1704</v>
      </c>
      <c r="I81" s="511" t="s">
        <v>1705</v>
      </c>
      <c r="J81" s="478" t="s">
        <v>1706</v>
      </c>
      <c r="K81" s="470"/>
      <c r="L81" s="466" t="s">
        <v>1542</v>
      </c>
      <c r="M81" s="466" t="s">
        <v>1707</v>
      </c>
      <c r="N81" s="466" t="s">
        <v>913</v>
      </c>
      <c r="O81" s="510"/>
      <c r="P81" s="36" t="s">
        <v>1708</v>
      </c>
      <c r="Q81" s="512"/>
      <c r="R81" s="466" t="s">
        <v>1602</v>
      </c>
      <c r="S81" s="466" t="s">
        <v>1709</v>
      </c>
      <c r="T81" s="470"/>
      <c r="U81" s="470" t="s">
        <v>913</v>
      </c>
      <c r="V81" s="470"/>
      <c r="W81" s="462" t="s">
        <v>1549</v>
      </c>
      <c r="X81" s="87" t="s">
        <v>1710</v>
      </c>
      <c r="Y81" s="87" t="s">
        <v>1711</v>
      </c>
      <c r="Z81" s="470" t="s">
        <v>563</v>
      </c>
      <c r="AA81" s="87" t="s">
        <v>1712</v>
      </c>
      <c r="AB81" s="470" t="s">
        <v>913</v>
      </c>
      <c r="AC81" s="466" t="s">
        <v>1713</v>
      </c>
      <c r="AD81" s="470" t="s">
        <v>1714</v>
      </c>
      <c r="AE81" s="470" t="s">
        <v>563</v>
      </c>
      <c r="AF81" s="512"/>
      <c r="AG81" s="512"/>
      <c r="AH81" s="512"/>
      <c r="AI81" s="512"/>
      <c r="AJ81" s="512"/>
      <c r="AK81" s="513"/>
      <c r="AL81" s="513"/>
      <c r="AM81" s="513"/>
      <c r="AN81" s="513"/>
      <c r="AO81" s="513"/>
      <c r="AP81" s="514"/>
      <c r="AQ81" s="514"/>
      <c r="AR81" s="514"/>
      <c r="AS81" s="514"/>
      <c r="AT81" s="514"/>
      <c r="AU81" s="514"/>
      <c r="AV81" s="514"/>
      <c r="AW81" s="514"/>
      <c r="AX81" s="514"/>
      <c r="AY81" s="514"/>
      <c r="AZ81" s="514"/>
      <c r="BA81" s="514"/>
      <c r="BB81" s="514"/>
      <c r="BC81" s="514"/>
      <c r="BD81" s="514"/>
      <c r="BE81" s="514"/>
      <c r="BF81" s="514"/>
      <c r="BG81" s="514"/>
      <c r="BH81" s="514"/>
      <c r="BI81" s="514"/>
      <c r="BJ81" s="514"/>
      <c r="BK81" s="514"/>
      <c r="BL81" s="514"/>
      <c r="BM81" s="514"/>
      <c r="BN81" s="514"/>
      <c r="BO81" s="514"/>
      <c r="BP81" s="514"/>
      <c r="BQ81" s="514"/>
    </row>
    <row r="82" customFormat="false" ht="12.75" hidden="false" customHeight="false" outlineLevel="0" collapsed="false">
      <c r="A82" s="475" t="s">
        <v>22</v>
      </c>
      <c r="B82" s="475" t="s">
        <v>1715</v>
      </c>
      <c r="C82" s="497" t="s">
        <v>1548</v>
      </c>
      <c r="D82" s="474"/>
      <c r="E82" s="466"/>
      <c r="F82" s="487" t="s">
        <v>1716</v>
      </c>
      <c r="G82" s="466" t="s">
        <v>1717</v>
      </c>
      <c r="H82" s="466" t="s">
        <v>1718</v>
      </c>
      <c r="I82" s="488" t="s">
        <v>1719</v>
      </c>
      <c r="J82" s="489" t="s">
        <v>1720</v>
      </c>
      <c r="K82" s="478"/>
      <c r="L82" s="466" t="s">
        <v>1721</v>
      </c>
      <c r="M82" s="507" t="s">
        <v>1722</v>
      </c>
      <c r="N82" s="466" t="s">
        <v>563</v>
      </c>
      <c r="O82" s="466" t="s">
        <v>1723</v>
      </c>
      <c r="P82" s="466" t="s">
        <v>1724</v>
      </c>
      <c r="Q82" s="515"/>
      <c r="R82" s="466"/>
      <c r="S82" s="466"/>
      <c r="T82" s="334"/>
      <c r="U82" s="470"/>
      <c r="V82" s="334"/>
      <c r="W82" s="462" t="s">
        <v>1539</v>
      </c>
      <c r="X82" s="262" t="s">
        <v>1725</v>
      </c>
      <c r="Y82" s="87" t="s">
        <v>1726</v>
      </c>
      <c r="Z82" s="512"/>
      <c r="AA82" s="504" t="s">
        <v>1727</v>
      </c>
      <c r="AB82" s="470" t="s">
        <v>1728</v>
      </c>
      <c r="AC82" s="462" t="s">
        <v>1729</v>
      </c>
      <c r="AD82" s="470" t="s">
        <v>1730</v>
      </c>
      <c r="AE82" s="470" t="s">
        <v>563</v>
      </c>
      <c r="AF82" s="512"/>
      <c r="AG82" s="512"/>
      <c r="AH82" s="512"/>
      <c r="AI82" s="516"/>
      <c r="AJ82" s="512"/>
      <c r="AK82" s="517"/>
      <c r="AL82" s="517"/>
      <c r="AM82" s="517"/>
      <c r="AN82" s="517"/>
      <c r="AO82" s="517"/>
      <c r="AP82" s="514"/>
      <c r="AQ82" s="514"/>
      <c r="AR82" s="514"/>
      <c r="AS82" s="514"/>
      <c r="AT82" s="514"/>
      <c r="AU82" s="514"/>
      <c r="AV82" s="514"/>
      <c r="AW82" s="514"/>
      <c r="AX82" s="514"/>
      <c r="AY82" s="514"/>
      <c r="AZ82" s="514"/>
      <c r="BA82" s="514"/>
      <c r="BB82" s="514"/>
      <c r="BC82" s="514"/>
      <c r="BD82" s="514"/>
      <c r="BE82" s="514"/>
      <c r="BF82" s="514"/>
      <c r="BG82" s="514"/>
      <c r="BH82" s="514"/>
      <c r="BI82" s="514"/>
      <c r="BJ82" s="514"/>
      <c r="BK82" s="514"/>
      <c r="BL82" s="514"/>
      <c r="BM82" s="514"/>
      <c r="BN82" s="514"/>
      <c r="BO82" s="514"/>
      <c r="BP82" s="514"/>
      <c r="BQ82" s="514"/>
    </row>
    <row r="83" customFormat="false" ht="12.75" hidden="false" customHeight="false" outlineLevel="0" collapsed="false">
      <c r="A83" s="474" t="s">
        <v>537</v>
      </c>
      <c r="B83" s="474" t="s">
        <v>1731</v>
      </c>
      <c r="C83" s="497" t="s">
        <v>1548</v>
      </c>
      <c r="D83" s="509" t="s">
        <v>1732</v>
      </c>
      <c r="E83" s="518" t="s">
        <v>1733</v>
      </c>
      <c r="F83" s="518" t="s">
        <v>1734</v>
      </c>
      <c r="G83" s="493" t="s">
        <v>1735</v>
      </c>
      <c r="H83" s="493" t="s">
        <v>1736</v>
      </c>
      <c r="I83" s="493" t="s">
        <v>1737</v>
      </c>
      <c r="J83" s="493" t="s">
        <v>1738</v>
      </c>
      <c r="K83" s="493" t="s">
        <v>562</v>
      </c>
      <c r="L83" s="493" t="s">
        <v>1537</v>
      </c>
      <c r="M83" s="493" t="s">
        <v>1739</v>
      </c>
      <c r="N83" s="493" t="s">
        <v>1542</v>
      </c>
      <c r="O83" s="493" t="s">
        <v>1542</v>
      </c>
      <c r="P83" s="519" t="s">
        <v>1740</v>
      </c>
      <c r="Q83" s="493"/>
      <c r="R83" s="493" t="s">
        <v>563</v>
      </c>
      <c r="S83" s="493" t="s">
        <v>913</v>
      </c>
      <c r="T83" s="462" t="s">
        <v>913</v>
      </c>
      <c r="U83" s="493" t="s">
        <v>913</v>
      </c>
      <c r="V83" s="493" t="s">
        <v>1602</v>
      </c>
      <c r="W83" s="462" t="s">
        <v>1539</v>
      </c>
      <c r="X83" s="269" t="s">
        <v>1741</v>
      </c>
      <c r="Y83" s="269" t="s">
        <v>1742</v>
      </c>
      <c r="Z83" s="493" t="s">
        <v>563</v>
      </c>
      <c r="AA83" s="462" t="s">
        <v>1743</v>
      </c>
      <c r="AB83" s="520" t="n">
        <v>42583</v>
      </c>
      <c r="AC83" s="493" t="s">
        <v>1744</v>
      </c>
      <c r="AD83" s="493" t="s">
        <v>1745</v>
      </c>
      <c r="AE83" s="493" t="s">
        <v>563</v>
      </c>
      <c r="AF83" s="493"/>
      <c r="AG83" s="493"/>
      <c r="AH83" s="493"/>
      <c r="AI83" s="494"/>
      <c r="AJ83" s="493"/>
      <c r="AK83" s="495"/>
      <c r="AL83" s="495"/>
      <c r="AM83" s="495"/>
      <c r="AN83" s="495"/>
      <c r="AO83" s="495"/>
      <c r="AP83" s="496"/>
      <c r="AQ83" s="496"/>
      <c r="AR83" s="496"/>
      <c r="AS83" s="496"/>
      <c r="AT83" s="496"/>
      <c r="AU83" s="496"/>
      <c r="AV83" s="496"/>
      <c r="AW83" s="496"/>
      <c r="AX83" s="496"/>
      <c r="AY83" s="496"/>
      <c r="AZ83" s="496"/>
      <c r="BA83" s="496"/>
      <c r="BB83" s="496"/>
      <c r="BC83" s="496"/>
      <c r="BD83" s="496"/>
      <c r="BE83" s="496"/>
      <c r="BF83" s="496"/>
      <c r="BG83" s="496"/>
      <c r="BH83" s="496"/>
      <c r="BI83" s="496"/>
      <c r="BJ83" s="496"/>
      <c r="BK83" s="496"/>
      <c r="BL83" s="496"/>
      <c r="BM83" s="496"/>
      <c r="BN83" s="496"/>
      <c r="BO83" s="496"/>
      <c r="BP83" s="496"/>
      <c r="BQ83" s="496"/>
    </row>
    <row r="84" customFormat="false" ht="12.75" hidden="false" customHeight="false" outlineLevel="0" collapsed="false">
      <c r="A84" s="475" t="s">
        <v>22</v>
      </c>
      <c r="B84" s="474" t="s">
        <v>1746</v>
      </c>
      <c r="C84" s="333" t="s">
        <v>1593</v>
      </c>
      <c r="D84" s="487" t="s">
        <v>126</v>
      </c>
      <c r="E84" s="487" t="s">
        <v>127</v>
      </c>
      <c r="F84" s="487" t="s">
        <v>1747</v>
      </c>
      <c r="G84" s="521" t="s">
        <v>1748</v>
      </c>
      <c r="H84" s="522" t="s">
        <v>1749</v>
      </c>
      <c r="I84" s="477" t="s">
        <v>1750</v>
      </c>
      <c r="J84" s="479" t="s">
        <v>1751</v>
      </c>
      <c r="K84" s="510"/>
      <c r="L84" s="466" t="s">
        <v>569</v>
      </c>
      <c r="M84" s="466" t="s">
        <v>1752</v>
      </c>
      <c r="N84" s="466" t="s">
        <v>563</v>
      </c>
      <c r="O84" s="466" t="s">
        <v>1753</v>
      </c>
      <c r="P84" s="466" t="s">
        <v>1754</v>
      </c>
      <c r="Q84" s="512"/>
      <c r="R84" s="466" t="s">
        <v>563</v>
      </c>
      <c r="S84" s="334" t="s">
        <v>913</v>
      </c>
      <c r="T84" s="470" t="s">
        <v>913</v>
      </c>
      <c r="U84" s="470" t="s">
        <v>913</v>
      </c>
      <c r="V84" s="334" t="s">
        <v>1602</v>
      </c>
      <c r="W84" s="462" t="s">
        <v>1539</v>
      </c>
      <c r="X84" s="262" t="s">
        <v>1755</v>
      </c>
      <c r="Y84" s="87" t="s">
        <v>1756</v>
      </c>
      <c r="Z84" s="470" t="s">
        <v>563</v>
      </c>
      <c r="AA84" s="504" t="s">
        <v>1757</v>
      </c>
      <c r="AB84" s="470" t="s">
        <v>1758</v>
      </c>
      <c r="AC84" s="470" t="s">
        <v>1759</v>
      </c>
      <c r="AD84" s="87" t="s">
        <v>1760</v>
      </c>
      <c r="AE84" s="470" t="s">
        <v>563</v>
      </c>
      <c r="AF84" s="512"/>
      <c r="AG84" s="512"/>
      <c r="AH84" s="512"/>
      <c r="AI84" s="516"/>
      <c r="AJ84" s="512"/>
      <c r="AK84" s="513"/>
      <c r="AL84" s="513"/>
      <c r="AM84" s="513"/>
      <c r="AN84" s="513"/>
      <c r="AO84" s="513"/>
      <c r="AP84" s="514"/>
      <c r="AQ84" s="514"/>
      <c r="AR84" s="514"/>
      <c r="AS84" s="514"/>
      <c r="AT84" s="514"/>
      <c r="AU84" s="514"/>
      <c r="AV84" s="514"/>
      <c r="AW84" s="514"/>
      <c r="AX84" s="514"/>
      <c r="AY84" s="514"/>
      <c r="AZ84" s="514"/>
      <c r="BA84" s="514"/>
      <c r="BB84" s="514"/>
      <c r="BC84" s="514"/>
      <c r="BD84" s="514"/>
      <c r="BE84" s="514"/>
      <c r="BF84" s="514"/>
      <c r="BG84" s="514"/>
      <c r="BH84" s="514"/>
      <c r="BI84" s="514"/>
      <c r="BJ84" s="514"/>
      <c r="BK84" s="514"/>
      <c r="BL84" s="514"/>
      <c r="BM84" s="514"/>
      <c r="BN84" s="514"/>
      <c r="BO84" s="514"/>
      <c r="BP84" s="514"/>
      <c r="BQ84" s="514"/>
    </row>
    <row r="85" customFormat="false" ht="12.75" hidden="false" customHeight="false" outlineLevel="0" collapsed="false">
      <c r="A85" s="475" t="s">
        <v>1761</v>
      </c>
      <c r="B85" s="475" t="s">
        <v>1762</v>
      </c>
      <c r="C85" s="497" t="s">
        <v>1548</v>
      </c>
      <c r="D85" s="523"/>
      <c r="E85" s="334"/>
      <c r="F85" s="335" t="s">
        <v>1763</v>
      </c>
      <c r="G85" s="334" t="s">
        <v>1764</v>
      </c>
      <c r="H85" s="337" t="s">
        <v>1765</v>
      </c>
      <c r="I85" s="337" t="s">
        <v>1766</v>
      </c>
      <c r="J85" s="524" t="s">
        <v>1767</v>
      </c>
      <c r="K85" s="334"/>
      <c r="L85" s="334" t="s">
        <v>1542</v>
      </c>
      <c r="M85" s="334" t="s">
        <v>1768</v>
      </c>
      <c r="N85" s="525" t="s">
        <v>562</v>
      </c>
      <c r="O85" s="526"/>
      <c r="P85" s="334" t="s">
        <v>1769</v>
      </c>
      <c r="Q85" s="334"/>
      <c r="R85" s="470"/>
      <c r="S85" s="470"/>
      <c r="T85" s="334"/>
      <c r="U85" s="470" t="s">
        <v>1770</v>
      </c>
      <c r="V85" s="470" t="s">
        <v>1771</v>
      </c>
      <c r="W85" s="334" t="s">
        <v>1772</v>
      </c>
      <c r="X85" s="262" t="s">
        <v>1773</v>
      </c>
      <c r="Y85" s="470" t="s">
        <v>1774</v>
      </c>
      <c r="Z85" s="334"/>
      <c r="AA85" s="262" t="s">
        <v>1775</v>
      </c>
      <c r="AB85" s="334" t="s">
        <v>913</v>
      </c>
      <c r="AC85" s="499" t="s">
        <v>1776</v>
      </c>
      <c r="AD85" s="334"/>
      <c r="AE85" s="334"/>
      <c r="AF85" s="334"/>
      <c r="AG85" s="334"/>
      <c r="AH85" s="334"/>
      <c r="AI85" s="471"/>
      <c r="AJ85" s="334"/>
      <c r="AK85" s="324"/>
      <c r="AL85" s="324"/>
      <c r="AM85" s="324"/>
      <c r="AN85" s="324"/>
      <c r="AO85" s="324"/>
      <c r="AP85" s="485"/>
      <c r="AQ85" s="485"/>
      <c r="AR85" s="485"/>
      <c r="AS85" s="485"/>
      <c r="AT85" s="485"/>
      <c r="AU85" s="485"/>
      <c r="AV85" s="485"/>
      <c r="AW85" s="485"/>
      <c r="AX85" s="485"/>
      <c r="AY85" s="485"/>
      <c r="AZ85" s="485"/>
      <c r="BA85" s="485"/>
      <c r="BB85" s="485"/>
      <c r="BC85" s="485"/>
      <c r="BD85" s="485"/>
      <c r="BE85" s="485"/>
      <c r="BF85" s="485"/>
      <c r="BG85" s="485"/>
      <c r="BH85" s="485"/>
      <c r="BI85" s="485"/>
      <c r="BJ85" s="485"/>
      <c r="BK85" s="485"/>
      <c r="BL85" s="485"/>
      <c r="BM85" s="485"/>
      <c r="BN85" s="485"/>
      <c r="BO85" s="485"/>
      <c r="BP85" s="485"/>
      <c r="BQ85" s="485"/>
    </row>
    <row r="86" customFormat="false" ht="12.75" hidden="false" customHeight="false" outlineLevel="0" collapsed="false">
      <c r="A86" s="527" t="s">
        <v>801</v>
      </c>
      <c r="B86" s="527" t="s">
        <v>1777</v>
      </c>
      <c r="C86" s="333" t="s">
        <v>1778</v>
      </c>
      <c r="D86" s="475"/>
      <c r="E86" s="335" t="s">
        <v>1779</v>
      </c>
      <c r="F86" s="335" t="s">
        <v>1780</v>
      </c>
      <c r="G86" s="528" t="s">
        <v>1781</v>
      </c>
      <c r="H86" s="529" t="s">
        <v>1782</v>
      </c>
      <c r="I86" s="529" t="s">
        <v>1783</v>
      </c>
      <c r="J86" s="528" t="s">
        <v>1784</v>
      </c>
      <c r="K86" s="334"/>
      <c r="L86" s="334"/>
      <c r="M86" s="334" t="s">
        <v>913</v>
      </c>
      <c r="N86" s="334" t="s">
        <v>1785</v>
      </c>
      <c r="O86" s="334" t="s">
        <v>562</v>
      </c>
      <c r="P86" s="334" t="s">
        <v>1786</v>
      </c>
      <c r="Q86" s="530" t="s">
        <v>1787</v>
      </c>
      <c r="R86" s="334" t="s">
        <v>1242</v>
      </c>
      <c r="S86" s="470" t="s">
        <v>933</v>
      </c>
      <c r="T86" s="334"/>
      <c r="U86" s="470" t="s">
        <v>912</v>
      </c>
      <c r="V86" s="470"/>
      <c r="W86" s="334" t="s">
        <v>1772</v>
      </c>
      <c r="X86" s="87" t="s">
        <v>1788</v>
      </c>
      <c r="Y86" s="87" t="s">
        <v>1789</v>
      </c>
      <c r="Z86" s="491" t="s">
        <v>563</v>
      </c>
      <c r="AA86" s="262" t="s">
        <v>1790</v>
      </c>
      <c r="AB86" s="334" t="s">
        <v>913</v>
      </c>
      <c r="AC86" s="531" t="s">
        <v>1791</v>
      </c>
      <c r="AD86" s="470" t="s">
        <v>1792</v>
      </c>
      <c r="AE86" s="491" t="s">
        <v>563</v>
      </c>
      <c r="AF86" s="334"/>
      <c r="AG86" s="334"/>
      <c r="AH86" s="334"/>
      <c r="AI86" s="471"/>
      <c r="AJ86" s="334"/>
      <c r="AK86" s="324"/>
      <c r="AL86" s="324"/>
      <c r="AM86" s="324"/>
      <c r="AN86" s="324"/>
      <c r="AO86" s="324"/>
      <c r="AP86" s="485"/>
      <c r="AQ86" s="485"/>
      <c r="AR86" s="485"/>
      <c r="AS86" s="485"/>
      <c r="AT86" s="485"/>
      <c r="AU86" s="485"/>
      <c r="AV86" s="485"/>
      <c r="AW86" s="485"/>
      <c r="AX86" s="485"/>
      <c r="AY86" s="485"/>
      <c r="AZ86" s="485"/>
      <c r="BA86" s="485"/>
      <c r="BB86" s="485"/>
      <c r="BC86" s="485"/>
      <c r="BD86" s="485"/>
      <c r="BE86" s="485"/>
      <c r="BF86" s="485"/>
      <c r="BG86" s="485"/>
      <c r="BH86" s="485"/>
      <c r="BI86" s="485"/>
      <c r="BJ86" s="485"/>
      <c r="BK86" s="485"/>
      <c r="BL86" s="485"/>
      <c r="BM86" s="485"/>
      <c r="BN86" s="485"/>
      <c r="BO86" s="485"/>
      <c r="BP86" s="485"/>
      <c r="BQ86" s="485"/>
    </row>
    <row r="87" customFormat="false" ht="12.75" hidden="false" customHeight="false" outlineLevel="0" collapsed="false">
      <c r="A87" s="527" t="s">
        <v>1793</v>
      </c>
      <c r="B87" s="475" t="s">
        <v>1794</v>
      </c>
      <c r="C87" s="333" t="s">
        <v>1640</v>
      </c>
      <c r="D87" s="532" t="s">
        <v>1795</v>
      </c>
      <c r="E87" s="533" t="s">
        <v>1796</v>
      </c>
      <c r="F87" s="533" t="s">
        <v>1797</v>
      </c>
      <c r="G87" s="534" t="s">
        <v>1798</v>
      </c>
      <c r="H87" s="534" t="s">
        <v>1799</v>
      </c>
      <c r="I87" s="534" t="s">
        <v>1800</v>
      </c>
      <c r="J87" s="466" t="s">
        <v>1801</v>
      </c>
      <c r="K87" s="334"/>
      <c r="L87" s="491" t="s">
        <v>1802</v>
      </c>
      <c r="M87" s="491" t="s">
        <v>563</v>
      </c>
      <c r="N87" s="491" t="s">
        <v>563</v>
      </c>
      <c r="O87" s="491" t="s">
        <v>563</v>
      </c>
      <c r="P87" s="535" t="s">
        <v>1803</v>
      </c>
      <c r="Q87" s="334"/>
      <c r="R87" s="536"/>
      <c r="S87" s="470"/>
      <c r="T87" s="470" t="s">
        <v>913</v>
      </c>
      <c r="U87" s="470" t="s">
        <v>913</v>
      </c>
      <c r="V87" s="470"/>
      <c r="W87" s="537" t="s">
        <v>1458</v>
      </c>
      <c r="X87" s="491" t="s">
        <v>1804</v>
      </c>
      <c r="Y87" s="87" t="s">
        <v>1805</v>
      </c>
      <c r="Z87" s="491" t="s">
        <v>563</v>
      </c>
      <c r="AA87" s="269" t="s">
        <v>1806</v>
      </c>
      <c r="AB87" s="522" t="s">
        <v>1807</v>
      </c>
      <c r="AC87" s="499" t="s">
        <v>1808</v>
      </c>
      <c r="AD87" s="491" t="s">
        <v>563</v>
      </c>
      <c r="AE87" s="491" t="s">
        <v>563</v>
      </c>
      <c r="AF87" s="470"/>
      <c r="AG87" s="491" t="s">
        <v>563</v>
      </c>
      <c r="AH87" s="491" t="s">
        <v>563</v>
      </c>
      <c r="AI87" s="471"/>
      <c r="AJ87" s="334"/>
      <c r="AK87" s="324"/>
      <c r="AL87" s="324"/>
      <c r="AM87" s="324"/>
      <c r="AN87" s="324"/>
      <c r="AO87" s="324"/>
      <c r="AP87" s="485"/>
      <c r="AQ87" s="485"/>
      <c r="AR87" s="485"/>
      <c r="AS87" s="485"/>
      <c r="AT87" s="485"/>
      <c r="AU87" s="485"/>
      <c r="AV87" s="485"/>
      <c r="AW87" s="485"/>
      <c r="AX87" s="485"/>
      <c r="AY87" s="485"/>
      <c r="AZ87" s="485"/>
      <c r="BA87" s="485"/>
      <c r="BB87" s="485"/>
      <c r="BC87" s="485"/>
      <c r="BD87" s="485"/>
      <c r="BE87" s="485"/>
      <c r="BF87" s="485"/>
      <c r="BG87" s="485"/>
      <c r="BH87" s="485"/>
      <c r="BI87" s="485"/>
      <c r="BJ87" s="485"/>
      <c r="BK87" s="485"/>
      <c r="BL87" s="485"/>
      <c r="BM87" s="485"/>
      <c r="BN87" s="485"/>
      <c r="BO87" s="485"/>
      <c r="BP87" s="485"/>
      <c r="BQ87" s="485"/>
    </row>
    <row r="88" customFormat="false" ht="12.75" hidden="false" customHeight="false" outlineLevel="0" collapsed="false">
      <c r="A88" s="475" t="s">
        <v>22</v>
      </c>
      <c r="B88" s="475" t="s">
        <v>1809</v>
      </c>
      <c r="C88" s="333" t="s">
        <v>1548</v>
      </c>
      <c r="D88" s="533" t="s">
        <v>1810</v>
      </c>
      <c r="E88" s="533" t="s">
        <v>1811</v>
      </c>
      <c r="F88" s="533" t="s">
        <v>1812</v>
      </c>
      <c r="G88" s="334" t="s">
        <v>1813</v>
      </c>
      <c r="H88" s="538" t="s">
        <v>1814</v>
      </c>
      <c r="I88" s="334" t="s">
        <v>1815</v>
      </c>
      <c r="J88" s="539" t="s">
        <v>1816</v>
      </c>
      <c r="K88" s="528"/>
      <c r="L88" s="491" t="s">
        <v>563</v>
      </c>
      <c r="M88" s="470" t="s">
        <v>1602</v>
      </c>
      <c r="N88" s="470" t="s">
        <v>1817</v>
      </c>
      <c r="O88" s="491" t="s">
        <v>563</v>
      </c>
      <c r="P88" s="528" t="s">
        <v>1818</v>
      </c>
      <c r="Q88" s="334"/>
      <c r="R88" s="334" t="s">
        <v>563</v>
      </c>
      <c r="S88" s="334" t="s">
        <v>913</v>
      </c>
      <c r="T88" s="334" t="s">
        <v>1819</v>
      </c>
      <c r="U88" s="334" t="s">
        <v>913</v>
      </c>
      <c r="V88" s="334" t="s">
        <v>563</v>
      </c>
      <c r="W88" s="470" t="s">
        <v>1458</v>
      </c>
      <c r="X88" s="470" t="s">
        <v>1820</v>
      </c>
      <c r="Y88" s="499" t="s">
        <v>1820</v>
      </c>
      <c r="Z88" s="491" t="s">
        <v>563</v>
      </c>
      <c r="AA88" s="87" t="s">
        <v>1821</v>
      </c>
      <c r="AB88" s="334" t="s">
        <v>913</v>
      </c>
      <c r="AC88" s="470" t="s">
        <v>1822</v>
      </c>
      <c r="AD88" s="491" t="s">
        <v>1823</v>
      </c>
      <c r="AE88" s="334"/>
      <c r="AF88" s="334"/>
      <c r="AG88" s="334" t="s">
        <v>563</v>
      </c>
      <c r="AH88" s="334"/>
      <c r="AI88" s="471"/>
      <c r="AJ88" s="334"/>
      <c r="AK88" s="540"/>
      <c r="AL88" s="540"/>
      <c r="AM88" s="540"/>
      <c r="AN88" s="540"/>
      <c r="AO88" s="540"/>
      <c r="AP88" s="485"/>
      <c r="AQ88" s="485"/>
      <c r="AR88" s="485"/>
      <c r="AS88" s="485"/>
      <c r="AT88" s="485"/>
      <c r="AU88" s="485"/>
      <c r="AV88" s="485"/>
      <c r="AW88" s="485"/>
      <c r="AX88" s="485"/>
      <c r="AY88" s="485"/>
      <c r="AZ88" s="485"/>
      <c r="BA88" s="485"/>
      <c r="BB88" s="485"/>
      <c r="BC88" s="485"/>
      <c r="BD88" s="485"/>
      <c r="BE88" s="485"/>
      <c r="BF88" s="485"/>
      <c r="BG88" s="485"/>
      <c r="BH88" s="485"/>
      <c r="BI88" s="485"/>
      <c r="BJ88" s="485"/>
      <c r="BK88" s="485"/>
      <c r="BL88" s="485"/>
      <c r="BM88" s="485"/>
      <c r="BN88" s="485"/>
      <c r="BO88" s="485"/>
      <c r="BP88" s="485"/>
      <c r="BQ88" s="485"/>
    </row>
    <row r="89" customFormat="false" ht="12.75" hidden="false" customHeight="false" outlineLevel="0" collapsed="false">
      <c r="A89" s="527" t="s">
        <v>1824</v>
      </c>
      <c r="B89" s="475" t="s">
        <v>1825</v>
      </c>
      <c r="C89" s="333" t="s">
        <v>1548</v>
      </c>
      <c r="D89" s="533" t="s">
        <v>1826</v>
      </c>
      <c r="E89" s="533" t="s">
        <v>1827</v>
      </c>
      <c r="F89" s="533" t="s">
        <v>1828</v>
      </c>
      <c r="G89" s="334" t="s">
        <v>1402</v>
      </c>
      <c r="H89" s="334" t="s">
        <v>1829</v>
      </c>
      <c r="I89" s="334" t="s">
        <v>1830</v>
      </c>
      <c r="J89" s="334" t="s">
        <v>1831</v>
      </c>
      <c r="K89" s="334"/>
      <c r="L89" s="491" t="s">
        <v>569</v>
      </c>
      <c r="M89" s="491" t="s">
        <v>1832</v>
      </c>
      <c r="N89" s="491" t="s">
        <v>563</v>
      </c>
      <c r="O89" s="491" t="s">
        <v>563</v>
      </c>
      <c r="P89" s="262" t="s">
        <v>1833</v>
      </c>
      <c r="Q89" s="334"/>
      <c r="R89" s="541" t="s">
        <v>563</v>
      </c>
      <c r="S89" s="541" t="s">
        <v>913</v>
      </c>
      <c r="T89" s="541" t="s">
        <v>913</v>
      </c>
      <c r="U89" s="541" t="s">
        <v>913</v>
      </c>
      <c r="V89" s="541" t="s">
        <v>563</v>
      </c>
      <c r="W89" s="499" t="s">
        <v>1458</v>
      </c>
      <c r="X89" s="542" t="s">
        <v>563</v>
      </c>
      <c r="Y89" s="491" t="s">
        <v>563</v>
      </c>
      <c r="Z89" s="491" t="s">
        <v>563</v>
      </c>
      <c r="AA89" s="262" t="s">
        <v>1834</v>
      </c>
      <c r="AB89" s="537" t="s">
        <v>1835</v>
      </c>
      <c r="AC89" s="543" t="s">
        <v>1836</v>
      </c>
      <c r="AD89" s="491" t="s">
        <v>563</v>
      </c>
      <c r="AE89" s="491" t="s">
        <v>563</v>
      </c>
      <c r="AF89" s="334"/>
      <c r="AG89" s="334"/>
      <c r="AH89" s="334"/>
      <c r="AI89" s="471"/>
      <c r="AJ89" s="334"/>
      <c r="AK89" s="544"/>
      <c r="AL89" s="544"/>
      <c r="AM89" s="544"/>
      <c r="AN89" s="544"/>
      <c r="AO89" s="544"/>
      <c r="AP89" s="485"/>
      <c r="AQ89" s="485"/>
      <c r="AR89" s="485"/>
      <c r="AS89" s="485"/>
      <c r="AT89" s="485"/>
      <c r="AU89" s="485"/>
      <c r="AV89" s="485"/>
      <c r="AW89" s="485"/>
      <c r="AX89" s="485"/>
      <c r="AY89" s="485"/>
      <c r="AZ89" s="485"/>
      <c r="BA89" s="485"/>
      <c r="BB89" s="485"/>
      <c r="BC89" s="485"/>
      <c r="BD89" s="485"/>
      <c r="BE89" s="485"/>
      <c r="BF89" s="485"/>
      <c r="BG89" s="485"/>
      <c r="BH89" s="485"/>
      <c r="BI89" s="485"/>
      <c r="BJ89" s="485"/>
      <c r="BK89" s="485"/>
      <c r="BL89" s="485"/>
      <c r="BM89" s="485"/>
      <c r="BN89" s="485"/>
      <c r="BO89" s="485"/>
      <c r="BP89" s="485"/>
      <c r="BQ89" s="485"/>
    </row>
    <row r="90" customFormat="false" ht="12.75" hidden="false" customHeight="false" outlineLevel="0" collapsed="false">
      <c r="A90" s="527" t="s">
        <v>1837</v>
      </c>
      <c r="B90" s="474" t="s">
        <v>1838</v>
      </c>
      <c r="C90" s="333" t="s">
        <v>1839</v>
      </c>
      <c r="D90" s="533" t="s">
        <v>1840</v>
      </c>
      <c r="E90" s="533" t="s">
        <v>1841</v>
      </c>
      <c r="F90" s="533" t="s">
        <v>1842</v>
      </c>
      <c r="G90" s="334" t="s">
        <v>1843</v>
      </c>
      <c r="H90" s="334" t="s">
        <v>1844</v>
      </c>
      <c r="I90" s="529" t="s">
        <v>1845</v>
      </c>
      <c r="J90" s="499" t="s">
        <v>1846</v>
      </c>
      <c r="K90" s="334" t="s">
        <v>1847</v>
      </c>
      <c r="L90" s="491" t="s">
        <v>563</v>
      </c>
      <c r="M90" s="491" t="s">
        <v>1848</v>
      </c>
      <c r="N90" s="491" t="s">
        <v>563</v>
      </c>
      <c r="O90" s="491" t="s">
        <v>563</v>
      </c>
      <c r="P90" s="470" t="s">
        <v>1849</v>
      </c>
      <c r="Q90" s="530"/>
      <c r="R90" s="334" t="s">
        <v>563</v>
      </c>
      <c r="S90" s="334" t="s">
        <v>913</v>
      </c>
      <c r="T90" s="334" t="s">
        <v>563</v>
      </c>
      <c r="U90" s="334" t="s">
        <v>913</v>
      </c>
      <c r="V90" s="334" t="s">
        <v>563</v>
      </c>
      <c r="W90" s="499" t="s">
        <v>1458</v>
      </c>
      <c r="X90" s="545" t="s">
        <v>1850</v>
      </c>
      <c r="Y90" s="543" t="s">
        <v>1851</v>
      </c>
      <c r="Z90" s="542" t="s">
        <v>563</v>
      </c>
      <c r="AA90" s="262" t="s">
        <v>1852</v>
      </c>
      <c r="AB90" s="537" t="s">
        <v>1853</v>
      </c>
      <c r="AC90" s="543" t="s">
        <v>1854</v>
      </c>
      <c r="AD90" s="543" t="s">
        <v>1855</v>
      </c>
      <c r="AE90" s="537"/>
      <c r="AF90" s="334"/>
      <c r="AG90" s="334"/>
      <c r="AH90" s="334"/>
      <c r="AI90" s="471"/>
      <c r="AJ90" s="334"/>
      <c r="AK90" s="540"/>
      <c r="AL90" s="540"/>
      <c r="AM90" s="540"/>
      <c r="AN90" s="540"/>
      <c r="AO90" s="540"/>
      <c r="AP90" s="546"/>
      <c r="AQ90" s="546"/>
      <c r="AR90" s="546"/>
      <c r="AS90" s="546"/>
      <c r="AT90" s="546"/>
      <c r="AU90" s="546"/>
      <c r="AV90" s="546"/>
      <c r="AW90" s="546"/>
      <c r="AX90" s="546"/>
      <c r="AY90" s="546"/>
      <c r="AZ90" s="546"/>
      <c r="BA90" s="546"/>
      <c r="BB90" s="546"/>
      <c r="BC90" s="546"/>
      <c r="BD90" s="546"/>
      <c r="BE90" s="546"/>
      <c r="BF90" s="546"/>
      <c r="BG90" s="546"/>
      <c r="BH90" s="546"/>
      <c r="BI90" s="546"/>
      <c r="BJ90" s="546"/>
      <c r="BK90" s="546"/>
      <c r="BL90" s="546"/>
      <c r="BM90" s="546"/>
      <c r="BN90" s="546"/>
      <c r="BO90" s="546"/>
      <c r="BP90" s="546"/>
      <c r="BQ90" s="546"/>
    </row>
    <row r="91" customFormat="false" ht="12.75" hidden="false" customHeight="false" outlineLevel="0" collapsed="false">
      <c r="A91" s="333" t="s">
        <v>1856</v>
      </c>
      <c r="B91" s="547" t="s">
        <v>1857</v>
      </c>
      <c r="C91" s="333" t="s">
        <v>1548</v>
      </c>
      <c r="D91" s="533" t="s">
        <v>1858</v>
      </c>
      <c r="E91" s="533" t="s">
        <v>1859</v>
      </c>
      <c r="F91" s="533" t="s">
        <v>1860</v>
      </c>
      <c r="G91" s="548" t="s">
        <v>1861</v>
      </c>
      <c r="H91" s="548" t="s">
        <v>1862</v>
      </c>
      <c r="I91" s="548" t="s">
        <v>1863</v>
      </c>
      <c r="J91" s="548" t="s">
        <v>1864</v>
      </c>
      <c r="K91" s="548"/>
      <c r="L91" s="549" t="s">
        <v>1865</v>
      </c>
      <c r="M91" s="550" t="s">
        <v>1866</v>
      </c>
      <c r="N91" s="549" t="s">
        <v>562</v>
      </c>
      <c r="O91" s="481" t="s">
        <v>563</v>
      </c>
      <c r="P91" s="548" t="s">
        <v>1867</v>
      </c>
      <c r="Q91" s="334"/>
      <c r="R91" s="545" t="s">
        <v>1868</v>
      </c>
      <c r="S91" s="499" t="s">
        <v>569</v>
      </c>
      <c r="T91" s="499" t="s">
        <v>913</v>
      </c>
      <c r="U91" s="499" t="s">
        <v>913</v>
      </c>
      <c r="V91" s="499" t="s">
        <v>913</v>
      </c>
      <c r="W91" s="537"/>
      <c r="X91" s="499" t="s">
        <v>1869</v>
      </c>
      <c r="Y91" s="537" t="s">
        <v>1870</v>
      </c>
      <c r="Z91" s="334" t="s">
        <v>1871</v>
      </c>
      <c r="AA91" s="551" t="s">
        <v>1872</v>
      </c>
      <c r="AB91" s="334" t="s">
        <v>569</v>
      </c>
      <c r="AC91" s="334" t="s">
        <v>1873</v>
      </c>
      <c r="AD91" s="334" t="s">
        <v>1874</v>
      </c>
      <c r="AE91" s="334"/>
      <c r="AF91" s="334" t="s">
        <v>1875</v>
      </c>
      <c r="AG91" s="334"/>
      <c r="AH91" s="334"/>
      <c r="AI91" s="471"/>
      <c r="AJ91" s="334"/>
      <c r="AK91" s="552"/>
      <c r="AL91" s="552"/>
      <c r="AM91" s="552"/>
      <c r="AN91" s="552"/>
      <c r="AO91" s="552"/>
      <c r="AP91" s="546"/>
      <c r="AQ91" s="546"/>
      <c r="AR91" s="546"/>
      <c r="AS91" s="546"/>
      <c r="AT91" s="546"/>
      <c r="AU91" s="546"/>
      <c r="AV91" s="546"/>
      <c r="AW91" s="546"/>
      <c r="AX91" s="546"/>
      <c r="AY91" s="546"/>
      <c r="AZ91" s="546"/>
      <c r="BA91" s="546"/>
      <c r="BB91" s="546"/>
      <c r="BC91" s="546"/>
      <c r="BD91" s="546"/>
      <c r="BE91" s="546"/>
      <c r="BF91" s="546"/>
      <c r="BG91" s="546"/>
      <c r="BH91" s="546"/>
      <c r="BI91" s="546"/>
      <c r="BJ91" s="546"/>
      <c r="BK91" s="546"/>
      <c r="BL91" s="546"/>
      <c r="BM91" s="546"/>
      <c r="BN91" s="546"/>
      <c r="BO91" s="546"/>
      <c r="BP91" s="546"/>
      <c r="BQ91" s="546"/>
    </row>
    <row r="92" customFormat="false" ht="12.75" hidden="false" customHeight="false" outlineLevel="0" collapsed="false">
      <c r="A92" s="333" t="s">
        <v>537</v>
      </c>
      <c r="B92" s="474" t="s">
        <v>1876</v>
      </c>
      <c r="C92" s="333" t="s">
        <v>1548</v>
      </c>
      <c r="D92" s="532" t="s">
        <v>1877</v>
      </c>
      <c r="E92" s="532" t="s">
        <v>1878</v>
      </c>
      <c r="F92" s="533" t="s">
        <v>1879</v>
      </c>
      <c r="G92" s="334" t="s">
        <v>1880</v>
      </c>
      <c r="H92" s="334" t="s">
        <v>1881</v>
      </c>
      <c r="I92" s="481" t="s">
        <v>1882</v>
      </c>
      <c r="J92" s="481" t="s">
        <v>1883</v>
      </c>
      <c r="K92" s="470"/>
      <c r="L92" s="481" t="s">
        <v>569</v>
      </c>
      <c r="M92" s="470" t="s">
        <v>913</v>
      </c>
      <c r="N92" s="334" t="s">
        <v>569</v>
      </c>
      <c r="O92" s="334" t="s">
        <v>563</v>
      </c>
      <c r="P92" s="481" t="s">
        <v>1884</v>
      </c>
      <c r="Q92" s="334"/>
      <c r="R92" s="470" t="s">
        <v>563</v>
      </c>
      <c r="S92" s="470" t="s">
        <v>913</v>
      </c>
      <c r="T92" s="470" t="s">
        <v>913</v>
      </c>
      <c r="U92" s="470" t="s">
        <v>913</v>
      </c>
      <c r="V92" s="470" t="s">
        <v>1885</v>
      </c>
      <c r="W92" s="334" t="s">
        <v>1442</v>
      </c>
      <c r="X92" s="470" t="s">
        <v>1886</v>
      </c>
      <c r="Y92" s="334" t="s">
        <v>1887</v>
      </c>
      <c r="Z92" s="470" t="s">
        <v>563</v>
      </c>
      <c r="AA92" s="87" t="s">
        <v>1888</v>
      </c>
      <c r="AB92" s="470" t="s">
        <v>1030</v>
      </c>
      <c r="AC92" s="470" t="s">
        <v>1889</v>
      </c>
      <c r="AD92" s="334" t="s">
        <v>1890</v>
      </c>
      <c r="AE92" s="334"/>
      <c r="AF92" s="334"/>
      <c r="AG92" s="334"/>
      <c r="AH92" s="334"/>
      <c r="AI92" s="471"/>
      <c r="AJ92" s="334"/>
      <c r="AK92" s="324"/>
      <c r="AL92" s="324"/>
      <c r="AM92" s="324"/>
      <c r="AN92" s="324"/>
      <c r="AO92" s="324"/>
      <c r="AP92" s="546"/>
      <c r="AQ92" s="546"/>
      <c r="AR92" s="546"/>
      <c r="AS92" s="546"/>
      <c r="AT92" s="546"/>
      <c r="AU92" s="546"/>
      <c r="AV92" s="546"/>
      <c r="AW92" s="546"/>
      <c r="AX92" s="546"/>
      <c r="AY92" s="546"/>
      <c r="AZ92" s="546"/>
      <c r="BA92" s="546"/>
      <c r="BB92" s="546"/>
      <c r="BC92" s="546"/>
      <c r="BD92" s="546"/>
      <c r="BE92" s="546"/>
      <c r="BF92" s="546"/>
      <c r="BG92" s="546"/>
      <c r="BH92" s="546"/>
      <c r="BI92" s="546"/>
      <c r="BJ92" s="546"/>
      <c r="BK92" s="546"/>
      <c r="BL92" s="546"/>
      <c r="BM92" s="546"/>
      <c r="BN92" s="546"/>
      <c r="BO92" s="546"/>
      <c r="BP92" s="546"/>
      <c r="BQ92" s="546"/>
    </row>
    <row r="93" customFormat="false" ht="12.75" hidden="false" customHeight="false" outlineLevel="0" collapsed="false">
      <c r="A93" s="475" t="s">
        <v>150</v>
      </c>
      <c r="B93" s="475" t="s">
        <v>1891</v>
      </c>
      <c r="C93" s="333" t="s">
        <v>1548</v>
      </c>
      <c r="D93" s="533" t="s">
        <v>1892</v>
      </c>
      <c r="E93" s="533" t="s">
        <v>1893</v>
      </c>
      <c r="F93" s="533" t="s">
        <v>1894</v>
      </c>
      <c r="G93" s="334" t="s">
        <v>1895</v>
      </c>
      <c r="H93" s="334" t="s">
        <v>1896</v>
      </c>
      <c r="I93" s="334" t="s">
        <v>1897</v>
      </c>
      <c r="J93" s="334" t="s">
        <v>1898</v>
      </c>
      <c r="K93" s="334"/>
      <c r="L93" s="491" t="s">
        <v>563</v>
      </c>
      <c r="M93" s="481" t="s">
        <v>913</v>
      </c>
      <c r="N93" s="491" t="s">
        <v>1899</v>
      </c>
      <c r="O93" s="491" t="s">
        <v>563</v>
      </c>
      <c r="P93" s="334" t="s">
        <v>1900</v>
      </c>
      <c r="Q93" s="334"/>
      <c r="R93" s="553" t="s">
        <v>569</v>
      </c>
      <c r="S93" s="470" t="s">
        <v>569</v>
      </c>
      <c r="T93" s="470" t="s">
        <v>569</v>
      </c>
      <c r="U93" s="470" t="s">
        <v>569</v>
      </c>
      <c r="V93" s="499" t="s">
        <v>569</v>
      </c>
      <c r="W93" s="470" t="s">
        <v>1412</v>
      </c>
      <c r="X93" s="499" t="s">
        <v>1901</v>
      </c>
      <c r="Y93" s="499" t="s">
        <v>913</v>
      </c>
      <c r="Z93" s="491" t="s">
        <v>563</v>
      </c>
      <c r="AA93" s="262" t="s">
        <v>1902</v>
      </c>
      <c r="AB93" s="537" t="s">
        <v>913</v>
      </c>
      <c r="AC93" s="537" t="s">
        <v>1903</v>
      </c>
      <c r="AD93" s="334"/>
      <c r="AE93" s="334"/>
      <c r="AF93" s="334"/>
      <c r="AG93" s="334"/>
      <c r="AH93" s="334"/>
      <c r="AI93" s="471"/>
      <c r="AJ93" s="334"/>
      <c r="AK93" s="324"/>
      <c r="AL93" s="324"/>
      <c r="AM93" s="324"/>
      <c r="AN93" s="324"/>
      <c r="AO93" s="324"/>
      <c r="AP93" s="546"/>
      <c r="AQ93" s="546"/>
      <c r="AR93" s="546"/>
      <c r="AS93" s="546"/>
      <c r="AT93" s="546"/>
      <c r="AU93" s="546"/>
      <c r="AV93" s="546"/>
      <c r="AW93" s="546"/>
      <c r="AX93" s="546"/>
      <c r="AY93" s="546"/>
      <c r="AZ93" s="546"/>
      <c r="BA93" s="546"/>
      <c r="BB93" s="546"/>
      <c r="BC93" s="546"/>
      <c r="BD93" s="546"/>
      <c r="BE93" s="546"/>
      <c r="BF93" s="546"/>
      <c r="BG93" s="546"/>
      <c r="BH93" s="546"/>
      <c r="BI93" s="546"/>
      <c r="BJ93" s="546"/>
      <c r="BK93" s="546"/>
      <c r="BL93" s="546"/>
      <c r="BM93" s="546"/>
      <c r="BN93" s="546"/>
      <c r="BO93" s="546"/>
      <c r="BP93" s="546"/>
      <c r="BQ93" s="546"/>
    </row>
    <row r="94" customFormat="false" ht="12.75" hidden="false" customHeight="false" outlineLevel="0" collapsed="false">
      <c r="A94" s="527" t="s">
        <v>537</v>
      </c>
      <c r="B94" s="554" t="s">
        <v>1904</v>
      </c>
      <c r="C94" s="555" t="s">
        <v>1905</v>
      </c>
      <c r="D94" s="533" t="s">
        <v>1906</v>
      </c>
      <c r="E94" s="533" t="s">
        <v>1907</v>
      </c>
      <c r="F94" s="533" t="s">
        <v>1908</v>
      </c>
      <c r="G94" s="533" t="str">
        <f aca="false">HYPERLINK("http://www.mandarin.org.il/branch.php","http://www.mandarin.org.il/branch.php")</f>
        <v>http://www.mandarin.org.il/branch.php</v>
      </c>
      <c r="H94" s="533" t="str">
        <f aca="false">HYPERLINK("http://www.mandarin.org.il/branch.php","http://www.mandarin.org.il/branch.php")</f>
        <v>http://www.mandarin.org.il/branch.php</v>
      </c>
      <c r="I94" s="533" t="str">
        <f aca="false">HYPERLINK("http://www.mandarin.org.il/branch.php","http://www.mandarin.org.il/branch.php")</f>
        <v>http://www.mandarin.org.il/branch.php</v>
      </c>
      <c r="J94" s="262" t="s">
        <v>1909</v>
      </c>
      <c r="K94" s="556"/>
      <c r="L94" s="556"/>
      <c r="M94" s="481" t="s">
        <v>1910</v>
      </c>
      <c r="N94" s="556"/>
      <c r="O94" s="481" t="s">
        <v>563</v>
      </c>
      <c r="P94" s="481" t="s">
        <v>1911</v>
      </c>
      <c r="Q94" s="334"/>
      <c r="R94" s="470" t="s">
        <v>1912</v>
      </c>
      <c r="S94" s="87" t="s">
        <v>1913</v>
      </c>
      <c r="T94" s="470"/>
      <c r="U94" s="470" t="s">
        <v>913</v>
      </c>
      <c r="V94" s="470" t="s">
        <v>563</v>
      </c>
      <c r="W94" s="466"/>
      <c r="X94" s="466" t="s">
        <v>1914</v>
      </c>
      <c r="Y94" s="334" t="s">
        <v>1915</v>
      </c>
      <c r="Z94" s="470"/>
      <c r="AA94" s="234" t="s">
        <v>1916</v>
      </c>
      <c r="AB94" s="537" t="s">
        <v>1917</v>
      </c>
      <c r="AC94" s="531" t="s">
        <v>1918</v>
      </c>
      <c r="AD94" s="470" t="s">
        <v>1919</v>
      </c>
      <c r="AE94" s="334"/>
      <c r="AF94" s="334"/>
      <c r="AG94" s="334"/>
      <c r="AH94" s="334"/>
      <c r="AI94" s="471"/>
      <c r="AJ94" s="334"/>
      <c r="AK94" s="324"/>
      <c r="AL94" s="324"/>
      <c r="AM94" s="324"/>
      <c r="AN94" s="324"/>
      <c r="AO94" s="324"/>
      <c r="AP94" s="485"/>
      <c r="AQ94" s="485"/>
      <c r="AR94" s="485"/>
      <c r="AS94" s="485"/>
      <c r="AT94" s="485"/>
      <c r="AU94" s="485"/>
      <c r="AV94" s="485"/>
      <c r="AW94" s="485"/>
      <c r="AX94" s="485"/>
      <c r="AY94" s="485"/>
      <c r="AZ94" s="485"/>
      <c r="BA94" s="485"/>
      <c r="BB94" s="485"/>
      <c r="BC94" s="485"/>
      <c r="BD94" s="485"/>
      <c r="BE94" s="485"/>
      <c r="BF94" s="485"/>
      <c r="BG94" s="485"/>
      <c r="BH94" s="485"/>
      <c r="BI94" s="485"/>
      <c r="BJ94" s="485"/>
      <c r="BK94" s="485"/>
      <c r="BL94" s="485"/>
      <c r="BM94" s="485"/>
      <c r="BN94" s="485"/>
      <c r="BO94" s="485"/>
      <c r="BP94" s="485"/>
      <c r="BQ94" s="485"/>
    </row>
    <row r="95" customFormat="false" ht="12.75" hidden="false" customHeight="false" outlineLevel="0" collapsed="false">
      <c r="A95" s="333" t="s">
        <v>1920</v>
      </c>
      <c r="B95" s="497" t="s">
        <v>1921</v>
      </c>
      <c r="C95" s="557" t="s">
        <v>1922</v>
      </c>
      <c r="D95" s="533" t="s">
        <v>1923</v>
      </c>
      <c r="E95" s="533" t="s">
        <v>1924</v>
      </c>
      <c r="F95" s="533" t="s">
        <v>1925</v>
      </c>
      <c r="G95" s="334" t="s">
        <v>1926</v>
      </c>
      <c r="H95" s="334" t="s">
        <v>1927</v>
      </c>
      <c r="I95" s="334" t="s">
        <v>1928</v>
      </c>
      <c r="J95" s="334" t="s">
        <v>1929</v>
      </c>
      <c r="K95" s="334"/>
      <c r="L95" s="334"/>
      <c r="M95" s="481" t="s">
        <v>913</v>
      </c>
      <c r="N95" s="334"/>
      <c r="O95" s="334" t="s">
        <v>1930</v>
      </c>
      <c r="P95" s="334" t="s">
        <v>1931</v>
      </c>
      <c r="Q95" s="334"/>
      <c r="R95" s="558" t="s">
        <v>913</v>
      </c>
      <c r="S95" s="36" t="s">
        <v>1913</v>
      </c>
      <c r="T95" s="491" t="s">
        <v>563</v>
      </c>
      <c r="U95" s="466" t="s">
        <v>913</v>
      </c>
      <c r="V95" s="466" t="s">
        <v>1932</v>
      </c>
      <c r="W95" s="470" t="s">
        <v>1412</v>
      </c>
      <c r="X95" s="334" t="s">
        <v>1933</v>
      </c>
      <c r="Y95" s="334" t="s">
        <v>1934</v>
      </c>
      <c r="Z95" s="334"/>
      <c r="AA95" s="262" t="s">
        <v>1935</v>
      </c>
      <c r="AB95" s="522" t="s">
        <v>1936</v>
      </c>
      <c r="AC95" s="522" t="s">
        <v>1937</v>
      </c>
      <c r="AD95" s="334" t="s">
        <v>1938</v>
      </c>
      <c r="AE95" s="334"/>
      <c r="AF95" s="334"/>
      <c r="AG95" s="334"/>
      <c r="AH95" s="334"/>
      <c r="AI95" s="471"/>
      <c r="AJ95" s="334"/>
      <c r="AK95" s="324"/>
      <c r="AL95" s="324"/>
      <c r="AM95" s="324"/>
      <c r="AN95" s="324"/>
      <c r="AO95" s="324"/>
      <c r="AP95" s="485"/>
      <c r="AQ95" s="485"/>
      <c r="AR95" s="485"/>
      <c r="AS95" s="485"/>
      <c r="AT95" s="485"/>
      <c r="AU95" s="485"/>
      <c r="AV95" s="485"/>
      <c r="AW95" s="485"/>
      <c r="AX95" s="485"/>
      <c r="AY95" s="485"/>
      <c r="AZ95" s="485"/>
      <c r="BA95" s="485"/>
      <c r="BB95" s="485"/>
      <c r="BC95" s="485"/>
      <c r="BD95" s="485"/>
      <c r="BE95" s="485"/>
      <c r="BF95" s="485"/>
      <c r="BG95" s="485"/>
      <c r="BH95" s="485"/>
      <c r="BI95" s="485"/>
      <c r="BJ95" s="485"/>
      <c r="BK95" s="485"/>
      <c r="BL95" s="485"/>
      <c r="BM95" s="485"/>
      <c r="BN95" s="485"/>
      <c r="BO95" s="485"/>
      <c r="BP95" s="485"/>
      <c r="BQ95" s="485"/>
    </row>
    <row r="96" customFormat="false" ht="12.75" hidden="false" customHeight="false" outlineLevel="0" collapsed="false">
      <c r="A96" s="475"/>
      <c r="B96" s="474" t="s">
        <v>1939</v>
      </c>
      <c r="C96" s="333" t="s">
        <v>1548</v>
      </c>
      <c r="D96" s="533" t="s">
        <v>1940</v>
      </c>
      <c r="E96" s="533" t="s">
        <v>1941</v>
      </c>
      <c r="F96" s="533" t="s">
        <v>1942</v>
      </c>
      <c r="G96" s="481" t="s">
        <v>1943</v>
      </c>
      <c r="H96" s="481" t="s">
        <v>1944</v>
      </c>
      <c r="I96" s="559" t="s">
        <v>1945</v>
      </c>
      <c r="J96" s="481" t="s">
        <v>1946</v>
      </c>
      <c r="K96" s="334"/>
      <c r="L96" s="334" t="s">
        <v>1947</v>
      </c>
      <c r="M96" s="491" t="s">
        <v>1948</v>
      </c>
      <c r="N96" s="334" t="s">
        <v>1949</v>
      </c>
      <c r="O96" s="481" t="s">
        <v>563</v>
      </c>
      <c r="P96" s="334" t="s">
        <v>1950</v>
      </c>
      <c r="Q96" s="334"/>
      <c r="R96" s="481" t="s">
        <v>563</v>
      </c>
      <c r="S96" s="481" t="s">
        <v>913</v>
      </c>
      <c r="T96" s="481" t="s">
        <v>913</v>
      </c>
      <c r="U96" s="481" t="s">
        <v>913</v>
      </c>
      <c r="V96" s="481" t="s">
        <v>913</v>
      </c>
      <c r="W96" s="334" t="s">
        <v>1390</v>
      </c>
      <c r="X96" s="334"/>
      <c r="Y96" s="470" t="s">
        <v>1951</v>
      </c>
      <c r="Z96" s="334"/>
      <c r="AA96" s="262" t="s">
        <v>1952</v>
      </c>
      <c r="AB96" s="537" t="s">
        <v>1953</v>
      </c>
      <c r="AC96" s="543" t="s">
        <v>1954</v>
      </c>
      <c r="AD96" s="87" t="s">
        <v>1955</v>
      </c>
      <c r="AE96" s="334"/>
      <c r="AF96" s="334"/>
      <c r="AG96" s="334"/>
      <c r="AH96" s="334"/>
      <c r="AI96" s="471"/>
      <c r="AJ96" s="334"/>
      <c r="AK96" s="324"/>
      <c r="AL96" s="324"/>
      <c r="AM96" s="324"/>
      <c r="AN96" s="324"/>
      <c r="AO96" s="324"/>
      <c r="AP96" s="485"/>
      <c r="AQ96" s="485"/>
      <c r="AR96" s="485"/>
      <c r="AS96" s="485"/>
      <c r="AT96" s="485"/>
      <c r="AU96" s="485"/>
      <c r="AV96" s="485"/>
      <c r="AW96" s="485"/>
      <c r="AX96" s="485"/>
      <c r="AY96" s="485"/>
      <c r="AZ96" s="485"/>
      <c r="BA96" s="485"/>
      <c r="BB96" s="485"/>
      <c r="BC96" s="485"/>
      <c r="BD96" s="485"/>
      <c r="BE96" s="485"/>
      <c r="BF96" s="485"/>
      <c r="BG96" s="485"/>
      <c r="BH96" s="485"/>
      <c r="BI96" s="485"/>
      <c r="BJ96" s="485"/>
      <c r="BK96" s="485"/>
      <c r="BL96" s="485"/>
      <c r="BM96" s="485"/>
      <c r="BN96" s="485"/>
      <c r="BO96" s="485"/>
      <c r="BP96" s="485"/>
      <c r="BQ96" s="485"/>
    </row>
    <row r="97" customFormat="false" ht="12.75" hidden="false" customHeight="false" outlineLevel="0" collapsed="false">
      <c r="A97" s="527" t="s">
        <v>537</v>
      </c>
      <c r="B97" s="474" t="s">
        <v>1956</v>
      </c>
      <c r="C97" s="333" t="s">
        <v>1957</v>
      </c>
      <c r="D97" s="498" t="s">
        <v>949</v>
      </c>
      <c r="E97" s="533" t="s">
        <v>1958</v>
      </c>
      <c r="F97" s="533" t="s">
        <v>1959</v>
      </c>
      <c r="G97" s="481" t="s">
        <v>1960</v>
      </c>
      <c r="H97" s="481" t="s">
        <v>1961</v>
      </c>
      <c r="I97" s="559" t="s">
        <v>1962</v>
      </c>
      <c r="J97" s="481" t="s">
        <v>1963</v>
      </c>
      <c r="K97" s="491"/>
      <c r="L97" s="481"/>
      <c r="M97" s="334" t="s">
        <v>1156</v>
      </c>
      <c r="N97" s="491" t="s">
        <v>569</v>
      </c>
      <c r="O97" s="334" t="s">
        <v>931</v>
      </c>
      <c r="P97" s="481" t="s">
        <v>1964</v>
      </c>
      <c r="Q97" s="334"/>
      <c r="R97" s="262" t="s">
        <v>1965</v>
      </c>
      <c r="S97" s="466" t="s">
        <v>913</v>
      </c>
      <c r="T97" s="466" t="s">
        <v>563</v>
      </c>
      <c r="U97" s="466" t="s">
        <v>913</v>
      </c>
      <c r="V97" s="466" t="s">
        <v>563</v>
      </c>
      <c r="W97" s="522" t="s">
        <v>1966</v>
      </c>
      <c r="X97" s="470"/>
      <c r="Y97" s="470"/>
      <c r="Z97" s="334"/>
      <c r="AA97" s="262" t="s">
        <v>1967</v>
      </c>
      <c r="AB97" s="470" t="s">
        <v>1968</v>
      </c>
      <c r="AC97" s="470" t="s">
        <v>1969</v>
      </c>
      <c r="AD97" s="334"/>
      <c r="AE97" s="334"/>
      <c r="AF97" s="334"/>
      <c r="AG97" s="334"/>
      <c r="AH97" s="334"/>
      <c r="AI97" s="471"/>
      <c r="AJ97" s="334"/>
      <c r="AK97" s="324"/>
      <c r="AL97" s="324"/>
      <c r="AM97" s="324"/>
      <c r="AN97" s="324"/>
      <c r="AO97" s="324"/>
      <c r="AP97" s="485"/>
      <c r="AQ97" s="485"/>
      <c r="AR97" s="485"/>
      <c r="AS97" s="485"/>
      <c r="AT97" s="485"/>
      <c r="AU97" s="485"/>
      <c r="AV97" s="485"/>
      <c r="AW97" s="485"/>
      <c r="AX97" s="485"/>
      <c r="AY97" s="485"/>
      <c r="AZ97" s="485"/>
      <c r="BA97" s="485"/>
      <c r="BB97" s="485"/>
      <c r="BC97" s="485"/>
      <c r="BD97" s="485"/>
      <c r="BE97" s="485"/>
      <c r="BF97" s="485"/>
      <c r="BG97" s="485"/>
      <c r="BH97" s="485"/>
      <c r="BI97" s="485"/>
      <c r="BJ97" s="485"/>
      <c r="BK97" s="485"/>
      <c r="BL97" s="485"/>
      <c r="BM97" s="485"/>
      <c r="BN97" s="485"/>
      <c r="BO97" s="485"/>
      <c r="BP97" s="485"/>
      <c r="BQ97" s="485"/>
    </row>
    <row r="98" customFormat="false" ht="12.75" hidden="false" customHeight="false" outlineLevel="0" collapsed="false">
      <c r="A98" s="333" t="s">
        <v>537</v>
      </c>
      <c r="B98" s="475" t="s">
        <v>1970</v>
      </c>
      <c r="C98" s="333" t="s">
        <v>1593</v>
      </c>
      <c r="D98" s="533" t="s">
        <v>1971</v>
      </c>
      <c r="E98" s="533" t="s">
        <v>1972</v>
      </c>
      <c r="F98" s="533" t="s">
        <v>1973</v>
      </c>
      <c r="G98" s="481" t="s">
        <v>1974</v>
      </c>
      <c r="H98" s="481" t="s">
        <v>1975</v>
      </c>
      <c r="I98" s="559" t="s">
        <v>1976</v>
      </c>
      <c r="J98" s="481" t="s">
        <v>1977</v>
      </c>
      <c r="K98" s="507"/>
      <c r="L98" s="481"/>
      <c r="M98" s="507" t="s">
        <v>1978</v>
      </c>
      <c r="N98" s="481"/>
      <c r="O98" s="481"/>
      <c r="P98" s="481" t="s">
        <v>1979</v>
      </c>
      <c r="Q98" s="334"/>
      <c r="R98" s="466" t="s">
        <v>913</v>
      </c>
      <c r="S98" s="466" t="s">
        <v>913</v>
      </c>
      <c r="T98" s="466" t="s">
        <v>913</v>
      </c>
      <c r="U98" s="466"/>
      <c r="V98" s="470"/>
      <c r="W98" s="522" t="s">
        <v>1966</v>
      </c>
      <c r="X98" s="470"/>
      <c r="Y98" s="470"/>
      <c r="Z98" s="334"/>
      <c r="AA98" s="470" t="s">
        <v>1980</v>
      </c>
      <c r="AB98" s="491" t="s">
        <v>563</v>
      </c>
      <c r="AC98" s="491" t="s">
        <v>563</v>
      </c>
      <c r="AD98" s="334"/>
      <c r="AE98" s="334"/>
      <c r="AF98" s="334"/>
      <c r="AG98" s="334"/>
      <c r="AH98" s="334"/>
      <c r="AI98" s="471"/>
      <c r="AJ98" s="334"/>
      <c r="AK98" s="324"/>
      <c r="AL98" s="324"/>
      <c r="AM98" s="324"/>
      <c r="AN98" s="324"/>
      <c r="AO98" s="324"/>
      <c r="AP98" s="485"/>
      <c r="AQ98" s="485"/>
      <c r="AR98" s="485"/>
      <c r="AS98" s="485"/>
      <c r="AT98" s="485"/>
      <c r="AU98" s="485"/>
      <c r="AV98" s="485"/>
      <c r="AW98" s="485"/>
      <c r="AX98" s="485"/>
      <c r="AY98" s="485"/>
      <c r="AZ98" s="485"/>
      <c r="BA98" s="485"/>
      <c r="BB98" s="485"/>
      <c r="BC98" s="485"/>
      <c r="BD98" s="485"/>
      <c r="BE98" s="485"/>
      <c r="BF98" s="485"/>
      <c r="BG98" s="485"/>
      <c r="BH98" s="485"/>
      <c r="BI98" s="485"/>
      <c r="BJ98" s="485"/>
      <c r="BK98" s="485"/>
      <c r="BL98" s="485"/>
      <c r="BM98" s="485"/>
      <c r="BN98" s="485"/>
      <c r="BO98" s="485"/>
      <c r="BP98" s="485"/>
      <c r="BQ98" s="485"/>
    </row>
    <row r="99" customFormat="false" ht="12.75" hidden="false" customHeight="false" outlineLevel="0" collapsed="false">
      <c r="A99" s="333"/>
      <c r="B99" s="475" t="s">
        <v>1981</v>
      </c>
      <c r="C99" s="497" t="s">
        <v>1548</v>
      </c>
      <c r="D99" s="498" t="s">
        <v>949</v>
      </c>
      <c r="E99" s="533" t="s">
        <v>1982</v>
      </c>
      <c r="F99" s="533" t="s">
        <v>1983</v>
      </c>
      <c r="G99" s="481" t="s">
        <v>1984</v>
      </c>
      <c r="H99" s="481" t="s">
        <v>1985</v>
      </c>
      <c r="I99" s="334" t="s">
        <v>1986</v>
      </c>
      <c r="J99" s="334" t="s">
        <v>1987</v>
      </c>
      <c r="K99" s="560"/>
      <c r="L99" s="334"/>
      <c r="M99" s="481" t="s">
        <v>1988</v>
      </c>
      <c r="N99" s="334"/>
      <c r="O99" s="334" t="s">
        <v>931</v>
      </c>
      <c r="P99" s="481" t="s">
        <v>1989</v>
      </c>
      <c r="Q99" s="491"/>
      <c r="R99" s="466" t="s">
        <v>563</v>
      </c>
      <c r="S99" s="466" t="s">
        <v>913</v>
      </c>
      <c r="T99" s="466" t="s">
        <v>563</v>
      </c>
      <c r="U99" s="466" t="s">
        <v>913</v>
      </c>
      <c r="V99" s="466" t="s">
        <v>563</v>
      </c>
      <c r="W99" s="334" t="s">
        <v>1339</v>
      </c>
      <c r="X99" s="334"/>
      <c r="Y99" s="334"/>
      <c r="Z99" s="334"/>
      <c r="AA99" s="334"/>
      <c r="AB99" s="334"/>
      <c r="AC99" s="334"/>
      <c r="AD99" s="334"/>
      <c r="AE99" s="334"/>
      <c r="AF99" s="334"/>
      <c r="AG99" s="334" t="s">
        <v>1990</v>
      </c>
      <c r="AH99" s="334" t="s">
        <v>1991</v>
      </c>
      <c r="AI99" s="471"/>
      <c r="AJ99" s="334"/>
      <c r="AK99" s="561"/>
      <c r="AL99" s="324"/>
      <c r="AM99" s="324"/>
      <c r="AN99" s="324"/>
      <c r="AO99" s="324"/>
      <c r="AP99" s="485"/>
      <c r="AQ99" s="485"/>
      <c r="AR99" s="485"/>
      <c r="AS99" s="485"/>
      <c r="AT99" s="485"/>
      <c r="AU99" s="485"/>
      <c r="AV99" s="485"/>
      <c r="AW99" s="485"/>
      <c r="AX99" s="485"/>
      <c r="AY99" s="485"/>
      <c r="AZ99" s="485"/>
      <c r="BA99" s="485"/>
      <c r="BB99" s="485"/>
      <c r="BC99" s="485"/>
      <c r="BD99" s="485"/>
      <c r="BE99" s="485"/>
      <c r="BF99" s="485"/>
      <c r="BG99" s="485"/>
      <c r="BH99" s="485"/>
      <c r="BI99" s="485"/>
      <c r="BJ99" s="485"/>
      <c r="BK99" s="485"/>
      <c r="BL99" s="485"/>
      <c r="BM99" s="485"/>
      <c r="BN99" s="485"/>
      <c r="BO99" s="485"/>
      <c r="BP99" s="485"/>
      <c r="BQ99" s="485"/>
    </row>
    <row r="100" customFormat="false" ht="12.75" hidden="false" customHeight="false" outlineLevel="0" collapsed="false">
      <c r="A100" s="333"/>
      <c r="B100" s="475" t="s">
        <v>1992</v>
      </c>
      <c r="C100" s="497" t="s">
        <v>1548</v>
      </c>
      <c r="D100" s="533" t="s">
        <v>1993</v>
      </c>
      <c r="E100" s="533" t="s">
        <v>1994</v>
      </c>
      <c r="F100" s="533" t="s">
        <v>1995</v>
      </c>
      <c r="G100" s="481" t="s">
        <v>1996</v>
      </c>
      <c r="H100" s="481" t="s">
        <v>1997</v>
      </c>
      <c r="I100" s="481" t="s">
        <v>1998</v>
      </c>
      <c r="J100" s="462" t="s">
        <v>1999</v>
      </c>
      <c r="K100" s="560"/>
      <c r="L100" s="334"/>
      <c r="M100" s="481" t="s">
        <v>1988</v>
      </c>
      <c r="N100" s="334"/>
      <c r="O100" s="334" t="s">
        <v>563</v>
      </c>
      <c r="P100" s="334" t="s">
        <v>2000</v>
      </c>
      <c r="Q100" s="334"/>
      <c r="R100" s="334" t="s">
        <v>2001</v>
      </c>
      <c r="S100" s="466" t="s">
        <v>913</v>
      </c>
      <c r="T100" s="466" t="s">
        <v>563</v>
      </c>
      <c r="U100" s="466" t="s">
        <v>913</v>
      </c>
      <c r="V100" s="466" t="s">
        <v>913</v>
      </c>
      <c r="W100" s="334"/>
      <c r="X100" s="334"/>
      <c r="Y100" s="334"/>
      <c r="Z100" s="334"/>
      <c r="AA100" s="334"/>
      <c r="AB100" s="334"/>
      <c r="AC100" s="334"/>
      <c r="AD100" s="334"/>
      <c r="AE100" s="334"/>
      <c r="AF100" s="334"/>
      <c r="AG100" s="334"/>
      <c r="AH100" s="334"/>
      <c r="AI100" s="471"/>
      <c r="AJ100" s="334"/>
      <c r="AK100" s="561"/>
      <c r="AL100" s="324"/>
      <c r="AM100" s="324"/>
      <c r="AN100" s="324"/>
      <c r="AO100" s="324"/>
      <c r="AP100" s="485"/>
      <c r="AQ100" s="485"/>
      <c r="AR100" s="485"/>
      <c r="AS100" s="485"/>
      <c r="AT100" s="485"/>
      <c r="AU100" s="485"/>
      <c r="AV100" s="485"/>
      <c r="AW100" s="485"/>
      <c r="AX100" s="485"/>
      <c r="AY100" s="485"/>
      <c r="AZ100" s="485"/>
      <c r="BA100" s="485"/>
      <c r="BB100" s="485"/>
      <c r="BC100" s="485"/>
      <c r="BD100" s="485"/>
      <c r="BE100" s="485"/>
      <c r="BF100" s="485"/>
      <c r="BG100" s="485"/>
      <c r="BH100" s="485"/>
      <c r="BI100" s="485"/>
      <c r="BJ100" s="485"/>
      <c r="BK100" s="485"/>
      <c r="BL100" s="485"/>
      <c r="BM100" s="485"/>
      <c r="BN100" s="485"/>
      <c r="BO100" s="485"/>
      <c r="BP100" s="485"/>
      <c r="BQ100" s="485"/>
    </row>
    <row r="101" customFormat="false" ht="12.75" hidden="false" customHeight="false" outlineLevel="0" collapsed="false">
      <c r="A101" s="527" t="s">
        <v>150</v>
      </c>
      <c r="B101" s="554" t="s">
        <v>2002</v>
      </c>
      <c r="C101" s="497" t="s">
        <v>1548</v>
      </c>
      <c r="D101" s="533" t="s">
        <v>2003</v>
      </c>
      <c r="E101" s="533" t="s">
        <v>2004</v>
      </c>
      <c r="F101" s="533" t="s">
        <v>2005</v>
      </c>
      <c r="G101" s="481" t="s">
        <v>2006</v>
      </c>
      <c r="H101" s="481" t="s">
        <v>2007</v>
      </c>
      <c r="I101" s="481" t="s">
        <v>2008</v>
      </c>
      <c r="J101" s="462" t="s">
        <v>2009</v>
      </c>
      <c r="K101" s="560" t="s">
        <v>2010</v>
      </c>
      <c r="L101" s="481"/>
      <c r="M101" s="481" t="s">
        <v>2011</v>
      </c>
      <c r="N101" s="334"/>
      <c r="O101" s="334" t="s">
        <v>563</v>
      </c>
      <c r="P101" s="481" t="s">
        <v>2012</v>
      </c>
      <c r="Q101" s="530"/>
      <c r="R101" s="334" t="s">
        <v>2013</v>
      </c>
      <c r="S101" s="466" t="s">
        <v>913</v>
      </c>
      <c r="T101" s="466" t="s">
        <v>563</v>
      </c>
      <c r="U101" s="466" t="s">
        <v>913</v>
      </c>
      <c r="V101" s="466" t="s">
        <v>913</v>
      </c>
      <c r="W101" s="334" t="s">
        <v>1339</v>
      </c>
      <c r="X101" s="334" t="s">
        <v>2014</v>
      </c>
      <c r="Y101" s="470" t="s">
        <v>2015</v>
      </c>
      <c r="Z101" s="334"/>
      <c r="AA101" s="87" t="s">
        <v>2016</v>
      </c>
      <c r="AB101" s="507" t="s">
        <v>933</v>
      </c>
      <c r="AC101" s="562" t="s">
        <v>2017</v>
      </c>
      <c r="AD101" s="262" t="s">
        <v>2018</v>
      </c>
      <c r="AE101" s="334"/>
      <c r="AF101" s="334"/>
      <c r="AG101" s="334" t="s">
        <v>2019</v>
      </c>
      <c r="AH101" s="470" t="s">
        <v>2020</v>
      </c>
      <c r="AI101" s="471"/>
      <c r="AJ101" s="334"/>
      <c r="AK101" s="324"/>
      <c r="AL101" s="324"/>
      <c r="AM101" s="324"/>
      <c r="AN101" s="324"/>
      <c r="AO101" s="324"/>
      <c r="AP101" s="485"/>
      <c r="AQ101" s="485"/>
      <c r="AR101" s="485"/>
      <c r="AS101" s="485"/>
      <c r="AT101" s="485"/>
      <c r="AU101" s="485"/>
      <c r="AV101" s="485"/>
      <c r="AW101" s="485"/>
      <c r="AX101" s="485"/>
      <c r="AY101" s="485"/>
      <c r="AZ101" s="485"/>
      <c r="BA101" s="485"/>
      <c r="BB101" s="485"/>
      <c r="BC101" s="485"/>
      <c r="BD101" s="485"/>
      <c r="BE101" s="485"/>
      <c r="BF101" s="485"/>
      <c r="BG101" s="485"/>
      <c r="BH101" s="485"/>
      <c r="BI101" s="485"/>
      <c r="BJ101" s="485"/>
      <c r="BK101" s="485"/>
      <c r="BL101" s="485"/>
      <c r="BM101" s="485"/>
      <c r="BN101" s="485"/>
      <c r="BO101" s="485"/>
      <c r="BP101" s="485"/>
      <c r="BQ101" s="485"/>
    </row>
    <row r="102" customFormat="false" ht="12.75" hidden="false" customHeight="false" outlineLevel="0" collapsed="false">
      <c r="A102" s="333" t="s">
        <v>21</v>
      </c>
      <c r="B102" s="474" t="s">
        <v>2021</v>
      </c>
      <c r="C102" s="497" t="s">
        <v>1548</v>
      </c>
      <c r="D102" s="498" t="s">
        <v>949</v>
      </c>
      <c r="E102" s="533" t="s">
        <v>2022</v>
      </c>
      <c r="F102" s="533" t="s">
        <v>2023</v>
      </c>
      <c r="G102" s="334" t="s">
        <v>2024</v>
      </c>
      <c r="H102" s="481" t="s">
        <v>2025</v>
      </c>
      <c r="I102" s="481" t="s">
        <v>2026</v>
      </c>
      <c r="J102" s="334" t="s">
        <v>2027</v>
      </c>
      <c r="K102" s="334"/>
      <c r="L102" s="334"/>
      <c r="M102" s="481" t="s">
        <v>2028</v>
      </c>
      <c r="N102" s="334" t="s">
        <v>1139</v>
      </c>
      <c r="O102" s="334" t="s">
        <v>931</v>
      </c>
      <c r="P102" s="334" t="s">
        <v>2029</v>
      </c>
      <c r="Q102" s="530"/>
      <c r="R102" s="466" t="s">
        <v>563</v>
      </c>
      <c r="S102" s="470"/>
      <c r="T102" s="466" t="s">
        <v>563</v>
      </c>
      <c r="U102" s="466" t="s">
        <v>913</v>
      </c>
      <c r="V102" s="470"/>
      <c r="W102" s="334" t="s">
        <v>1339</v>
      </c>
      <c r="X102" s="334" t="s">
        <v>2030</v>
      </c>
      <c r="Y102" s="334"/>
      <c r="Z102" s="334"/>
      <c r="AA102" s="334"/>
      <c r="AB102" s="334"/>
      <c r="AC102" s="334" t="s">
        <v>1537</v>
      </c>
      <c r="AD102" s="334"/>
      <c r="AE102" s="334"/>
      <c r="AF102" s="334"/>
      <c r="AG102" s="334"/>
      <c r="AH102" s="334"/>
      <c r="AI102" s="471"/>
      <c r="AJ102" s="334"/>
      <c r="AK102" s="561"/>
      <c r="AL102" s="324"/>
      <c r="AM102" s="324"/>
      <c r="AN102" s="324"/>
      <c r="AO102" s="324"/>
      <c r="AP102" s="485"/>
      <c r="AQ102" s="485"/>
      <c r="AR102" s="485"/>
      <c r="AS102" s="485"/>
      <c r="AT102" s="485"/>
      <c r="AU102" s="485"/>
      <c r="AV102" s="485"/>
      <c r="AW102" s="485"/>
      <c r="AX102" s="485"/>
      <c r="AY102" s="485"/>
      <c r="AZ102" s="485"/>
      <c r="BA102" s="485"/>
      <c r="BB102" s="485"/>
      <c r="BC102" s="485"/>
      <c r="BD102" s="485"/>
      <c r="BE102" s="485"/>
      <c r="BF102" s="485"/>
      <c r="BG102" s="485"/>
      <c r="BH102" s="485"/>
      <c r="BI102" s="485"/>
      <c r="BJ102" s="485"/>
      <c r="BK102" s="485"/>
      <c r="BL102" s="485"/>
      <c r="BM102" s="485"/>
      <c r="BN102" s="485"/>
      <c r="BO102" s="485"/>
      <c r="BP102" s="485"/>
      <c r="BQ102" s="485"/>
    </row>
    <row r="103" customFormat="false" ht="12.75" hidden="false" customHeight="false" outlineLevel="0" collapsed="false">
      <c r="A103" s="527" t="s">
        <v>801</v>
      </c>
      <c r="B103" s="527" t="s">
        <v>2031</v>
      </c>
      <c r="C103" s="333" t="s">
        <v>1548</v>
      </c>
      <c r="D103" s="533" t="s">
        <v>2032</v>
      </c>
      <c r="E103" s="533" t="s">
        <v>2033</v>
      </c>
      <c r="F103" s="533" t="s">
        <v>2034</v>
      </c>
      <c r="G103" s="481" t="s">
        <v>2035</v>
      </c>
      <c r="H103" s="481" t="s">
        <v>2036</v>
      </c>
      <c r="I103" s="481" t="s">
        <v>2037</v>
      </c>
      <c r="J103" s="334" t="s">
        <v>2038</v>
      </c>
      <c r="K103" s="491" t="s">
        <v>2039</v>
      </c>
      <c r="L103" s="334" t="s">
        <v>2040</v>
      </c>
      <c r="M103" s="334" t="s">
        <v>2041</v>
      </c>
      <c r="N103" s="491" t="s">
        <v>2042</v>
      </c>
      <c r="O103" s="334" t="s">
        <v>913</v>
      </c>
      <c r="P103" s="334" t="s">
        <v>2043</v>
      </c>
      <c r="Q103" s="530" t="s">
        <v>2044</v>
      </c>
      <c r="R103" s="334" t="s">
        <v>563</v>
      </c>
      <c r="S103" s="334" t="s">
        <v>2045</v>
      </c>
      <c r="T103" s="470"/>
      <c r="U103" s="470" t="s">
        <v>913</v>
      </c>
      <c r="V103" s="334" t="s">
        <v>913</v>
      </c>
      <c r="W103" s="334"/>
      <c r="X103" s="334"/>
      <c r="Y103" s="491"/>
      <c r="Z103" s="542" t="s">
        <v>925</v>
      </c>
      <c r="AA103" s="334" t="s">
        <v>2046</v>
      </c>
      <c r="AB103" s="470" t="s">
        <v>1242</v>
      </c>
      <c r="AC103" s="491" t="s">
        <v>2047</v>
      </c>
      <c r="AD103" s="491"/>
      <c r="AE103" s="491" t="s">
        <v>569</v>
      </c>
      <c r="AF103" s="491"/>
      <c r="AG103" s="542" t="s">
        <v>569</v>
      </c>
      <c r="AH103" s="334"/>
      <c r="AI103" s="471"/>
      <c r="AJ103" s="334" t="s">
        <v>2048</v>
      </c>
      <c r="AK103" s="561"/>
      <c r="AL103" s="324"/>
      <c r="AM103" s="324"/>
      <c r="AN103" s="324"/>
      <c r="AO103" s="324"/>
      <c r="AP103" s="563"/>
      <c r="AQ103" s="563"/>
      <c r="AR103" s="563"/>
      <c r="AS103" s="563"/>
      <c r="AT103" s="563"/>
      <c r="AU103" s="563"/>
      <c r="AV103" s="563"/>
      <c r="AW103" s="563"/>
      <c r="AX103" s="563"/>
      <c r="AY103" s="563"/>
      <c r="AZ103" s="563"/>
      <c r="BA103" s="563"/>
      <c r="BB103" s="563"/>
      <c r="BC103" s="563"/>
      <c r="BD103" s="563"/>
      <c r="BE103" s="563"/>
      <c r="BF103" s="563"/>
      <c r="BG103" s="563"/>
      <c r="BH103" s="563"/>
      <c r="BI103" s="563"/>
      <c r="BJ103" s="563"/>
      <c r="BK103" s="563"/>
      <c r="BL103" s="563"/>
      <c r="BM103" s="563"/>
      <c r="BN103" s="563"/>
      <c r="BO103" s="563"/>
      <c r="BP103" s="563"/>
      <c r="BQ103" s="563"/>
    </row>
    <row r="104" customFormat="false" ht="12.75" hidden="false" customHeight="false" outlineLevel="0" collapsed="false">
      <c r="A104" s="333" t="s">
        <v>21</v>
      </c>
      <c r="B104" s="475" t="s">
        <v>2049</v>
      </c>
      <c r="C104" s="564" t="s">
        <v>2050</v>
      </c>
      <c r="D104" s="498" t="s">
        <v>949</v>
      </c>
      <c r="E104" s="533" t="s">
        <v>2051</v>
      </c>
      <c r="F104" s="533" t="s">
        <v>2052</v>
      </c>
      <c r="G104" s="481" t="s">
        <v>2053</v>
      </c>
      <c r="H104" s="481" t="s">
        <v>2054</v>
      </c>
      <c r="I104" s="481" t="s">
        <v>2055</v>
      </c>
      <c r="J104" s="262" t="s">
        <v>2056</v>
      </c>
      <c r="K104" s="491" t="s">
        <v>2057</v>
      </c>
      <c r="L104" s="334" t="s">
        <v>1237</v>
      </c>
      <c r="M104" s="334" t="s">
        <v>913</v>
      </c>
      <c r="N104" s="334" t="s">
        <v>913</v>
      </c>
      <c r="O104" s="526" t="s">
        <v>563</v>
      </c>
      <c r="P104" s="334" t="s">
        <v>1239</v>
      </c>
      <c r="Q104" s="470"/>
      <c r="R104" s="334" t="s">
        <v>563</v>
      </c>
      <c r="S104" s="334" t="s">
        <v>913</v>
      </c>
      <c r="T104" s="334" t="s">
        <v>913</v>
      </c>
      <c r="U104" s="470" t="s">
        <v>913</v>
      </c>
      <c r="V104" s="470" t="s">
        <v>2058</v>
      </c>
      <c r="W104" s="470"/>
      <c r="X104" s="470" t="s">
        <v>1240</v>
      </c>
      <c r="Y104" s="470" t="s">
        <v>2059</v>
      </c>
      <c r="Z104" s="542" t="s">
        <v>925</v>
      </c>
      <c r="AA104" s="262" t="s">
        <v>2060</v>
      </c>
      <c r="AB104" s="470" t="s">
        <v>1242</v>
      </c>
      <c r="AC104" s="87" t="s">
        <v>2061</v>
      </c>
      <c r="AD104" s="562" t="s">
        <v>2062</v>
      </c>
      <c r="AE104" s="491" t="s">
        <v>569</v>
      </c>
      <c r="AF104" s="491"/>
      <c r="AG104" s="542" t="s">
        <v>569</v>
      </c>
      <c r="AH104" s="334"/>
      <c r="AI104" s="471"/>
      <c r="AJ104" s="334"/>
      <c r="AK104" s="561"/>
      <c r="AL104" s="324"/>
      <c r="AM104" s="324"/>
      <c r="AN104" s="324"/>
      <c r="AO104" s="324"/>
      <c r="AP104" s="563"/>
      <c r="AQ104" s="563"/>
      <c r="AR104" s="563"/>
      <c r="AS104" s="563"/>
      <c r="AT104" s="563"/>
      <c r="AU104" s="563"/>
      <c r="AV104" s="563"/>
      <c r="AW104" s="563"/>
      <c r="AX104" s="563"/>
      <c r="AY104" s="563"/>
      <c r="AZ104" s="563"/>
      <c r="BA104" s="563"/>
      <c r="BB104" s="563"/>
      <c r="BC104" s="563"/>
      <c r="BD104" s="563"/>
      <c r="BE104" s="563"/>
      <c r="BF104" s="563"/>
      <c r="BG104" s="563"/>
      <c r="BH104" s="563"/>
      <c r="BI104" s="563"/>
      <c r="BJ104" s="563"/>
      <c r="BK104" s="563"/>
      <c r="BL104" s="563"/>
      <c r="BM104" s="563"/>
      <c r="BN104" s="563"/>
      <c r="BO104" s="563"/>
      <c r="BP104" s="563"/>
      <c r="BQ104" s="563"/>
    </row>
    <row r="105" customFormat="false" ht="12.75" hidden="false" customHeight="false" outlineLevel="0" collapsed="false">
      <c r="A105" s="565" t="s">
        <v>1270</v>
      </c>
      <c r="B105" s="565" t="s">
        <v>2063</v>
      </c>
      <c r="C105" s="564" t="s">
        <v>2064</v>
      </c>
      <c r="D105" s="533" t="s">
        <v>2065</v>
      </c>
      <c r="E105" s="533" t="s">
        <v>2066</v>
      </c>
      <c r="F105" s="533" t="s">
        <v>2067</v>
      </c>
      <c r="G105" s="335" t="s">
        <v>2068</v>
      </c>
      <c r="H105" s="335" t="s">
        <v>2068</v>
      </c>
      <c r="I105" s="335" t="s">
        <v>2068</v>
      </c>
      <c r="J105" s="334"/>
      <c r="K105" s="470" t="s">
        <v>912</v>
      </c>
      <c r="L105" s="334" t="s">
        <v>940</v>
      </c>
      <c r="M105" s="334" t="s">
        <v>2069</v>
      </c>
      <c r="N105" s="491" t="s">
        <v>940</v>
      </c>
      <c r="O105" s="491" t="s">
        <v>563</v>
      </c>
      <c r="P105" s="262" t="s">
        <v>2070</v>
      </c>
      <c r="Q105" s="470"/>
      <c r="R105" s="334" t="s">
        <v>563</v>
      </c>
      <c r="S105" s="470" t="s">
        <v>913</v>
      </c>
      <c r="T105" s="470"/>
      <c r="U105" s="334" t="s">
        <v>913</v>
      </c>
      <c r="V105" s="334" t="s">
        <v>563</v>
      </c>
      <c r="W105" s="470"/>
      <c r="X105" s="470" t="s">
        <v>1081</v>
      </c>
      <c r="Y105" s="470" t="s">
        <v>1002</v>
      </c>
      <c r="Z105" s="566" t="s">
        <v>940</v>
      </c>
      <c r="AA105" s="262" t="s">
        <v>2071</v>
      </c>
      <c r="AB105" s="567" t="s">
        <v>1030</v>
      </c>
      <c r="AC105" s="568" t="s">
        <v>563</v>
      </c>
      <c r="AD105" s="334"/>
      <c r="AE105" s="470" t="s">
        <v>569</v>
      </c>
      <c r="AF105" s="491"/>
      <c r="AG105" s="569" t="s">
        <v>2072</v>
      </c>
      <c r="AH105" s="334"/>
      <c r="AI105" s="471"/>
      <c r="AJ105" s="334" t="s">
        <v>1019</v>
      </c>
      <c r="AK105" s="561"/>
      <c r="AL105" s="324"/>
      <c r="AM105" s="324"/>
      <c r="AN105" s="324"/>
      <c r="AO105" s="324"/>
      <c r="AP105" s="563"/>
      <c r="AQ105" s="563"/>
      <c r="AR105" s="563"/>
      <c r="AS105" s="563"/>
      <c r="AT105" s="563"/>
      <c r="AU105" s="563"/>
      <c r="AV105" s="563"/>
      <c r="AW105" s="563"/>
      <c r="AX105" s="563"/>
      <c r="AY105" s="563"/>
      <c r="AZ105" s="563"/>
      <c r="BA105" s="563"/>
      <c r="BB105" s="563"/>
      <c r="BC105" s="563"/>
      <c r="BD105" s="563"/>
      <c r="BE105" s="563"/>
      <c r="BF105" s="563"/>
      <c r="BG105" s="563"/>
      <c r="BH105" s="563"/>
      <c r="BI105" s="563"/>
      <c r="BJ105" s="563"/>
      <c r="BK105" s="563"/>
      <c r="BL105" s="563"/>
      <c r="BM105" s="563"/>
      <c r="BN105" s="563"/>
      <c r="BO105" s="563"/>
      <c r="BP105" s="563"/>
      <c r="BQ105" s="563"/>
    </row>
    <row r="106" customFormat="false" ht="12.75" hidden="false" customHeight="false" outlineLevel="0" collapsed="false">
      <c r="A106" s="333" t="s">
        <v>21</v>
      </c>
      <c r="B106" s="475" t="s">
        <v>2073</v>
      </c>
      <c r="C106" s="564" t="s">
        <v>1548</v>
      </c>
      <c r="D106" s="533" t="s">
        <v>2074</v>
      </c>
      <c r="E106" s="533" t="s">
        <v>2075</v>
      </c>
      <c r="F106" s="533" t="s">
        <v>2076</v>
      </c>
      <c r="G106" s="481" t="s">
        <v>2077</v>
      </c>
      <c r="H106" s="481" t="s">
        <v>2078</v>
      </c>
      <c r="I106" s="481" t="s">
        <v>2079</v>
      </c>
      <c r="J106" s="334" t="s">
        <v>2080</v>
      </c>
      <c r="K106" s="334" t="s">
        <v>912</v>
      </c>
      <c r="L106" s="526" t="s">
        <v>562</v>
      </c>
      <c r="M106" s="334" t="s">
        <v>2081</v>
      </c>
      <c r="N106" s="526" t="s">
        <v>562</v>
      </c>
      <c r="O106" s="334" t="s">
        <v>563</v>
      </c>
      <c r="P106" s="491" t="s">
        <v>2082</v>
      </c>
      <c r="Q106" s="530"/>
      <c r="R106" s="334" t="s">
        <v>563</v>
      </c>
      <c r="S106" s="334" t="s">
        <v>913</v>
      </c>
      <c r="T106" s="334" t="s">
        <v>563</v>
      </c>
      <c r="U106" s="334" t="s">
        <v>913</v>
      </c>
      <c r="V106" s="334" t="s">
        <v>563</v>
      </c>
      <c r="W106" s="334"/>
      <c r="X106" s="334" t="s">
        <v>2083</v>
      </c>
      <c r="Y106" s="470" t="s">
        <v>1002</v>
      </c>
      <c r="Z106" s="566" t="s">
        <v>940</v>
      </c>
      <c r="AA106" s="334"/>
      <c r="AB106" s="526" t="s">
        <v>569</v>
      </c>
      <c r="AC106" s="526" t="s">
        <v>562</v>
      </c>
      <c r="AD106" s="334"/>
      <c r="AE106" s="470" t="s">
        <v>1030</v>
      </c>
      <c r="AF106" s="491"/>
      <c r="AG106" s="491" t="s">
        <v>569</v>
      </c>
      <c r="AH106" s="334"/>
      <c r="AI106" s="471"/>
      <c r="AJ106" s="470" t="s">
        <v>2084</v>
      </c>
      <c r="AK106" s="561" t="s">
        <v>905</v>
      </c>
      <c r="AL106" s="324"/>
      <c r="AM106" s="324"/>
      <c r="AN106" s="324"/>
      <c r="AO106" s="324"/>
      <c r="AP106" s="563"/>
      <c r="AQ106" s="563"/>
      <c r="AR106" s="563"/>
      <c r="AS106" s="563"/>
      <c r="AT106" s="563"/>
      <c r="AU106" s="563"/>
      <c r="AV106" s="563"/>
      <c r="AW106" s="563"/>
      <c r="AX106" s="563"/>
      <c r="AY106" s="563"/>
      <c r="AZ106" s="563"/>
      <c r="BA106" s="563"/>
      <c r="BB106" s="563"/>
      <c r="BC106" s="563"/>
      <c r="BD106" s="563"/>
      <c r="BE106" s="563"/>
      <c r="BF106" s="563"/>
      <c r="BG106" s="563"/>
      <c r="BH106" s="563"/>
      <c r="BI106" s="563"/>
      <c r="BJ106" s="563"/>
      <c r="BK106" s="563"/>
      <c r="BL106" s="563"/>
      <c r="BM106" s="563"/>
      <c r="BN106" s="563"/>
      <c r="BO106" s="563"/>
      <c r="BP106" s="563"/>
      <c r="BQ106" s="563"/>
    </row>
    <row r="107" customFormat="false" ht="12.75" hidden="false" customHeight="false" outlineLevel="0" collapsed="false">
      <c r="A107" s="527" t="s">
        <v>21</v>
      </c>
      <c r="B107" s="527" t="s">
        <v>2085</v>
      </c>
      <c r="C107" s="564" t="s">
        <v>1548</v>
      </c>
      <c r="D107" s="498" t="s">
        <v>949</v>
      </c>
      <c r="E107" s="533" t="s">
        <v>2086</v>
      </c>
      <c r="F107" s="533" t="s">
        <v>2087</v>
      </c>
      <c r="G107" s="481" t="s">
        <v>2088</v>
      </c>
      <c r="H107" s="481" t="s">
        <v>2089</v>
      </c>
      <c r="I107" s="481" t="s">
        <v>2090</v>
      </c>
      <c r="J107" s="470" t="s">
        <v>2091</v>
      </c>
      <c r="K107" s="334" t="s">
        <v>912</v>
      </c>
      <c r="L107" s="491" t="s">
        <v>569</v>
      </c>
      <c r="M107" s="334" t="s">
        <v>912</v>
      </c>
      <c r="N107" s="334" t="s">
        <v>912</v>
      </c>
      <c r="O107" s="526" t="s">
        <v>1185</v>
      </c>
      <c r="P107" s="334" t="s">
        <v>2092</v>
      </c>
      <c r="Q107" s="530" t="s">
        <v>2093</v>
      </c>
      <c r="R107" s="334" t="s">
        <v>563</v>
      </c>
      <c r="S107" s="334" t="s">
        <v>913</v>
      </c>
      <c r="T107" s="334" t="s">
        <v>563</v>
      </c>
      <c r="U107" s="334" t="s">
        <v>913</v>
      </c>
      <c r="V107" s="334" t="s">
        <v>563</v>
      </c>
      <c r="W107" s="334"/>
      <c r="X107" s="334" t="s">
        <v>1081</v>
      </c>
      <c r="Y107" s="491"/>
      <c r="Z107" s="566" t="s">
        <v>940</v>
      </c>
      <c r="AA107" s="334"/>
      <c r="AB107" s="470" t="s">
        <v>1242</v>
      </c>
      <c r="AC107" s="491" t="s">
        <v>563</v>
      </c>
      <c r="AD107" s="491"/>
      <c r="AE107" s="470" t="s">
        <v>1030</v>
      </c>
      <c r="AF107" s="491"/>
      <c r="AG107" s="491" t="s">
        <v>1056</v>
      </c>
      <c r="AH107" s="470" t="s">
        <v>2020</v>
      </c>
      <c r="AI107" s="471"/>
      <c r="AJ107" s="570" t="s">
        <v>2094</v>
      </c>
      <c r="AK107" s="561"/>
      <c r="AL107" s="324"/>
      <c r="AM107" s="324"/>
      <c r="AN107" s="324"/>
      <c r="AO107" s="324"/>
      <c r="AP107" s="563"/>
      <c r="AQ107" s="563"/>
      <c r="AR107" s="563"/>
      <c r="AS107" s="563"/>
      <c r="AT107" s="563"/>
      <c r="AU107" s="563"/>
      <c r="AV107" s="563"/>
      <c r="AW107" s="563"/>
      <c r="AX107" s="563"/>
      <c r="AY107" s="563"/>
      <c r="AZ107" s="563"/>
      <c r="BA107" s="563"/>
      <c r="BB107" s="563"/>
      <c r="BC107" s="563"/>
      <c r="BD107" s="563"/>
      <c r="BE107" s="563"/>
      <c r="BF107" s="563"/>
      <c r="BG107" s="563"/>
      <c r="BH107" s="563"/>
      <c r="BI107" s="563"/>
      <c r="BJ107" s="563"/>
      <c r="BK107" s="563"/>
      <c r="BL107" s="563"/>
      <c r="BM107" s="563"/>
      <c r="BN107" s="563"/>
      <c r="BO107" s="563"/>
      <c r="BP107" s="563"/>
      <c r="BQ107" s="563"/>
    </row>
    <row r="108" customFormat="false" ht="12.75" hidden="false" customHeight="false" outlineLevel="0" collapsed="false">
      <c r="A108" s="333" t="s">
        <v>21</v>
      </c>
      <c r="B108" s="475" t="s">
        <v>2095</v>
      </c>
      <c r="C108" s="564" t="s">
        <v>1593</v>
      </c>
      <c r="D108" s="533" t="s">
        <v>2096</v>
      </c>
      <c r="E108" s="533" t="s">
        <v>2097</v>
      </c>
      <c r="F108" s="533" t="s">
        <v>2098</v>
      </c>
      <c r="G108" s="481" t="s">
        <v>2099</v>
      </c>
      <c r="H108" s="481" t="s">
        <v>2100</v>
      </c>
      <c r="I108" s="481" t="s">
        <v>2101</v>
      </c>
      <c r="J108" s="470" t="s">
        <v>2102</v>
      </c>
      <c r="K108" s="334" t="s">
        <v>912</v>
      </c>
      <c r="L108" s="491" t="s">
        <v>569</v>
      </c>
      <c r="M108" s="334" t="s">
        <v>912</v>
      </c>
      <c r="N108" s="491" t="s">
        <v>940</v>
      </c>
      <c r="O108" s="262" t="s">
        <v>2103</v>
      </c>
      <c r="P108" s="334" t="s">
        <v>2104</v>
      </c>
      <c r="Q108" s="530"/>
      <c r="R108" s="334" t="s">
        <v>913</v>
      </c>
      <c r="S108" s="470"/>
      <c r="T108" s="470"/>
      <c r="U108" s="470" t="s">
        <v>913</v>
      </c>
      <c r="V108" s="470" t="s">
        <v>913</v>
      </c>
      <c r="W108" s="470"/>
      <c r="X108" s="470" t="s">
        <v>1081</v>
      </c>
      <c r="Y108" s="470" t="s">
        <v>2105</v>
      </c>
      <c r="Z108" s="566" t="s">
        <v>940</v>
      </c>
      <c r="AA108" s="334"/>
      <c r="AB108" s="470" t="s">
        <v>1242</v>
      </c>
      <c r="AC108" s="470" t="s">
        <v>2106</v>
      </c>
      <c r="AD108" s="334"/>
      <c r="AE108" s="470" t="s">
        <v>1030</v>
      </c>
      <c r="AF108" s="491"/>
      <c r="AG108" s="491" t="s">
        <v>1056</v>
      </c>
      <c r="AH108" s="334" t="s">
        <v>1056</v>
      </c>
      <c r="AI108" s="471"/>
      <c r="AJ108" s="470" t="s">
        <v>2084</v>
      </c>
      <c r="AK108" s="561"/>
      <c r="AL108" s="324"/>
      <c r="AM108" s="552"/>
      <c r="AN108" s="324"/>
      <c r="AO108" s="552"/>
      <c r="AP108" s="563"/>
      <c r="AQ108" s="563"/>
      <c r="AR108" s="563"/>
      <c r="AS108" s="563"/>
      <c r="AT108" s="563"/>
      <c r="AU108" s="563"/>
      <c r="AV108" s="563"/>
      <c r="AW108" s="563"/>
      <c r="AX108" s="563"/>
      <c r="AY108" s="563"/>
      <c r="AZ108" s="563"/>
      <c r="BA108" s="563"/>
      <c r="BB108" s="563"/>
      <c r="BC108" s="563"/>
      <c r="BD108" s="563"/>
      <c r="BE108" s="563"/>
      <c r="BF108" s="563"/>
      <c r="BG108" s="563"/>
      <c r="BH108" s="563"/>
      <c r="BI108" s="563"/>
      <c r="BJ108" s="563"/>
      <c r="BK108" s="563"/>
      <c r="BL108" s="563"/>
      <c r="BM108" s="563"/>
      <c r="BN108" s="563"/>
      <c r="BO108" s="563"/>
      <c r="BP108" s="563"/>
      <c r="BQ108" s="563"/>
    </row>
    <row r="109" customFormat="false" ht="12.75" hidden="false" customHeight="false" outlineLevel="0" collapsed="false">
      <c r="A109" s="333" t="s">
        <v>21</v>
      </c>
      <c r="B109" s="475" t="s">
        <v>2107</v>
      </c>
      <c r="C109" s="564" t="s">
        <v>2108</v>
      </c>
      <c r="D109" s="533" t="s">
        <v>2109</v>
      </c>
      <c r="E109" s="533" t="s">
        <v>2110</v>
      </c>
      <c r="F109" s="533" t="s">
        <v>2111</v>
      </c>
      <c r="G109" s="481" t="s">
        <v>2112</v>
      </c>
      <c r="H109" s="481" t="s">
        <v>2113</v>
      </c>
      <c r="I109" s="334" t="s">
        <v>2114</v>
      </c>
      <c r="J109" s="470" t="s">
        <v>2115</v>
      </c>
      <c r="K109" s="491" t="s">
        <v>1056</v>
      </c>
      <c r="L109" s="491" t="s">
        <v>569</v>
      </c>
      <c r="M109" s="334" t="s">
        <v>2116</v>
      </c>
      <c r="N109" s="491" t="s">
        <v>1056</v>
      </c>
      <c r="O109" s="562" t="s">
        <v>1157</v>
      </c>
      <c r="P109" s="334" t="s">
        <v>2117</v>
      </c>
      <c r="Q109" s="470"/>
      <c r="R109" s="334" t="s">
        <v>2118</v>
      </c>
      <c r="S109" s="334" t="s">
        <v>913</v>
      </c>
      <c r="T109" s="334" t="s">
        <v>913</v>
      </c>
      <c r="U109" s="334" t="s">
        <v>913</v>
      </c>
      <c r="V109" s="334" t="s">
        <v>913</v>
      </c>
      <c r="W109" s="334"/>
      <c r="X109" s="334"/>
      <c r="Y109" s="491"/>
      <c r="Z109" s="566" t="s">
        <v>940</v>
      </c>
      <c r="AA109" s="334"/>
      <c r="AB109" s="470" t="s">
        <v>2119</v>
      </c>
      <c r="AC109" s="491" t="s">
        <v>563</v>
      </c>
      <c r="AD109" s="491"/>
      <c r="AE109" s="491"/>
      <c r="AF109" s="491"/>
      <c r="AG109" s="491" t="s">
        <v>1056</v>
      </c>
      <c r="AH109" s="334" t="s">
        <v>1056</v>
      </c>
      <c r="AI109" s="471"/>
      <c r="AJ109" s="334"/>
      <c r="AK109" s="561"/>
      <c r="AL109" s="324"/>
      <c r="AM109" s="324"/>
      <c r="AN109" s="324"/>
      <c r="AO109" s="324"/>
      <c r="AP109" s="563"/>
      <c r="AQ109" s="563"/>
      <c r="AR109" s="563"/>
      <c r="AS109" s="563"/>
      <c r="AT109" s="563"/>
      <c r="AU109" s="563"/>
      <c r="AV109" s="563"/>
      <c r="AW109" s="563"/>
      <c r="AX109" s="563"/>
      <c r="AY109" s="563"/>
      <c r="AZ109" s="563"/>
      <c r="BA109" s="563"/>
      <c r="BB109" s="563"/>
      <c r="BC109" s="563"/>
      <c r="BD109" s="563"/>
      <c r="BE109" s="563"/>
      <c r="BF109" s="563"/>
      <c r="BG109" s="563"/>
      <c r="BH109" s="563"/>
      <c r="BI109" s="563"/>
      <c r="BJ109" s="563"/>
      <c r="BK109" s="563"/>
      <c r="BL109" s="563"/>
      <c r="BM109" s="563"/>
      <c r="BN109" s="563"/>
      <c r="BO109" s="563"/>
      <c r="BP109" s="563"/>
      <c r="BQ109" s="563"/>
    </row>
    <row r="110" customFormat="false" ht="12.75" hidden="false" customHeight="false" outlineLevel="0" collapsed="false">
      <c r="A110" s="333" t="s">
        <v>21</v>
      </c>
      <c r="B110" s="475" t="s">
        <v>2120</v>
      </c>
      <c r="C110" s="564" t="s">
        <v>2121</v>
      </c>
      <c r="D110" s="533" t="s">
        <v>2122</v>
      </c>
      <c r="E110" s="533" t="s">
        <v>2123</v>
      </c>
      <c r="F110" s="533" t="s">
        <v>2124</v>
      </c>
      <c r="G110" s="481" t="s">
        <v>2125</v>
      </c>
      <c r="H110" s="234" t="s">
        <v>2126</v>
      </c>
      <c r="I110" s="334" t="s">
        <v>2127</v>
      </c>
      <c r="J110" s="87" t="s">
        <v>2128</v>
      </c>
      <c r="K110" s="334" t="s">
        <v>912</v>
      </c>
      <c r="L110" s="571" t="s">
        <v>2129</v>
      </c>
      <c r="M110" s="334" t="s">
        <v>912</v>
      </c>
      <c r="N110" s="491" t="s">
        <v>940</v>
      </c>
      <c r="O110" s="334" t="s">
        <v>913</v>
      </c>
      <c r="P110" s="334" t="s">
        <v>2130</v>
      </c>
      <c r="Q110" s="470"/>
      <c r="R110" s="334" t="s">
        <v>913</v>
      </c>
      <c r="S110" s="334" t="s">
        <v>913</v>
      </c>
      <c r="T110" s="334" t="s">
        <v>913</v>
      </c>
      <c r="U110" s="334" t="s">
        <v>913</v>
      </c>
      <c r="V110" s="334" t="s">
        <v>563</v>
      </c>
      <c r="W110" s="334"/>
      <c r="X110" s="334"/>
      <c r="Y110" s="470" t="s">
        <v>1002</v>
      </c>
      <c r="Z110" s="566" t="s">
        <v>940</v>
      </c>
      <c r="AA110" s="334"/>
      <c r="AB110" s="470" t="s">
        <v>1030</v>
      </c>
      <c r="AC110" s="470" t="s">
        <v>2131</v>
      </c>
      <c r="AD110" s="334"/>
      <c r="AE110" s="334"/>
      <c r="AF110" s="491"/>
      <c r="AG110" s="470" t="s">
        <v>2132</v>
      </c>
      <c r="AH110" s="470" t="s">
        <v>2020</v>
      </c>
      <c r="AI110" s="471"/>
      <c r="AJ110" s="334" t="s">
        <v>2084</v>
      </c>
      <c r="AK110" s="561"/>
      <c r="AL110" s="324"/>
      <c r="AM110" s="324"/>
      <c r="AN110" s="324"/>
      <c r="AO110" s="324"/>
      <c r="AP110" s="563"/>
      <c r="AQ110" s="563"/>
      <c r="AR110" s="563"/>
      <c r="AS110" s="563"/>
      <c r="AT110" s="563"/>
      <c r="AU110" s="563"/>
      <c r="AV110" s="563"/>
      <c r="AW110" s="563"/>
      <c r="AX110" s="563"/>
      <c r="AY110" s="563"/>
      <c r="AZ110" s="563"/>
      <c r="BA110" s="563"/>
      <c r="BB110" s="563"/>
      <c r="BC110" s="563"/>
      <c r="BD110" s="563"/>
      <c r="BE110" s="563"/>
      <c r="BF110" s="563"/>
      <c r="BG110" s="563"/>
      <c r="BH110" s="563"/>
      <c r="BI110" s="563"/>
      <c r="BJ110" s="563"/>
      <c r="BK110" s="563"/>
      <c r="BL110" s="563"/>
      <c r="BM110" s="563"/>
      <c r="BN110" s="563"/>
      <c r="BO110" s="563"/>
      <c r="BP110" s="563"/>
      <c r="BQ110" s="563"/>
    </row>
    <row r="111" customFormat="false" ht="12.75" hidden="false" customHeight="false" outlineLevel="0" collapsed="false">
      <c r="A111" s="333" t="s">
        <v>21</v>
      </c>
      <c r="B111" s="333" t="s">
        <v>2133</v>
      </c>
      <c r="C111" s="564" t="s">
        <v>1548</v>
      </c>
      <c r="D111" s="533" t="s">
        <v>2134</v>
      </c>
      <c r="E111" s="533" t="s">
        <v>2135</v>
      </c>
      <c r="F111" s="533" t="s">
        <v>2136</v>
      </c>
      <c r="G111" s="481" t="s">
        <v>2137</v>
      </c>
      <c r="H111" s="334" t="s">
        <v>2138</v>
      </c>
      <c r="I111" s="334" t="s">
        <v>2139</v>
      </c>
      <c r="J111" s="87" t="s">
        <v>2140</v>
      </c>
      <c r="K111" s="491" t="s">
        <v>2141</v>
      </c>
      <c r="L111" s="334" t="s">
        <v>940</v>
      </c>
      <c r="M111" s="334" t="s">
        <v>2142</v>
      </c>
      <c r="N111" s="525" t="s">
        <v>562</v>
      </c>
      <c r="O111" s="334" t="s">
        <v>563</v>
      </c>
      <c r="P111" s="334" t="s">
        <v>2143</v>
      </c>
      <c r="Q111" s="470"/>
      <c r="R111" s="334" t="s">
        <v>563</v>
      </c>
      <c r="S111" s="334" t="s">
        <v>913</v>
      </c>
      <c r="T111" s="334" t="s">
        <v>913</v>
      </c>
      <c r="U111" s="334" t="s">
        <v>913</v>
      </c>
      <c r="V111" s="334" t="s">
        <v>563</v>
      </c>
      <c r="W111" s="334"/>
      <c r="X111" s="334" t="s">
        <v>2144</v>
      </c>
      <c r="Y111" s="470" t="s">
        <v>1002</v>
      </c>
      <c r="Z111" s="566" t="s">
        <v>933</v>
      </c>
      <c r="AA111" s="334"/>
      <c r="AB111" s="526" t="s">
        <v>563</v>
      </c>
      <c r="AC111" s="525" t="s">
        <v>563</v>
      </c>
      <c r="AD111" s="334"/>
      <c r="AE111" s="334"/>
      <c r="AF111" s="470" t="s">
        <v>1875</v>
      </c>
      <c r="AG111" s="470" t="s">
        <v>2145</v>
      </c>
      <c r="AH111" s="470" t="s">
        <v>2146</v>
      </c>
      <c r="AI111" s="471"/>
      <c r="AJ111" s="334"/>
      <c r="AK111" s="561"/>
      <c r="AL111" s="324"/>
      <c r="AM111" s="324"/>
      <c r="AN111" s="324"/>
      <c r="AO111" s="324"/>
      <c r="AP111" s="563"/>
      <c r="AQ111" s="563"/>
      <c r="AR111" s="563"/>
      <c r="AS111" s="563"/>
      <c r="AT111" s="563"/>
      <c r="AU111" s="563"/>
      <c r="AV111" s="563"/>
      <c r="AW111" s="563"/>
      <c r="AX111" s="563"/>
      <c r="AY111" s="563"/>
      <c r="AZ111" s="563"/>
      <c r="BA111" s="563"/>
      <c r="BB111" s="563"/>
      <c r="BC111" s="563"/>
      <c r="BD111" s="563"/>
      <c r="BE111" s="563"/>
      <c r="BF111" s="563"/>
      <c r="BG111" s="563"/>
      <c r="BH111" s="563"/>
      <c r="BI111" s="563"/>
      <c r="BJ111" s="563"/>
      <c r="BK111" s="563"/>
      <c r="BL111" s="563"/>
      <c r="BM111" s="563"/>
      <c r="BN111" s="563"/>
      <c r="BO111" s="563"/>
      <c r="BP111" s="563"/>
      <c r="BQ111" s="563"/>
    </row>
    <row r="112" customFormat="false" ht="12.75" hidden="false" customHeight="false" outlineLevel="0" collapsed="false">
      <c r="A112" s="333" t="s">
        <v>21</v>
      </c>
      <c r="B112" s="475" t="s">
        <v>2147</v>
      </c>
      <c r="C112" s="333" t="s">
        <v>1548</v>
      </c>
      <c r="D112" s="572" t="s">
        <v>940</v>
      </c>
      <c r="E112" s="533" t="s">
        <v>2148</v>
      </c>
      <c r="F112" s="533" t="s">
        <v>2149</v>
      </c>
      <c r="G112" s="334" t="s">
        <v>2150</v>
      </c>
      <c r="H112" s="334" t="s">
        <v>2151</v>
      </c>
      <c r="I112" s="334" t="s">
        <v>2152</v>
      </c>
      <c r="J112" s="334" t="s">
        <v>2153</v>
      </c>
      <c r="K112" s="491" t="s">
        <v>1056</v>
      </c>
      <c r="L112" s="334" t="s">
        <v>940</v>
      </c>
      <c r="M112" s="334" t="s">
        <v>912</v>
      </c>
      <c r="N112" s="334" t="s">
        <v>912</v>
      </c>
      <c r="O112" s="334" t="s">
        <v>931</v>
      </c>
      <c r="P112" s="334" t="s">
        <v>2154</v>
      </c>
      <c r="Q112" s="491"/>
      <c r="R112" s="334" t="s">
        <v>563</v>
      </c>
      <c r="S112" s="334" t="s">
        <v>913</v>
      </c>
      <c r="T112" s="334" t="s">
        <v>563</v>
      </c>
      <c r="U112" s="334" t="s">
        <v>913</v>
      </c>
      <c r="V112" s="334" t="s">
        <v>563</v>
      </c>
      <c r="W112" s="334"/>
      <c r="X112" s="334"/>
      <c r="Y112" s="470" t="s">
        <v>1002</v>
      </c>
      <c r="Z112" s="566" t="s">
        <v>940</v>
      </c>
      <c r="AA112" s="334"/>
      <c r="AB112" s="491" t="s">
        <v>563</v>
      </c>
      <c r="AC112" s="491" t="s">
        <v>563</v>
      </c>
      <c r="AD112" s="491"/>
      <c r="AE112" s="491"/>
      <c r="AF112" s="491"/>
      <c r="AG112" s="542" t="s">
        <v>1056</v>
      </c>
      <c r="AH112" s="334" t="s">
        <v>1056</v>
      </c>
      <c r="AI112" s="471"/>
      <c r="AJ112" s="334" t="s">
        <v>1019</v>
      </c>
      <c r="AK112" s="561"/>
      <c r="AL112" s="324"/>
      <c r="AM112" s="324"/>
      <c r="AN112" s="324"/>
      <c r="AO112" s="324"/>
      <c r="AP112" s="563"/>
      <c r="AQ112" s="563"/>
      <c r="AR112" s="563"/>
      <c r="AS112" s="563"/>
      <c r="AT112" s="563"/>
      <c r="AU112" s="563"/>
      <c r="AV112" s="563"/>
      <c r="AW112" s="563"/>
      <c r="AX112" s="563"/>
      <c r="AY112" s="563"/>
      <c r="AZ112" s="563"/>
      <c r="BA112" s="563"/>
      <c r="BB112" s="563"/>
      <c r="BC112" s="563"/>
      <c r="BD112" s="563"/>
      <c r="BE112" s="563"/>
      <c r="BF112" s="563"/>
      <c r="BG112" s="563"/>
      <c r="BH112" s="563"/>
      <c r="BI112" s="563"/>
      <c r="BJ112" s="563"/>
      <c r="BK112" s="563"/>
      <c r="BL112" s="563"/>
      <c r="BM112" s="563"/>
      <c r="BN112" s="563"/>
      <c r="BO112" s="563"/>
      <c r="BP112" s="563"/>
      <c r="BQ112" s="563"/>
    </row>
    <row r="113" customFormat="false" ht="12.75" hidden="false" customHeight="false" outlineLevel="0" collapsed="false">
      <c r="A113" s="333" t="s">
        <v>21</v>
      </c>
      <c r="B113" s="523" t="s">
        <v>2155</v>
      </c>
      <c r="C113" s="333" t="s">
        <v>2156</v>
      </c>
      <c r="D113" s="533" t="s">
        <v>2157</v>
      </c>
      <c r="E113" s="533" t="s">
        <v>2158</v>
      </c>
      <c r="F113" s="533" t="s">
        <v>2159</v>
      </c>
      <c r="G113" s="334" t="s">
        <v>2160</v>
      </c>
      <c r="H113" s="334" t="s">
        <v>2161</v>
      </c>
      <c r="I113" s="334" t="s">
        <v>2162</v>
      </c>
      <c r="J113" s="334" t="s">
        <v>2163</v>
      </c>
      <c r="K113" s="560" t="s">
        <v>1009</v>
      </c>
      <c r="L113" s="491" t="s">
        <v>569</v>
      </c>
      <c r="M113" s="334" t="s">
        <v>912</v>
      </c>
      <c r="N113" s="262" t="s">
        <v>2164</v>
      </c>
      <c r="O113" s="491" t="s">
        <v>563</v>
      </c>
      <c r="P113" s="334" t="s">
        <v>2165</v>
      </c>
      <c r="Q113" s="470"/>
      <c r="R113" s="334" t="s">
        <v>563</v>
      </c>
      <c r="S113" s="334" t="s">
        <v>913</v>
      </c>
      <c r="T113" s="334" t="s">
        <v>913</v>
      </c>
      <c r="U113" s="334" t="s">
        <v>913</v>
      </c>
      <c r="V113" s="334" t="s">
        <v>563</v>
      </c>
      <c r="W113" s="334"/>
      <c r="X113" s="334"/>
      <c r="Y113" s="491"/>
      <c r="Z113" s="566" t="s">
        <v>940</v>
      </c>
      <c r="AA113" s="334"/>
      <c r="AB113" s="470" t="s">
        <v>2166</v>
      </c>
      <c r="AC113" s="573" t="s">
        <v>563</v>
      </c>
      <c r="AD113" s="491"/>
      <c r="AE113" s="491"/>
      <c r="AF113" s="491"/>
      <c r="AG113" s="542" t="s">
        <v>1131</v>
      </c>
      <c r="AH113" s="334" t="s">
        <v>2167</v>
      </c>
      <c r="AI113" s="471"/>
      <c r="AJ113" s="334" t="s">
        <v>2168</v>
      </c>
      <c r="AK113" s="561"/>
      <c r="AL113" s="324"/>
      <c r="AM113" s="552"/>
      <c r="AN113" s="324"/>
      <c r="AO113" s="552"/>
      <c r="AP113" s="563"/>
      <c r="AQ113" s="563"/>
      <c r="AR113" s="563"/>
      <c r="AS113" s="563"/>
      <c r="AT113" s="563"/>
      <c r="AU113" s="563"/>
      <c r="AV113" s="563"/>
      <c r="AW113" s="563"/>
      <c r="AX113" s="563"/>
      <c r="AY113" s="563"/>
      <c r="AZ113" s="563"/>
      <c r="BA113" s="563"/>
      <c r="BB113" s="563"/>
      <c r="BC113" s="563"/>
      <c r="BD113" s="563"/>
      <c r="BE113" s="563"/>
      <c r="BF113" s="563"/>
      <c r="BG113" s="563"/>
      <c r="BH113" s="563"/>
      <c r="BI113" s="563"/>
      <c r="BJ113" s="563"/>
      <c r="BK113" s="563"/>
      <c r="BL113" s="563"/>
      <c r="BM113" s="563"/>
      <c r="BN113" s="563"/>
      <c r="BO113" s="563"/>
      <c r="BP113" s="563"/>
      <c r="BQ113" s="563"/>
    </row>
    <row r="114" customFormat="false" ht="12.75" hidden="false" customHeight="false" outlineLevel="0" collapsed="false">
      <c r="A114" s="333" t="s">
        <v>21</v>
      </c>
      <c r="B114" s="475" t="s">
        <v>2169</v>
      </c>
      <c r="C114" s="557" t="s">
        <v>2170</v>
      </c>
      <c r="D114" s="572" t="s">
        <v>940</v>
      </c>
      <c r="E114" s="533" t="s">
        <v>2171</v>
      </c>
      <c r="F114" s="533" t="s">
        <v>2172</v>
      </c>
      <c r="G114" s="334" t="s">
        <v>2173</v>
      </c>
      <c r="H114" s="334" t="s">
        <v>2174</v>
      </c>
      <c r="I114" s="334" t="s">
        <v>2175</v>
      </c>
      <c r="J114" s="334" t="s">
        <v>2176</v>
      </c>
      <c r="K114" s="491" t="s">
        <v>1056</v>
      </c>
      <c r="L114" s="491" t="s">
        <v>569</v>
      </c>
      <c r="M114" s="334" t="s">
        <v>912</v>
      </c>
      <c r="N114" s="491" t="s">
        <v>1139</v>
      </c>
      <c r="O114" s="481" t="s">
        <v>931</v>
      </c>
      <c r="P114" s="334" t="s">
        <v>2175</v>
      </c>
      <c r="Q114" s="470"/>
      <c r="R114" s="334" t="s">
        <v>563</v>
      </c>
      <c r="S114" s="334" t="s">
        <v>913</v>
      </c>
      <c r="T114" s="334" t="s">
        <v>563</v>
      </c>
      <c r="U114" s="334" t="s">
        <v>913</v>
      </c>
      <c r="V114" s="541" t="s">
        <v>563</v>
      </c>
      <c r="W114" s="334"/>
      <c r="X114" s="334"/>
      <c r="Y114" s="491"/>
      <c r="Z114" s="574" t="s">
        <v>912</v>
      </c>
      <c r="AA114" s="334"/>
      <c r="AB114" s="491" t="s">
        <v>563</v>
      </c>
      <c r="AC114" s="573" t="s">
        <v>563</v>
      </c>
      <c r="AD114" s="334"/>
      <c r="AE114" s="334"/>
      <c r="AF114" s="87" t="s">
        <v>2177</v>
      </c>
      <c r="AG114" s="575" t="s">
        <v>2178</v>
      </c>
      <c r="AH114" s="470" t="s">
        <v>1056</v>
      </c>
      <c r="AI114" s="471"/>
      <c r="AJ114" s="576" t="s">
        <v>1019</v>
      </c>
      <c r="AK114" s="561"/>
      <c r="AL114" s="324"/>
      <c r="AM114" s="544"/>
      <c r="AN114" s="324"/>
      <c r="AO114" s="544"/>
      <c r="AP114" s="563"/>
      <c r="AQ114" s="563"/>
      <c r="AR114" s="563"/>
      <c r="AS114" s="563"/>
      <c r="AT114" s="563"/>
      <c r="AU114" s="563"/>
      <c r="AV114" s="563"/>
      <c r="AW114" s="563"/>
      <c r="AX114" s="563"/>
      <c r="AY114" s="563"/>
      <c r="AZ114" s="563"/>
      <c r="BA114" s="563"/>
      <c r="BB114" s="563"/>
      <c r="BC114" s="563"/>
      <c r="BD114" s="563"/>
      <c r="BE114" s="563"/>
      <c r="BF114" s="563"/>
      <c r="BG114" s="563"/>
      <c r="BH114" s="563"/>
      <c r="BI114" s="563"/>
      <c r="BJ114" s="563"/>
      <c r="BK114" s="563"/>
      <c r="BL114" s="563"/>
      <c r="BM114" s="563"/>
      <c r="BN114" s="563"/>
      <c r="BO114" s="563"/>
      <c r="BP114" s="563"/>
      <c r="BQ114" s="563"/>
    </row>
    <row r="115" customFormat="false" ht="12.75" hidden="false" customHeight="false" outlineLevel="0" collapsed="false">
      <c r="A115" s="333" t="s">
        <v>21</v>
      </c>
      <c r="B115" s="475" t="s">
        <v>2179</v>
      </c>
      <c r="C115" s="333" t="s">
        <v>2180</v>
      </c>
      <c r="D115" s="533" t="s">
        <v>2181</v>
      </c>
      <c r="E115" s="533" t="s">
        <v>2182</v>
      </c>
      <c r="F115" s="533" t="s">
        <v>2183</v>
      </c>
      <c r="G115" s="334" t="s">
        <v>2184</v>
      </c>
      <c r="H115" s="334" t="s">
        <v>2185</v>
      </c>
      <c r="I115" s="334" t="s">
        <v>2186</v>
      </c>
      <c r="J115" s="334" t="s">
        <v>2187</v>
      </c>
      <c r="K115" s="571" t="s">
        <v>2188</v>
      </c>
      <c r="L115" s="334" t="s">
        <v>1101</v>
      </c>
      <c r="M115" s="334" t="s">
        <v>912</v>
      </c>
      <c r="N115" s="334" t="s">
        <v>2189</v>
      </c>
      <c r="O115" s="491" t="s">
        <v>563</v>
      </c>
      <c r="P115" s="334" t="s">
        <v>2190</v>
      </c>
      <c r="Q115" s="491"/>
      <c r="R115" s="334" t="s">
        <v>563</v>
      </c>
      <c r="S115" s="334" t="s">
        <v>563</v>
      </c>
      <c r="T115" s="334" t="s">
        <v>563</v>
      </c>
      <c r="U115" s="334" t="s">
        <v>913</v>
      </c>
      <c r="V115" s="499" t="s">
        <v>563</v>
      </c>
      <c r="W115" s="334"/>
      <c r="X115" s="334"/>
      <c r="Y115" s="492" t="n">
        <v>41556</v>
      </c>
      <c r="Z115" s="577" t="s">
        <v>2191</v>
      </c>
      <c r="AA115" s="334" t="s">
        <v>2192</v>
      </c>
      <c r="AB115" s="491" t="s">
        <v>563</v>
      </c>
      <c r="AC115" s="573" t="s">
        <v>563</v>
      </c>
      <c r="AD115" s="334"/>
      <c r="AE115" s="334"/>
      <c r="AF115" s="470" t="s">
        <v>2193</v>
      </c>
      <c r="AG115" s="578" t="s">
        <v>2194</v>
      </c>
      <c r="AH115" s="579" t="s">
        <v>2195</v>
      </c>
      <c r="AI115" s="471"/>
      <c r="AJ115" s="334"/>
      <c r="AK115" s="561"/>
      <c r="AL115" s="324"/>
      <c r="AM115" s="324"/>
      <c r="AN115" s="324"/>
      <c r="AO115" s="324"/>
      <c r="AP115" s="563"/>
      <c r="AQ115" s="563"/>
      <c r="AR115" s="563"/>
      <c r="AS115" s="563"/>
      <c r="AT115" s="563"/>
      <c r="AU115" s="563"/>
      <c r="AV115" s="563"/>
      <c r="AW115" s="563"/>
      <c r="AX115" s="563"/>
      <c r="AY115" s="563"/>
      <c r="AZ115" s="563"/>
      <c r="BA115" s="563"/>
      <c r="BB115" s="563"/>
      <c r="BC115" s="563"/>
      <c r="BD115" s="563"/>
      <c r="BE115" s="563"/>
      <c r="BF115" s="563"/>
      <c r="BG115" s="563"/>
      <c r="BH115" s="563"/>
      <c r="BI115" s="563"/>
      <c r="BJ115" s="563"/>
      <c r="BK115" s="563"/>
      <c r="BL115" s="563"/>
      <c r="BM115" s="563"/>
      <c r="BN115" s="563"/>
      <c r="BO115" s="563"/>
      <c r="BP115" s="563"/>
      <c r="BQ115" s="563"/>
    </row>
    <row r="116" customFormat="false" ht="12.75" hidden="false" customHeight="false" outlineLevel="0" collapsed="false">
      <c r="A116" s="333" t="s">
        <v>21</v>
      </c>
      <c r="B116" s="475" t="s">
        <v>2196</v>
      </c>
      <c r="C116" s="333" t="s">
        <v>2197</v>
      </c>
      <c r="D116" s="572" t="s">
        <v>940</v>
      </c>
      <c r="E116" s="532" t="s">
        <v>2198</v>
      </c>
      <c r="F116" s="532" t="s">
        <v>2199</v>
      </c>
      <c r="G116" s="334" t="s">
        <v>2200</v>
      </c>
      <c r="H116" s="334" t="s">
        <v>2201</v>
      </c>
      <c r="I116" s="334" t="s">
        <v>2202</v>
      </c>
      <c r="J116" s="334" t="s">
        <v>2203</v>
      </c>
      <c r="K116" s="571" t="s">
        <v>2188</v>
      </c>
      <c r="L116" s="491" t="s">
        <v>569</v>
      </c>
      <c r="M116" s="334" t="s">
        <v>912</v>
      </c>
      <c r="N116" s="571" t="s">
        <v>2188</v>
      </c>
      <c r="O116" s="334" t="s">
        <v>931</v>
      </c>
      <c r="P116" s="334" t="s">
        <v>2204</v>
      </c>
      <c r="Q116" s="530"/>
      <c r="R116" s="334" t="s">
        <v>563</v>
      </c>
      <c r="S116" s="334" t="s">
        <v>913</v>
      </c>
      <c r="T116" s="334" t="s">
        <v>563</v>
      </c>
      <c r="U116" s="334" t="s">
        <v>913</v>
      </c>
      <c r="V116" s="541" t="s">
        <v>563</v>
      </c>
      <c r="W116" s="569"/>
      <c r="X116" s="569"/>
      <c r="Y116" s="542"/>
      <c r="Z116" s="566" t="s">
        <v>940</v>
      </c>
      <c r="AA116" s="334"/>
      <c r="AB116" s="491" t="s">
        <v>563</v>
      </c>
      <c r="AC116" s="573" t="s">
        <v>563</v>
      </c>
      <c r="AD116" s="334"/>
      <c r="AE116" s="334"/>
      <c r="AF116" s="470" t="s">
        <v>2205</v>
      </c>
      <c r="AG116" s="569" t="s">
        <v>2188</v>
      </c>
      <c r="AH116" s="470" t="s">
        <v>2206</v>
      </c>
      <c r="AI116" s="471"/>
      <c r="AJ116" s="334"/>
      <c r="AK116" s="561"/>
      <c r="AL116" s="324"/>
      <c r="AM116" s="324"/>
      <c r="AN116" s="324"/>
      <c r="AO116" s="324"/>
      <c r="AP116" s="563"/>
      <c r="AQ116" s="563"/>
      <c r="AR116" s="563"/>
      <c r="AS116" s="563"/>
      <c r="AT116" s="563"/>
      <c r="AU116" s="563"/>
      <c r="AV116" s="563"/>
      <c r="AW116" s="563"/>
      <c r="AX116" s="563"/>
      <c r="AY116" s="563"/>
      <c r="AZ116" s="563"/>
      <c r="BA116" s="563"/>
      <c r="BB116" s="563"/>
      <c r="BC116" s="563"/>
      <c r="BD116" s="563"/>
      <c r="BE116" s="563"/>
      <c r="BF116" s="563"/>
      <c r="BG116" s="563"/>
      <c r="BH116" s="563"/>
      <c r="BI116" s="563"/>
      <c r="BJ116" s="563"/>
      <c r="BK116" s="563"/>
      <c r="BL116" s="563"/>
      <c r="BM116" s="563"/>
      <c r="BN116" s="563"/>
      <c r="BO116" s="563"/>
      <c r="BP116" s="563"/>
      <c r="BQ116" s="563"/>
    </row>
    <row r="117" customFormat="false" ht="12.75" hidden="false" customHeight="false" outlineLevel="0" collapsed="false">
      <c r="A117" s="580" t="s">
        <v>2207</v>
      </c>
      <c r="B117" s="581" t="s">
        <v>2208</v>
      </c>
      <c r="C117" s="564" t="s">
        <v>1922</v>
      </c>
      <c r="D117" s="582" t="s">
        <v>940</v>
      </c>
      <c r="E117" s="583" t="s">
        <v>2209</v>
      </c>
      <c r="F117" s="584" t="s">
        <v>2210</v>
      </c>
      <c r="G117" s="585" t="s">
        <v>2211</v>
      </c>
      <c r="H117" s="585" t="s">
        <v>2212</v>
      </c>
      <c r="I117" s="585" t="s">
        <v>2213</v>
      </c>
      <c r="J117" s="585" t="s">
        <v>2214</v>
      </c>
      <c r="K117" s="586" t="s">
        <v>1056</v>
      </c>
      <c r="L117" s="586" t="s">
        <v>569</v>
      </c>
      <c r="M117" s="585" t="s">
        <v>912</v>
      </c>
      <c r="N117" s="586" t="s">
        <v>940</v>
      </c>
      <c r="O117" s="585" t="s">
        <v>931</v>
      </c>
      <c r="P117" s="585" t="s">
        <v>2215</v>
      </c>
      <c r="Q117" s="587"/>
      <c r="R117" s="585" t="s">
        <v>913</v>
      </c>
      <c r="S117" s="585" t="s">
        <v>913</v>
      </c>
      <c r="T117" s="585" t="s">
        <v>913</v>
      </c>
      <c r="U117" s="585" t="s">
        <v>913</v>
      </c>
      <c r="V117" s="139" t="s">
        <v>2216</v>
      </c>
      <c r="W117" s="586"/>
      <c r="X117" s="586"/>
      <c r="Y117" s="586"/>
      <c r="Z117" s="586" t="s">
        <v>940</v>
      </c>
      <c r="AA117" s="587"/>
      <c r="AB117" s="587" t="s">
        <v>2217</v>
      </c>
      <c r="AC117" s="586" t="s">
        <v>563</v>
      </c>
      <c r="AD117" s="586"/>
      <c r="AE117" s="586"/>
      <c r="AF117" s="586"/>
      <c r="AG117" s="586" t="s">
        <v>1056</v>
      </c>
      <c r="AH117" s="587" t="s">
        <v>2020</v>
      </c>
      <c r="AI117" s="588"/>
      <c r="AJ117" s="585" t="s">
        <v>1019</v>
      </c>
      <c r="AK117" s="589"/>
      <c r="AL117" s="590"/>
      <c r="AM117" s="590"/>
      <c r="AN117" s="590"/>
      <c r="AO117" s="590"/>
      <c r="AP117" s="591"/>
      <c r="AQ117" s="591"/>
      <c r="AR117" s="591"/>
      <c r="AS117" s="591"/>
      <c r="AT117" s="591"/>
      <c r="AU117" s="591"/>
      <c r="AV117" s="591"/>
      <c r="AW117" s="591"/>
      <c r="AX117" s="591"/>
      <c r="AY117" s="591"/>
      <c r="AZ117" s="591"/>
      <c r="BA117" s="591"/>
      <c r="BB117" s="591"/>
      <c r="BC117" s="591"/>
      <c r="BD117" s="591"/>
      <c r="BE117" s="591"/>
      <c r="BF117" s="591"/>
      <c r="BG117" s="591"/>
      <c r="BH117" s="591"/>
      <c r="BI117" s="591"/>
      <c r="BJ117" s="591"/>
      <c r="BK117" s="591"/>
      <c r="BL117" s="591"/>
      <c r="BM117" s="591"/>
      <c r="BN117" s="591"/>
      <c r="BO117" s="591"/>
      <c r="BP117" s="591"/>
      <c r="BQ117" s="591"/>
    </row>
    <row r="118" customFormat="false" ht="12.75" hidden="false" customHeight="false" outlineLevel="0" collapsed="false">
      <c r="A118" s="333" t="s">
        <v>590</v>
      </c>
      <c r="B118" s="475" t="s">
        <v>2218</v>
      </c>
      <c r="C118" s="333" t="s">
        <v>1548</v>
      </c>
      <c r="D118" s="572" t="s">
        <v>940</v>
      </c>
      <c r="E118" s="533" t="s">
        <v>2219</v>
      </c>
      <c r="F118" s="592" t="s">
        <v>2220</v>
      </c>
      <c r="G118" s="334" t="s">
        <v>2221</v>
      </c>
      <c r="H118" s="334" t="s">
        <v>2222</v>
      </c>
      <c r="I118" s="334" t="s">
        <v>2223</v>
      </c>
      <c r="J118" s="334" t="s">
        <v>2224</v>
      </c>
      <c r="K118" s="491" t="s">
        <v>1025</v>
      </c>
      <c r="L118" s="491" t="s">
        <v>569</v>
      </c>
      <c r="M118" s="491" t="s">
        <v>569</v>
      </c>
      <c r="N118" s="491" t="s">
        <v>925</v>
      </c>
      <c r="O118" s="334" t="s">
        <v>931</v>
      </c>
      <c r="P118" s="334" t="s">
        <v>2225</v>
      </c>
      <c r="Q118" s="470"/>
      <c r="R118" s="334" t="s">
        <v>913</v>
      </c>
      <c r="S118" s="334" t="s">
        <v>913</v>
      </c>
      <c r="T118" s="334" t="s">
        <v>563</v>
      </c>
      <c r="U118" s="334" t="s">
        <v>913</v>
      </c>
      <c r="V118" s="499" t="s">
        <v>913</v>
      </c>
      <c r="W118" s="334"/>
      <c r="X118" s="334" t="s">
        <v>1081</v>
      </c>
      <c r="Y118" s="470" t="s">
        <v>1002</v>
      </c>
      <c r="Z118" s="566" t="s">
        <v>940</v>
      </c>
      <c r="AA118" s="334"/>
      <c r="AB118" s="491" t="s">
        <v>563</v>
      </c>
      <c r="AC118" s="491" t="s">
        <v>563</v>
      </c>
      <c r="AD118" s="334"/>
      <c r="AE118" s="334"/>
      <c r="AF118" s="470" t="s">
        <v>2226</v>
      </c>
      <c r="AG118" s="537" t="s">
        <v>972</v>
      </c>
      <c r="AH118" s="593" t="s">
        <v>2227</v>
      </c>
      <c r="AI118" s="471"/>
      <c r="AJ118" s="334" t="s">
        <v>2084</v>
      </c>
      <c r="AK118" s="561"/>
      <c r="AL118" s="324"/>
      <c r="AM118" s="324"/>
      <c r="AN118" s="324"/>
      <c r="AO118" s="324"/>
      <c r="AP118" s="563"/>
      <c r="AQ118" s="563"/>
      <c r="AR118" s="563"/>
      <c r="AS118" s="563"/>
      <c r="AT118" s="563"/>
      <c r="AU118" s="563"/>
      <c r="AV118" s="563"/>
      <c r="AW118" s="563"/>
      <c r="AX118" s="563"/>
      <c r="AY118" s="563"/>
      <c r="AZ118" s="563"/>
      <c r="BA118" s="563"/>
      <c r="BB118" s="563"/>
      <c r="BC118" s="563"/>
      <c r="BD118" s="563"/>
      <c r="BE118" s="563"/>
      <c r="BF118" s="563"/>
      <c r="BG118" s="563"/>
      <c r="BH118" s="563"/>
      <c r="BI118" s="563"/>
      <c r="BJ118" s="563"/>
      <c r="BK118" s="563"/>
      <c r="BL118" s="563"/>
      <c r="BM118" s="563"/>
      <c r="BN118" s="563"/>
      <c r="BO118" s="563"/>
      <c r="BP118" s="563"/>
      <c r="BQ118" s="563"/>
    </row>
    <row r="119" customFormat="false" ht="12.75" hidden="false" customHeight="false" outlineLevel="0" collapsed="false">
      <c r="A119" s="333" t="s">
        <v>21</v>
      </c>
      <c r="B119" s="475" t="s">
        <v>2228</v>
      </c>
      <c r="C119" s="333" t="s">
        <v>1548</v>
      </c>
      <c r="D119" s="533" t="s">
        <v>2229</v>
      </c>
      <c r="E119" s="533" t="s">
        <v>2230</v>
      </c>
      <c r="F119" s="533" t="s">
        <v>2231</v>
      </c>
      <c r="G119" s="334" t="s">
        <v>2232</v>
      </c>
      <c r="H119" s="334" t="s">
        <v>2233</v>
      </c>
      <c r="I119" s="334" t="s">
        <v>2234</v>
      </c>
      <c r="J119" s="334" t="s">
        <v>2235</v>
      </c>
      <c r="K119" s="491" t="s">
        <v>2236</v>
      </c>
      <c r="L119" s="334" t="s">
        <v>2237</v>
      </c>
      <c r="M119" s="334" t="s">
        <v>912</v>
      </c>
      <c r="N119" s="526" t="s">
        <v>562</v>
      </c>
      <c r="O119" s="562" t="s">
        <v>1157</v>
      </c>
      <c r="P119" s="491" t="s">
        <v>2238</v>
      </c>
      <c r="Q119" s="491" t="s">
        <v>2239</v>
      </c>
      <c r="R119" s="536"/>
      <c r="S119" s="470"/>
      <c r="T119" s="470"/>
      <c r="U119" s="470"/>
      <c r="V119" s="594" t="s">
        <v>563</v>
      </c>
      <c r="W119" s="334"/>
      <c r="X119" s="334"/>
      <c r="Y119" s="470" t="s">
        <v>2240</v>
      </c>
      <c r="Z119" s="566" t="s">
        <v>940</v>
      </c>
      <c r="AA119" s="334"/>
      <c r="AB119" s="491" t="s">
        <v>563</v>
      </c>
      <c r="AC119" s="491" t="s">
        <v>563</v>
      </c>
      <c r="AD119" s="334"/>
      <c r="AE119" s="334"/>
      <c r="AF119" s="470" t="s">
        <v>2241</v>
      </c>
      <c r="AG119" s="595" t="s">
        <v>1056</v>
      </c>
      <c r="AH119" s="334" t="s">
        <v>1056</v>
      </c>
      <c r="AI119" s="471"/>
      <c r="AJ119" s="334" t="s">
        <v>2084</v>
      </c>
      <c r="AK119" s="561"/>
      <c r="AL119" s="324"/>
      <c r="AM119" s="324"/>
      <c r="AN119" s="324"/>
      <c r="AO119" s="324"/>
      <c r="AP119" s="563"/>
      <c r="AQ119" s="563"/>
      <c r="AR119" s="563"/>
      <c r="AS119" s="563"/>
      <c r="AT119" s="563"/>
      <c r="AU119" s="563"/>
      <c r="AV119" s="563"/>
      <c r="AW119" s="563"/>
      <c r="AX119" s="563"/>
      <c r="AY119" s="563"/>
      <c r="AZ119" s="563"/>
      <c r="BA119" s="563"/>
      <c r="BB119" s="563"/>
      <c r="BC119" s="563"/>
      <c r="BD119" s="563"/>
      <c r="BE119" s="563"/>
      <c r="BF119" s="563"/>
      <c r="BG119" s="563"/>
      <c r="BH119" s="563"/>
      <c r="BI119" s="563"/>
      <c r="BJ119" s="563"/>
      <c r="BK119" s="563"/>
      <c r="BL119" s="563"/>
      <c r="BM119" s="563"/>
      <c r="BN119" s="563"/>
      <c r="BO119" s="563"/>
      <c r="BP119" s="563"/>
      <c r="BQ119" s="563"/>
    </row>
    <row r="120" customFormat="false" ht="12.75" hidden="false" customHeight="false" outlineLevel="0" collapsed="false">
      <c r="A120" s="333" t="s">
        <v>21</v>
      </c>
      <c r="B120" s="475" t="s">
        <v>2242</v>
      </c>
      <c r="C120" s="333" t="s">
        <v>1548</v>
      </c>
      <c r="D120" s="533" t="s">
        <v>2243</v>
      </c>
      <c r="E120" s="533" t="s">
        <v>2244</v>
      </c>
      <c r="F120" s="533" t="s">
        <v>2245</v>
      </c>
      <c r="G120" s="334" t="s">
        <v>2246</v>
      </c>
      <c r="H120" s="334" t="s">
        <v>2247</v>
      </c>
      <c r="I120" s="334" t="s">
        <v>2248</v>
      </c>
      <c r="J120" s="262" t="s">
        <v>2249</v>
      </c>
      <c r="K120" s="481" t="s">
        <v>912</v>
      </c>
      <c r="L120" s="334" t="s">
        <v>911</v>
      </c>
      <c r="M120" s="334" t="s">
        <v>1030</v>
      </c>
      <c r="N120" s="491" t="s">
        <v>912</v>
      </c>
      <c r="O120" s="334" t="s">
        <v>2250</v>
      </c>
      <c r="P120" s="334" t="s">
        <v>2251</v>
      </c>
      <c r="Q120" s="470"/>
      <c r="R120" s="334" t="s">
        <v>563</v>
      </c>
      <c r="S120" s="334" t="s">
        <v>563</v>
      </c>
      <c r="T120" s="334" t="s">
        <v>913</v>
      </c>
      <c r="U120" s="334" t="s">
        <v>913</v>
      </c>
      <c r="V120" s="499" t="s">
        <v>563</v>
      </c>
      <c r="W120" s="470"/>
      <c r="X120" s="470" t="s">
        <v>2252</v>
      </c>
      <c r="Y120" s="470"/>
      <c r="Z120" s="566" t="s">
        <v>940</v>
      </c>
      <c r="AA120" s="470"/>
      <c r="AB120" s="491" t="s">
        <v>563</v>
      </c>
      <c r="AC120" s="491" t="s">
        <v>563</v>
      </c>
      <c r="AD120" s="334"/>
      <c r="AE120" s="334"/>
      <c r="AF120" s="470" t="s">
        <v>2253</v>
      </c>
      <c r="AG120" s="542" t="s">
        <v>2254</v>
      </c>
      <c r="AH120" s="571" t="s">
        <v>2255</v>
      </c>
      <c r="AI120" s="471"/>
      <c r="AJ120" s="334"/>
      <c r="AK120" s="561"/>
      <c r="AL120" s="324"/>
      <c r="AM120" s="324"/>
      <c r="AN120" s="324"/>
      <c r="AO120" s="324"/>
      <c r="AP120" s="563"/>
      <c r="AQ120" s="563"/>
      <c r="AR120" s="563"/>
      <c r="AS120" s="563"/>
      <c r="AT120" s="563"/>
      <c r="AU120" s="563"/>
      <c r="AV120" s="563"/>
      <c r="AW120" s="563"/>
      <c r="AX120" s="563"/>
      <c r="AY120" s="563"/>
      <c r="AZ120" s="563"/>
      <c r="BA120" s="563"/>
      <c r="BB120" s="563"/>
      <c r="BC120" s="563"/>
      <c r="BD120" s="563"/>
      <c r="BE120" s="563"/>
      <c r="BF120" s="563"/>
      <c r="BG120" s="563"/>
      <c r="BH120" s="563"/>
      <c r="BI120" s="563"/>
      <c r="BJ120" s="563"/>
      <c r="BK120" s="563"/>
      <c r="BL120" s="563"/>
      <c r="BM120" s="563"/>
      <c r="BN120" s="563"/>
      <c r="BO120" s="563"/>
      <c r="BP120" s="563"/>
      <c r="BQ120" s="563"/>
    </row>
    <row r="121" customFormat="false" ht="12.75" hidden="false" customHeight="false" outlineLevel="0" collapsed="false">
      <c r="A121" s="333" t="s">
        <v>21</v>
      </c>
      <c r="B121" s="333" t="s">
        <v>2256</v>
      </c>
      <c r="C121" s="333" t="s">
        <v>2257</v>
      </c>
      <c r="D121" s="572" t="s">
        <v>940</v>
      </c>
      <c r="E121" s="533" t="s">
        <v>2258</v>
      </c>
      <c r="F121" s="533" t="s">
        <v>2259</v>
      </c>
      <c r="G121" s="334" t="s">
        <v>2260</v>
      </c>
      <c r="H121" s="334" t="s">
        <v>2261</v>
      </c>
      <c r="I121" s="334" t="s">
        <v>2262</v>
      </c>
      <c r="J121" s="334" t="s">
        <v>2263</v>
      </c>
      <c r="K121" s="481" t="s">
        <v>912</v>
      </c>
      <c r="L121" s="491" t="s">
        <v>2264</v>
      </c>
      <c r="M121" s="334" t="s">
        <v>2265</v>
      </c>
      <c r="N121" s="491" t="s">
        <v>2266</v>
      </c>
      <c r="O121" s="526" t="s">
        <v>563</v>
      </c>
      <c r="P121" s="334" t="s">
        <v>2267</v>
      </c>
      <c r="Q121" s="470"/>
      <c r="R121" s="334" t="s">
        <v>563</v>
      </c>
      <c r="S121" s="334" t="s">
        <v>913</v>
      </c>
      <c r="T121" s="334" t="s">
        <v>563</v>
      </c>
      <c r="U121" s="334" t="s">
        <v>913</v>
      </c>
      <c r="V121" s="499" t="s">
        <v>913</v>
      </c>
      <c r="W121" s="470"/>
      <c r="X121" s="470" t="s">
        <v>1508</v>
      </c>
      <c r="Y121" s="470" t="s">
        <v>2268</v>
      </c>
      <c r="Z121" s="566" t="s">
        <v>940</v>
      </c>
      <c r="AA121" s="334"/>
      <c r="AB121" s="525" t="s">
        <v>562</v>
      </c>
      <c r="AC121" s="525" t="s">
        <v>562</v>
      </c>
      <c r="AD121" s="334"/>
      <c r="AE121" s="334"/>
      <c r="AF121" s="470" t="s">
        <v>2269</v>
      </c>
      <c r="AG121" s="542" t="s">
        <v>2270</v>
      </c>
      <c r="AH121" s="334" t="s">
        <v>2271</v>
      </c>
      <c r="AI121" s="471"/>
      <c r="AJ121" s="334"/>
      <c r="AK121" s="561"/>
      <c r="AL121" s="324"/>
      <c r="AM121" s="324"/>
      <c r="AN121" s="324"/>
      <c r="AO121" s="324"/>
      <c r="AP121" s="563"/>
      <c r="AQ121" s="563"/>
      <c r="AR121" s="563"/>
      <c r="AS121" s="563"/>
      <c r="AT121" s="563"/>
      <c r="AU121" s="563"/>
      <c r="AV121" s="563"/>
      <c r="AW121" s="563"/>
      <c r="AX121" s="563"/>
      <c r="AY121" s="563"/>
      <c r="AZ121" s="563"/>
      <c r="BA121" s="563"/>
      <c r="BB121" s="563"/>
      <c r="BC121" s="563"/>
      <c r="BD121" s="563"/>
      <c r="BE121" s="563"/>
      <c r="BF121" s="563"/>
      <c r="BG121" s="563"/>
      <c r="BH121" s="563"/>
      <c r="BI121" s="563"/>
      <c r="BJ121" s="563"/>
      <c r="BK121" s="563"/>
      <c r="BL121" s="563"/>
      <c r="BM121" s="563"/>
      <c r="BN121" s="563"/>
      <c r="BO121" s="563"/>
      <c r="BP121" s="563"/>
      <c r="BQ121" s="563"/>
    </row>
    <row r="122" customFormat="false" ht="12.75" hidden="false" customHeight="false" outlineLevel="0" collapsed="false">
      <c r="A122" s="333" t="s">
        <v>21</v>
      </c>
      <c r="B122" s="333" t="s">
        <v>2272</v>
      </c>
      <c r="C122" s="333" t="s">
        <v>1548</v>
      </c>
      <c r="D122" s="572" t="s">
        <v>940</v>
      </c>
      <c r="E122" s="533" t="s">
        <v>2273</v>
      </c>
      <c r="F122" s="533" t="s">
        <v>2274</v>
      </c>
      <c r="G122" s="334" t="s">
        <v>2275</v>
      </c>
      <c r="H122" s="334" t="s">
        <v>2276</v>
      </c>
      <c r="I122" s="334" t="s">
        <v>2277</v>
      </c>
      <c r="J122" s="334" t="s">
        <v>2278</v>
      </c>
      <c r="K122" s="491"/>
      <c r="L122" s="526" t="s">
        <v>987</v>
      </c>
      <c r="M122" s="334" t="s">
        <v>2279</v>
      </c>
      <c r="N122" s="526" t="s">
        <v>562</v>
      </c>
      <c r="O122" s="526" t="s">
        <v>931</v>
      </c>
      <c r="P122" s="334" t="s">
        <v>2280</v>
      </c>
      <c r="Q122" s="530"/>
      <c r="R122" s="334" t="s">
        <v>563</v>
      </c>
      <c r="S122" s="334" t="s">
        <v>563</v>
      </c>
      <c r="T122" s="334" t="s">
        <v>913</v>
      </c>
      <c r="U122" s="334" t="s">
        <v>913</v>
      </c>
      <c r="V122" s="334" t="s">
        <v>563</v>
      </c>
      <c r="W122" s="470"/>
      <c r="X122" s="470"/>
      <c r="Y122" s="470" t="s">
        <v>2281</v>
      </c>
      <c r="Z122" s="566" t="s">
        <v>940</v>
      </c>
      <c r="AA122" s="334"/>
      <c r="AB122" s="525" t="s">
        <v>562</v>
      </c>
      <c r="AC122" s="525" t="s">
        <v>562</v>
      </c>
      <c r="AD122" s="334"/>
      <c r="AE122" s="334"/>
      <c r="AF122" s="470" t="s">
        <v>2282</v>
      </c>
      <c r="AG122" s="542"/>
      <c r="AH122" s="334" t="s">
        <v>931</v>
      </c>
      <c r="AI122" s="471"/>
      <c r="AJ122" s="334" t="s">
        <v>1019</v>
      </c>
      <c r="AK122" s="561"/>
      <c r="AL122" s="324"/>
      <c r="AM122" s="324"/>
      <c r="AN122" s="324"/>
      <c r="AO122" s="324"/>
      <c r="AP122" s="563"/>
      <c r="AQ122" s="563"/>
      <c r="AR122" s="563"/>
      <c r="AS122" s="563"/>
      <c r="AT122" s="563"/>
      <c r="AU122" s="563"/>
      <c r="AV122" s="563"/>
      <c r="AW122" s="563"/>
      <c r="AX122" s="563"/>
      <c r="AY122" s="563"/>
      <c r="AZ122" s="563"/>
      <c r="BA122" s="563"/>
      <c r="BB122" s="563"/>
      <c r="BC122" s="563"/>
      <c r="BD122" s="563"/>
      <c r="BE122" s="563"/>
      <c r="BF122" s="563"/>
      <c r="BG122" s="563"/>
      <c r="BH122" s="563"/>
      <c r="BI122" s="563"/>
      <c r="BJ122" s="563"/>
      <c r="BK122" s="563"/>
      <c r="BL122" s="563"/>
      <c r="BM122" s="563"/>
      <c r="BN122" s="563"/>
      <c r="BO122" s="563"/>
      <c r="BP122" s="563"/>
      <c r="BQ122" s="563"/>
    </row>
    <row r="123" customFormat="false" ht="12.75" hidden="false" customHeight="false" outlineLevel="0" collapsed="false">
      <c r="A123" s="333" t="s">
        <v>21</v>
      </c>
      <c r="B123" s="475" t="s">
        <v>2283</v>
      </c>
      <c r="C123" s="333" t="s">
        <v>2284</v>
      </c>
      <c r="D123" s="533" t="s">
        <v>2285</v>
      </c>
      <c r="E123" s="533" t="s">
        <v>2286</v>
      </c>
      <c r="F123" s="533" t="s">
        <v>2287</v>
      </c>
      <c r="G123" s="334" t="s">
        <v>2288</v>
      </c>
      <c r="H123" s="334" t="s">
        <v>2289</v>
      </c>
      <c r="I123" s="334" t="s">
        <v>2289</v>
      </c>
      <c r="J123" s="334" t="s">
        <v>2290</v>
      </c>
      <c r="K123" s="571"/>
      <c r="L123" s="526" t="s">
        <v>2291</v>
      </c>
      <c r="M123" s="334" t="s">
        <v>2292</v>
      </c>
      <c r="N123" s="334" t="s">
        <v>2293</v>
      </c>
      <c r="O123" s="491" t="s">
        <v>563</v>
      </c>
      <c r="P123" s="262" t="s">
        <v>2294</v>
      </c>
      <c r="Q123" s="530"/>
      <c r="R123" s="262" t="s">
        <v>2295</v>
      </c>
      <c r="S123" s="470"/>
      <c r="T123" s="470"/>
      <c r="U123" s="334" t="s">
        <v>913</v>
      </c>
      <c r="V123" s="541" t="s">
        <v>2296</v>
      </c>
      <c r="W123" s="470"/>
      <c r="X123" s="470"/>
      <c r="Y123" s="470" t="s">
        <v>2297</v>
      </c>
      <c r="Z123" s="566" t="s">
        <v>940</v>
      </c>
      <c r="AA123" s="334"/>
      <c r="AB123" s="525" t="s">
        <v>562</v>
      </c>
      <c r="AC123" s="525" t="s">
        <v>562</v>
      </c>
      <c r="AD123" s="334"/>
      <c r="AE123" s="334"/>
      <c r="AF123" s="470" t="s">
        <v>2298</v>
      </c>
      <c r="AG123" s="542" t="s">
        <v>972</v>
      </c>
      <c r="AH123" s="334" t="s">
        <v>1199</v>
      </c>
      <c r="AI123" s="471"/>
      <c r="AJ123" s="334" t="s">
        <v>2299</v>
      </c>
      <c r="AK123" s="561"/>
      <c r="AL123" s="324"/>
      <c r="AM123" s="324"/>
      <c r="AN123" s="324"/>
      <c r="AO123" s="324"/>
      <c r="AP123" s="563"/>
      <c r="AQ123" s="563"/>
      <c r="AR123" s="563"/>
      <c r="AS123" s="563"/>
      <c r="AT123" s="563"/>
      <c r="AU123" s="563"/>
      <c r="AV123" s="563"/>
      <c r="AW123" s="563"/>
      <c r="AX123" s="563"/>
      <c r="AY123" s="563"/>
      <c r="AZ123" s="563"/>
      <c r="BA123" s="563"/>
      <c r="BB123" s="563"/>
      <c r="BC123" s="563"/>
      <c r="BD123" s="563"/>
      <c r="BE123" s="563"/>
      <c r="BF123" s="563"/>
      <c r="BG123" s="563"/>
      <c r="BH123" s="563"/>
      <c r="BI123" s="563"/>
      <c r="BJ123" s="563"/>
      <c r="BK123" s="563"/>
      <c r="BL123" s="563"/>
      <c r="BM123" s="563"/>
      <c r="BN123" s="563"/>
      <c r="BO123" s="563"/>
      <c r="BP123" s="563"/>
      <c r="BQ123" s="563"/>
    </row>
    <row r="124" customFormat="false" ht="12.75" hidden="false" customHeight="false" outlineLevel="0" collapsed="false">
      <c r="A124" s="333" t="s">
        <v>21</v>
      </c>
      <c r="B124" s="475" t="s">
        <v>2300</v>
      </c>
      <c r="C124" s="333" t="s">
        <v>1548</v>
      </c>
      <c r="D124" s="572" t="s">
        <v>925</v>
      </c>
      <c r="E124" s="572" t="s">
        <v>925</v>
      </c>
      <c r="F124" s="533" t="s">
        <v>2301</v>
      </c>
      <c r="G124" s="334" t="s">
        <v>2302</v>
      </c>
      <c r="H124" s="334" t="s">
        <v>2303</v>
      </c>
      <c r="I124" s="334" t="s">
        <v>2304</v>
      </c>
      <c r="J124" s="334" t="s">
        <v>940</v>
      </c>
      <c r="K124" s="571"/>
      <c r="L124" s="334" t="s">
        <v>2305</v>
      </c>
      <c r="M124" s="334" t="s">
        <v>912</v>
      </c>
      <c r="N124" s="334" t="s">
        <v>2293</v>
      </c>
      <c r="O124" s="526" t="s">
        <v>563</v>
      </c>
      <c r="P124" s="334" t="s">
        <v>2306</v>
      </c>
      <c r="Q124" s="470"/>
      <c r="R124" s="334" t="s">
        <v>563</v>
      </c>
      <c r="S124" s="470"/>
      <c r="T124" s="470" t="s">
        <v>563</v>
      </c>
      <c r="U124" s="334" t="s">
        <v>913</v>
      </c>
      <c r="V124" s="499" t="s">
        <v>563</v>
      </c>
      <c r="W124" s="470"/>
      <c r="X124" s="470"/>
      <c r="Y124" s="470" t="s">
        <v>2307</v>
      </c>
      <c r="Z124" s="566" t="s">
        <v>940</v>
      </c>
      <c r="AA124" s="334"/>
      <c r="AB124" s="525" t="s">
        <v>562</v>
      </c>
      <c r="AC124" s="525" t="s">
        <v>562</v>
      </c>
      <c r="AD124" s="334"/>
      <c r="AE124" s="334"/>
      <c r="AF124" s="470" t="s">
        <v>2293</v>
      </c>
      <c r="AG124" s="542" t="s">
        <v>2308</v>
      </c>
      <c r="AH124" s="334"/>
      <c r="AI124" s="471"/>
      <c r="AJ124" s="334"/>
      <c r="AK124" s="561"/>
      <c r="AL124" s="324"/>
      <c r="AM124" s="324"/>
      <c r="AN124" s="324"/>
      <c r="AO124" s="324"/>
      <c r="AP124" s="563"/>
      <c r="AQ124" s="563"/>
      <c r="AR124" s="563"/>
      <c r="AS124" s="563"/>
      <c r="AT124" s="563"/>
      <c r="AU124" s="563"/>
      <c r="AV124" s="563"/>
      <c r="AW124" s="563"/>
      <c r="AX124" s="563"/>
      <c r="AY124" s="563"/>
      <c r="AZ124" s="563"/>
      <c r="BA124" s="563"/>
      <c r="BB124" s="563"/>
      <c r="BC124" s="563"/>
      <c r="BD124" s="563"/>
      <c r="BE124" s="563"/>
      <c r="BF124" s="563"/>
      <c r="BG124" s="563"/>
      <c r="BH124" s="563"/>
      <c r="BI124" s="563"/>
      <c r="BJ124" s="563"/>
      <c r="BK124" s="563"/>
      <c r="BL124" s="563"/>
      <c r="BM124" s="563"/>
      <c r="BN124" s="563"/>
      <c r="BO124" s="563"/>
      <c r="BP124" s="563"/>
      <c r="BQ124" s="563"/>
    </row>
    <row r="125" customFormat="false" ht="12.75" hidden="false" customHeight="false" outlineLevel="0" collapsed="false">
      <c r="A125" s="333" t="s">
        <v>21</v>
      </c>
      <c r="B125" s="475" t="s">
        <v>2309</v>
      </c>
      <c r="C125" s="333" t="s">
        <v>1548</v>
      </c>
      <c r="D125" s="533" t="s">
        <v>2310</v>
      </c>
      <c r="E125" s="533" t="s">
        <v>2311</v>
      </c>
      <c r="F125" s="533" t="s">
        <v>2312</v>
      </c>
      <c r="G125" s="334" t="s">
        <v>2313</v>
      </c>
      <c r="H125" s="334" t="s">
        <v>2314</v>
      </c>
      <c r="I125" s="334" t="s">
        <v>2315</v>
      </c>
      <c r="J125" s="334" t="s">
        <v>2316</v>
      </c>
      <c r="K125" s="507" t="s">
        <v>967</v>
      </c>
      <c r="L125" s="334" t="s">
        <v>2317</v>
      </c>
      <c r="M125" s="334" t="s">
        <v>912</v>
      </c>
      <c r="N125" s="334" t="s">
        <v>912</v>
      </c>
      <c r="O125" s="334" t="s">
        <v>563</v>
      </c>
      <c r="P125" s="334" t="s">
        <v>2318</v>
      </c>
      <c r="Q125" s="470"/>
      <c r="R125" s="334" t="s">
        <v>563</v>
      </c>
      <c r="S125" s="334" t="s">
        <v>913</v>
      </c>
      <c r="T125" s="334" t="s">
        <v>563</v>
      </c>
      <c r="U125" s="334" t="s">
        <v>913</v>
      </c>
      <c r="V125" s="334" t="s">
        <v>913</v>
      </c>
      <c r="W125" s="470"/>
      <c r="X125" s="470"/>
      <c r="Y125" s="470"/>
      <c r="Z125" s="566" t="s">
        <v>940</v>
      </c>
      <c r="AA125" s="334"/>
      <c r="AB125" s="491" t="s">
        <v>563</v>
      </c>
      <c r="AC125" s="491" t="s">
        <v>563</v>
      </c>
      <c r="AD125" s="334"/>
      <c r="AE125" s="334"/>
      <c r="AF125" s="470" t="s">
        <v>2319</v>
      </c>
      <c r="AG125" s="569" t="s">
        <v>2320</v>
      </c>
      <c r="AH125" s="334" t="s">
        <v>973</v>
      </c>
      <c r="AI125" s="471"/>
      <c r="AJ125" s="334"/>
      <c r="AK125" s="561"/>
      <c r="AL125" s="324"/>
      <c r="AM125" s="324"/>
      <c r="AN125" s="324"/>
      <c r="AO125" s="324"/>
      <c r="AP125" s="563"/>
      <c r="AQ125" s="563"/>
      <c r="AR125" s="563"/>
      <c r="AS125" s="563"/>
      <c r="AT125" s="563"/>
      <c r="AU125" s="563"/>
      <c r="AV125" s="563"/>
      <c r="AW125" s="563"/>
      <c r="AX125" s="563"/>
      <c r="AY125" s="563"/>
      <c r="AZ125" s="563"/>
      <c r="BA125" s="563"/>
      <c r="BB125" s="563"/>
      <c r="BC125" s="563"/>
      <c r="BD125" s="563"/>
      <c r="BE125" s="563"/>
      <c r="BF125" s="563"/>
      <c r="BG125" s="563"/>
      <c r="BH125" s="563"/>
      <c r="BI125" s="563"/>
      <c r="BJ125" s="563"/>
      <c r="BK125" s="563"/>
      <c r="BL125" s="563"/>
      <c r="BM125" s="563"/>
      <c r="BN125" s="563"/>
      <c r="BO125" s="563"/>
      <c r="BP125" s="563"/>
      <c r="BQ125" s="563"/>
    </row>
    <row r="126" customFormat="false" ht="12.75" hidden="false" customHeight="false" outlineLevel="0" collapsed="false">
      <c r="A126" s="333" t="s">
        <v>21</v>
      </c>
      <c r="B126" s="475" t="s">
        <v>2321</v>
      </c>
      <c r="C126" s="333" t="s">
        <v>1548</v>
      </c>
      <c r="D126" s="533" t="s">
        <v>2322</v>
      </c>
      <c r="E126" s="533" t="s">
        <v>2323</v>
      </c>
      <c r="F126" s="533" t="s">
        <v>2324</v>
      </c>
      <c r="G126" s="334" t="s">
        <v>2325</v>
      </c>
      <c r="H126" s="334" t="s">
        <v>2326</v>
      </c>
      <c r="I126" s="334" t="s">
        <v>2327</v>
      </c>
      <c r="J126" s="334" t="s">
        <v>2328</v>
      </c>
      <c r="K126" s="560" t="s">
        <v>1009</v>
      </c>
      <c r="L126" s="334" t="s">
        <v>987</v>
      </c>
      <c r="M126" s="334" t="s">
        <v>912</v>
      </c>
      <c r="N126" s="334" t="s">
        <v>1059</v>
      </c>
      <c r="O126" s="334" t="s">
        <v>563</v>
      </c>
      <c r="P126" s="334" t="s">
        <v>2329</v>
      </c>
      <c r="Q126" s="530" t="s">
        <v>2330</v>
      </c>
      <c r="R126" s="334" t="s">
        <v>563</v>
      </c>
      <c r="S126" s="334" t="s">
        <v>913</v>
      </c>
      <c r="T126" s="334" t="s">
        <v>563</v>
      </c>
      <c r="U126" s="334" t="s">
        <v>913</v>
      </c>
      <c r="V126" s="470" t="s">
        <v>563</v>
      </c>
      <c r="W126" s="470"/>
      <c r="X126" s="470"/>
      <c r="Y126" s="470" t="s">
        <v>912</v>
      </c>
      <c r="Z126" s="574" t="s">
        <v>912</v>
      </c>
      <c r="AA126" s="470"/>
      <c r="AB126" s="491" t="s">
        <v>563</v>
      </c>
      <c r="AC126" s="491" t="s">
        <v>563</v>
      </c>
      <c r="AD126" s="491"/>
      <c r="AE126" s="491"/>
      <c r="AF126" s="491"/>
      <c r="AG126" s="542" t="s">
        <v>972</v>
      </c>
      <c r="AH126" s="334"/>
      <c r="AI126" s="471"/>
      <c r="AJ126" s="576" t="s">
        <v>1019</v>
      </c>
      <c r="AK126" s="561"/>
      <c r="AL126" s="324"/>
      <c r="AM126" s="324"/>
      <c r="AN126" s="324"/>
      <c r="AO126" s="324"/>
      <c r="AP126" s="563"/>
      <c r="AQ126" s="563"/>
      <c r="AR126" s="563"/>
      <c r="AS126" s="563"/>
      <c r="AT126" s="563"/>
      <c r="AU126" s="563"/>
      <c r="AV126" s="563"/>
      <c r="AW126" s="563"/>
      <c r="AX126" s="563"/>
      <c r="AY126" s="563"/>
      <c r="AZ126" s="563"/>
      <c r="BA126" s="563"/>
      <c r="BB126" s="563"/>
      <c r="BC126" s="563"/>
      <c r="BD126" s="563"/>
      <c r="BE126" s="563"/>
      <c r="BF126" s="563"/>
      <c r="BG126" s="563"/>
      <c r="BH126" s="563"/>
      <c r="BI126" s="563"/>
      <c r="BJ126" s="563"/>
      <c r="BK126" s="563"/>
      <c r="BL126" s="563"/>
      <c r="BM126" s="563"/>
      <c r="BN126" s="563"/>
      <c r="BO126" s="563"/>
      <c r="BP126" s="563"/>
      <c r="BQ126" s="563"/>
    </row>
    <row r="127" customFormat="false" ht="12.75" hidden="false" customHeight="false" outlineLevel="0" collapsed="false">
      <c r="A127" s="333" t="s">
        <v>21</v>
      </c>
      <c r="B127" s="475" t="s">
        <v>2331</v>
      </c>
      <c r="C127" s="333" t="s">
        <v>2332</v>
      </c>
      <c r="D127" s="541" t="s">
        <v>931</v>
      </c>
      <c r="E127" s="533" t="s">
        <v>2333</v>
      </c>
      <c r="F127" s="533" t="s">
        <v>2334</v>
      </c>
      <c r="G127" s="334" t="s">
        <v>2335</v>
      </c>
      <c r="H127" s="334" t="s">
        <v>2336</v>
      </c>
      <c r="I127" s="334" t="s">
        <v>2337</v>
      </c>
      <c r="J127" s="334" t="s">
        <v>2338</v>
      </c>
      <c r="K127" s="596" t="s">
        <v>2339</v>
      </c>
      <c r="L127" s="334" t="s">
        <v>929</v>
      </c>
      <c r="M127" s="334" t="s">
        <v>912</v>
      </c>
      <c r="N127" s="571" t="s">
        <v>2339</v>
      </c>
      <c r="O127" s="334" t="s">
        <v>931</v>
      </c>
      <c r="P127" s="334" t="s">
        <v>2340</v>
      </c>
      <c r="Q127" s="491" t="s">
        <v>2341</v>
      </c>
      <c r="R127" s="334" t="s">
        <v>563</v>
      </c>
      <c r="S127" s="334" t="s">
        <v>913</v>
      </c>
      <c r="T127" s="334" t="s">
        <v>563</v>
      </c>
      <c r="U127" s="334" t="s">
        <v>913</v>
      </c>
      <c r="V127" s="334" t="s">
        <v>563</v>
      </c>
      <c r="W127" s="470"/>
      <c r="X127" s="470"/>
      <c r="Y127" s="470" t="s">
        <v>2342</v>
      </c>
      <c r="Z127" s="566" t="s">
        <v>940</v>
      </c>
      <c r="AA127" s="334"/>
      <c r="AB127" s="491" t="s">
        <v>563</v>
      </c>
      <c r="AC127" s="491" t="s">
        <v>563</v>
      </c>
      <c r="AD127" s="334"/>
      <c r="AE127" s="334"/>
      <c r="AF127" s="470" t="s">
        <v>2343</v>
      </c>
      <c r="AG127" s="575" t="s">
        <v>2339</v>
      </c>
      <c r="AH127" s="571" t="s">
        <v>2339</v>
      </c>
      <c r="AI127" s="471"/>
      <c r="AJ127" s="334"/>
      <c r="AK127" s="561"/>
      <c r="AL127" s="324"/>
      <c r="AM127" s="324"/>
      <c r="AN127" s="324"/>
      <c r="AO127" s="324"/>
      <c r="AP127" s="563"/>
      <c r="AQ127" s="563"/>
      <c r="AR127" s="563"/>
      <c r="AS127" s="563"/>
      <c r="AT127" s="563"/>
      <c r="AU127" s="563"/>
      <c r="AV127" s="563"/>
      <c r="AW127" s="563"/>
      <c r="AX127" s="563"/>
      <c r="AY127" s="563"/>
      <c r="AZ127" s="563"/>
      <c r="BA127" s="563"/>
      <c r="BB127" s="563"/>
      <c r="BC127" s="563"/>
      <c r="BD127" s="563"/>
      <c r="BE127" s="563"/>
      <c r="BF127" s="563"/>
      <c r="BG127" s="563"/>
      <c r="BH127" s="563"/>
      <c r="BI127" s="563"/>
      <c r="BJ127" s="563"/>
      <c r="BK127" s="563"/>
      <c r="BL127" s="563"/>
      <c r="BM127" s="563"/>
      <c r="BN127" s="563"/>
      <c r="BO127" s="563"/>
      <c r="BP127" s="563"/>
      <c r="BQ127" s="563"/>
    </row>
    <row r="128" customFormat="false" ht="12.75" hidden="false" customHeight="false" outlineLevel="0" collapsed="false">
      <c r="A128" s="333" t="s">
        <v>21</v>
      </c>
      <c r="B128" s="475" t="s">
        <v>2344</v>
      </c>
      <c r="C128" s="333"/>
      <c r="D128" s="532" t="s">
        <v>2345</v>
      </c>
      <c r="E128" s="533" t="s">
        <v>2346</v>
      </c>
      <c r="F128" s="533" t="s">
        <v>2347</v>
      </c>
      <c r="G128" s="334" t="s">
        <v>2348</v>
      </c>
      <c r="H128" s="334" t="s">
        <v>2349</v>
      </c>
      <c r="I128" s="334" t="s">
        <v>2350</v>
      </c>
      <c r="J128" s="334" t="s">
        <v>2351</v>
      </c>
      <c r="K128" s="560" t="s">
        <v>1009</v>
      </c>
      <c r="L128" s="334" t="s">
        <v>2317</v>
      </c>
      <c r="M128" s="334" t="s">
        <v>912</v>
      </c>
      <c r="N128" s="491" t="s">
        <v>925</v>
      </c>
      <c r="O128" s="334" t="s">
        <v>563</v>
      </c>
      <c r="P128" s="334" t="s">
        <v>2352</v>
      </c>
      <c r="Q128" s="470"/>
      <c r="R128" s="334" t="s">
        <v>563</v>
      </c>
      <c r="S128" s="334" t="s">
        <v>913</v>
      </c>
      <c r="T128" s="334" t="s">
        <v>563</v>
      </c>
      <c r="U128" s="334" t="s">
        <v>913</v>
      </c>
      <c r="V128" s="334" t="s">
        <v>913</v>
      </c>
      <c r="W128" s="470"/>
      <c r="X128" s="470"/>
      <c r="Y128" s="470" t="s">
        <v>2353</v>
      </c>
      <c r="Z128" s="566" t="s">
        <v>940</v>
      </c>
      <c r="AA128" s="334"/>
      <c r="AB128" s="491" t="s">
        <v>563</v>
      </c>
      <c r="AC128" s="491" t="s">
        <v>563</v>
      </c>
      <c r="AD128" s="334"/>
      <c r="AE128" s="334"/>
      <c r="AF128" s="470" t="s">
        <v>2354</v>
      </c>
      <c r="AG128" s="542" t="s">
        <v>2355</v>
      </c>
      <c r="AH128" s="334"/>
      <c r="AI128" s="471"/>
      <c r="AJ128" s="334"/>
      <c r="AK128" s="597"/>
      <c r="AL128" s="552"/>
      <c r="AM128" s="552"/>
      <c r="AN128" s="552"/>
      <c r="AO128" s="552"/>
      <c r="AP128" s="563"/>
      <c r="AQ128" s="563"/>
      <c r="AR128" s="563"/>
      <c r="AS128" s="563"/>
      <c r="AT128" s="563"/>
      <c r="AU128" s="563"/>
      <c r="AV128" s="563"/>
      <c r="AW128" s="563"/>
      <c r="AX128" s="563"/>
      <c r="AY128" s="563"/>
      <c r="AZ128" s="563"/>
      <c r="BA128" s="563"/>
      <c r="BB128" s="563"/>
      <c r="BC128" s="563"/>
      <c r="BD128" s="563"/>
      <c r="BE128" s="563"/>
      <c r="BF128" s="563"/>
      <c r="BG128" s="563"/>
      <c r="BH128" s="563"/>
      <c r="BI128" s="563"/>
      <c r="BJ128" s="563"/>
      <c r="BK128" s="563"/>
      <c r="BL128" s="563"/>
      <c r="BM128" s="563"/>
      <c r="BN128" s="563"/>
      <c r="BO128" s="563"/>
      <c r="BP128" s="563"/>
      <c r="BQ128" s="563"/>
    </row>
    <row r="129" customFormat="false" ht="12.75" hidden="false" customHeight="false" outlineLevel="0" collapsed="false">
      <c r="A129" s="333" t="s">
        <v>1761</v>
      </c>
      <c r="B129" s="474" t="s">
        <v>2356</v>
      </c>
      <c r="C129" s="333"/>
      <c r="D129" s="595" t="s">
        <v>940</v>
      </c>
      <c r="E129" s="533" t="s">
        <v>2357</v>
      </c>
      <c r="F129" s="533" t="s">
        <v>2358</v>
      </c>
      <c r="G129" s="334" t="s">
        <v>2359</v>
      </c>
      <c r="H129" s="334" t="s">
        <v>2360</v>
      </c>
      <c r="I129" s="334" t="s">
        <v>2361</v>
      </c>
      <c r="J129" s="598" t="s">
        <v>2362</v>
      </c>
      <c r="K129" s="491"/>
      <c r="L129" s="526" t="s">
        <v>968</v>
      </c>
      <c r="M129" s="334" t="s">
        <v>912</v>
      </c>
      <c r="N129" s="491" t="s">
        <v>2363</v>
      </c>
      <c r="O129" s="526" t="s">
        <v>563</v>
      </c>
      <c r="P129" s="598" t="s">
        <v>2364</v>
      </c>
      <c r="Q129" s="470"/>
      <c r="R129" s="334" t="s">
        <v>913</v>
      </c>
      <c r="S129" s="334" t="s">
        <v>913</v>
      </c>
      <c r="T129" s="334" t="s">
        <v>563</v>
      </c>
      <c r="U129" s="334" t="s">
        <v>913</v>
      </c>
      <c r="V129" s="499" t="s">
        <v>913</v>
      </c>
      <c r="W129" s="334"/>
      <c r="X129" s="334"/>
      <c r="Y129" s="491"/>
      <c r="Z129" s="566" t="s">
        <v>940</v>
      </c>
      <c r="AA129" s="334"/>
      <c r="AB129" s="491" t="s">
        <v>563</v>
      </c>
      <c r="AC129" s="491" t="s">
        <v>563</v>
      </c>
      <c r="AD129" s="491"/>
      <c r="AE129" s="491"/>
      <c r="AF129" s="491" t="s">
        <v>2365</v>
      </c>
      <c r="AG129" s="537" t="s">
        <v>2366</v>
      </c>
      <c r="AH129" s="334"/>
      <c r="AI129" s="471"/>
      <c r="AJ129" s="334" t="s">
        <v>1019</v>
      </c>
      <c r="AK129" s="561"/>
      <c r="AL129" s="324"/>
      <c r="AM129" s="324"/>
      <c r="AN129" s="324"/>
      <c r="AO129" s="324"/>
      <c r="AP129" s="563"/>
      <c r="AQ129" s="563"/>
      <c r="AR129" s="563"/>
      <c r="AS129" s="563"/>
      <c r="AT129" s="563"/>
      <c r="AU129" s="563"/>
      <c r="AV129" s="563"/>
      <c r="AW129" s="563"/>
      <c r="AX129" s="563"/>
      <c r="AY129" s="563"/>
      <c r="AZ129" s="563"/>
      <c r="BA129" s="563"/>
      <c r="BB129" s="563"/>
      <c r="BC129" s="563"/>
      <c r="BD129" s="563"/>
      <c r="BE129" s="563"/>
      <c r="BF129" s="563"/>
      <c r="BG129" s="563"/>
      <c r="BH129" s="563"/>
      <c r="BI129" s="563"/>
      <c r="BJ129" s="563"/>
      <c r="BK129" s="563"/>
      <c r="BL129" s="563"/>
      <c r="BM129" s="563"/>
      <c r="BN129" s="563"/>
      <c r="BO129" s="563"/>
      <c r="BP129" s="563"/>
      <c r="BQ129" s="563"/>
    </row>
    <row r="130" customFormat="false" ht="12.75" hidden="false" customHeight="false" outlineLevel="0" collapsed="false">
      <c r="A130" s="333" t="s">
        <v>590</v>
      </c>
      <c r="B130" s="475" t="s">
        <v>2367</v>
      </c>
      <c r="C130" s="333"/>
      <c r="D130" s="533" t="s">
        <v>2368</v>
      </c>
      <c r="E130" s="599" t="s">
        <v>2369</v>
      </c>
      <c r="F130" s="533" t="s">
        <v>2370</v>
      </c>
      <c r="G130" s="334" t="s">
        <v>2371</v>
      </c>
      <c r="H130" s="334" t="s">
        <v>2372</v>
      </c>
      <c r="I130" s="262" t="s">
        <v>2373</v>
      </c>
      <c r="J130" s="491" t="s">
        <v>2374</v>
      </c>
      <c r="K130" s="491"/>
      <c r="L130" s="334" t="s">
        <v>987</v>
      </c>
      <c r="M130" s="334" t="s">
        <v>2375</v>
      </c>
      <c r="N130" s="334" t="s">
        <v>2376</v>
      </c>
      <c r="O130" s="334" t="s">
        <v>913</v>
      </c>
      <c r="P130" s="334" t="s">
        <v>2377</v>
      </c>
      <c r="Q130" s="470"/>
      <c r="R130" s="262" t="s">
        <v>2378</v>
      </c>
      <c r="S130" s="334" t="s">
        <v>2379</v>
      </c>
      <c r="T130" s="334" t="s">
        <v>2380</v>
      </c>
      <c r="U130" s="334" t="s">
        <v>2381</v>
      </c>
      <c r="V130" s="470" t="s">
        <v>2382</v>
      </c>
      <c r="W130" s="470"/>
      <c r="X130" s="470"/>
      <c r="Y130" s="470" t="s">
        <v>1002</v>
      </c>
      <c r="Z130" s="566" t="s">
        <v>940</v>
      </c>
      <c r="AA130" s="334"/>
      <c r="AB130" s="491" t="s">
        <v>563</v>
      </c>
      <c r="AC130" s="491" t="s">
        <v>563</v>
      </c>
      <c r="AD130" s="334"/>
      <c r="AE130" s="334"/>
      <c r="AF130" s="470" t="s">
        <v>2383</v>
      </c>
      <c r="AG130" s="542" t="s">
        <v>2384</v>
      </c>
      <c r="AH130" s="542" t="s">
        <v>2384</v>
      </c>
      <c r="AI130" s="471"/>
      <c r="AJ130" s="334"/>
      <c r="AK130" s="561"/>
      <c r="AL130" s="324"/>
      <c r="AM130" s="324"/>
      <c r="AN130" s="324"/>
      <c r="AO130" s="324"/>
      <c r="AP130" s="563"/>
      <c r="AQ130" s="563"/>
      <c r="AR130" s="563"/>
      <c r="AS130" s="563"/>
      <c r="AT130" s="563"/>
      <c r="AU130" s="563"/>
      <c r="AV130" s="563"/>
      <c r="AW130" s="563"/>
      <c r="AX130" s="563"/>
      <c r="AY130" s="563"/>
      <c r="AZ130" s="563"/>
      <c r="BA130" s="563"/>
      <c r="BB130" s="563"/>
      <c r="BC130" s="563"/>
      <c r="BD130" s="563"/>
      <c r="BE130" s="563"/>
      <c r="BF130" s="563"/>
      <c r="BG130" s="563"/>
      <c r="BH130" s="563"/>
      <c r="BI130" s="563"/>
      <c r="BJ130" s="563"/>
      <c r="BK130" s="563"/>
      <c r="BL130" s="563"/>
      <c r="BM130" s="563"/>
      <c r="BN130" s="563"/>
      <c r="BO130" s="563"/>
      <c r="BP130" s="563"/>
      <c r="BQ130" s="563"/>
    </row>
    <row r="131" customFormat="false" ht="12.75" hidden="false" customHeight="false" outlineLevel="0" collapsed="false">
      <c r="A131" s="333" t="s">
        <v>801</v>
      </c>
      <c r="B131" s="497" t="s">
        <v>2385</v>
      </c>
      <c r="C131" s="333" t="s">
        <v>1548</v>
      </c>
      <c r="D131" s="594" t="s">
        <v>940</v>
      </c>
      <c r="E131" s="533" t="s">
        <v>2386</v>
      </c>
      <c r="F131" s="533" t="s">
        <v>2387</v>
      </c>
      <c r="G131" s="481" t="s">
        <v>2388</v>
      </c>
      <c r="H131" s="481" t="s">
        <v>2389</v>
      </c>
      <c r="I131" s="481" t="s">
        <v>2390</v>
      </c>
      <c r="J131" s="481" t="s">
        <v>2391</v>
      </c>
      <c r="K131" s="491" t="s">
        <v>1025</v>
      </c>
      <c r="L131" s="491" t="s">
        <v>569</v>
      </c>
      <c r="M131" s="334" t="s">
        <v>912</v>
      </c>
      <c r="N131" s="334" t="s">
        <v>912</v>
      </c>
      <c r="O131" s="526" t="s">
        <v>563</v>
      </c>
      <c r="P131" s="334" t="s">
        <v>2392</v>
      </c>
      <c r="Q131" s="530" t="s">
        <v>2393</v>
      </c>
      <c r="R131" s="262" t="s">
        <v>2394</v>
      </c>
      <c r="S131" s="262" t="s">
        <v>2395</v>
      </c>
      <c r="T131" s="334" t="s">
        <v>913</v>
      </c>
      <c r="U131" s="334" t="s">
        <v>913</v>
      </c>
      <c r="V131" s="600" t="s">
        <v>913</v>
      </c>
      <c r="W131" s="601"/>
      <c r="X131" s="601"/>
      <c r="Y131" s="602" t="s">
        <v>2396</v>
      </c>
      <c r="Z131" s="603" t="s">
        <v>940</v>
      </c>
      <c r="AA131" s="604"/>
      <c r="AB131" s="604" t="s">
        <v>2397</v>
      </c>
      <c r="AC131" s="602" t="s">
        <v>563</v>
      </c>
      <c r="AD131" s="507"/>
      <c r="AE131" s="507"/>
      <c r="AF131" s="507"/>
      <c r="AG131" s="507"/>
      <c r="AH131" s="481"/>
      <c r="AI131" s="471"/>
      <c r="AJ131" s="334" t="s">
        <v>1019</v>
      </c>
      <c r="AK131" s="561"/>
      <c r="AL131" s="324"/>
      <c r="AM131" s="324"/>
      <c r="AN131" s="324"/>
      <c r="AO131" s="324"/>
      <c r="AP131" s="485"/>
      <c r="AQ131" s="485"/>
      <c r="AR131" s="485"/>
      <c r="AS131" s="485"/>
      <c r="AT131" s="485"/>
      <c r="AU131" s="485"/>
      <c r="AV131" s="485"/>
      <c r="AW131" s="485"/>
      <c r="AX131" s="485"/>
      <c r="AY131" s="485"/>
      <c r="AZ131" s="485"/>
      <c r="BA131" s="485"/>
      <c r="BB131" s="485"/>
      <c r="BC131" s="485"/>
      <c r="BD131" s="485"/>
      <c r="BE131" s="485"/>
      <c r="BF131" s="485"/>
      <c r="BG131" s="485"/>
      <c r="BH131" s="485"/>
      <c r="BI131" s="485"/>
      <c r="BJ131" s="485"/>
      <c r="BK131" s="485"/>
      <c r="BL131" s="485"/>
      <c r="BM131" s="485"/>
      <c r="BN131" s="485"/>
      <c r="BO131" s="485"/>
      <c r="BP131" s="485"/>
      <c r="BQ131" s="485"/>
    </row>
    <row r="132" customFormat="false" ht="12.75" hidden="false" customHeight="false" outlineLevel="0" collapsed="false">
      <c r="A132" s="333" t="s">
        <v>801</v>
      </c>
      <c r="B132" s="475" t="s">
        <v>2398</v>
      </c>
      <c r="C132" s="333"/>
      <c r="D132" s="533" t="s">
        <v>2399</v>
      </c>
      <c r="E132" s="533" t="s">
        <v>2400</v>
      </c>
      <c r="F132" s="533" t="s">
        <v>2401</v>
      </c>
      <c r="G132" s="334" t="s">
        <v>2402</v>
      </c>
      <c r="H132" s="334" t="s">
        <v>1515</v>
      </c>
      <c r="I132" s="334" t="s">
        <v>2403</v>
      </c>
      <c r="J132" s="334" t="s">
        <v>2404</v>
      </c>
      <c r="K132" s="334" t="s">
        <v>912</v>
      </c>
      <c r="L132" s="491" t="s">
        <v>2405</v>
      </c>
      <c r="M132" s="334" t="s">
        <v>912</v>
      </c>
      <c r="N132" s="491" t="s">
        <v>2406</v>
      </c>
      <c r="O132" s="491" t="s">
        <v>2407</v>
      </c>
      <c r="P132" s="334" t="s">
        <v>2408</v>
      </c>
      <c r="Q132" s="470"/>
      <c r="R132" s="334" t="s">
        <v>563</v>
      </c>
      <c r="S132" s="334" t="s">
        <v>2409</v>
      </c>
      <c r="T132" s="334" t="s">
        <v>2410</v>
      </c>
      <c r="U132" s="334" t="s">
        <v>913</v>
      </c>
      <c r="V132" s="334" t="s">
        <v>563</v>
      </c>
      <c r="W132" s="334"/>
      <c r="X132" s="334" t="s">
        <v>2411</v>
      </c>
      <c r="Y132" s="470" t="s">
        <v>1002</v>
      </c>
      <c r="Z132" s="566" t="s">
        <v>940</v>
      </c>
      <c r="AA132" s="334"/>
      <c r="AB132" s="470" t="s">
        <v>2412</v>
      </c>
      <c r="AC132" s="491" t="s">
        <v>563</v>
      </c>
      <c r="AD132" s="491"/>
      <c r="AE132" s="491"/>
      <c r="AF132" s="491"/>
      <c r="AG132" s="542" t="s">
        <v>2413</v>
      </c>
      <c r="AH132" s="470" t="s">
        <v>2020</v>
      </c>
      <c r="AI132" s="471"/>
      <c r="AJ132" s="334"/>
      <c r="AK132" s="561"/>
      <c r="AL132" s="324"/>
      <c r="AM132" s="324"/>
      <c r="AN132" s="324"/>
      <c r="AO132" s="324"/>
      <c r="AP132" s="563"/>
      <c r="AQ132" s="563"/>
      <c r="AR132" s="563"/>
      <c r="AS132" s="563"/>
      <c r="AT132" s="563"/>
      <c r="AU132" s="563"/>
      <c r="AV132" s="563"/>
      <c r="AW132" s="563"/>
      <c r="AX132" s="563"/>
      <c r="AY132" s="563"/>
      <c r="AZ132" s="563"/>
      <c r="BA132" s="563"/>
      <c r="BB132" s="563"/>
      <c r="BC132" s="563"/>
      <c r="BD132" s="563"/>
      <c r="BE132" s="563"/>
      <c r="BF132" s="563"/>
      <c r="BG132" s="563"/>
      <c r="BH132" s="563"/>
      <c r="BI132" s="563"/>
      <c r="BJ132" s="563"/>
      <c r="BK132" s="563"/>
      <c r="BL132" s="563"/>
      <c r="BM132" s="563"/>
      <c r="BN132" s="563"/>
      <c r="BO132" s="563"/>
      <c r="BP132" s="563"/>
      <c r="BQ132" s="563"/>
    </row>
    <row r="133" customFormat="false" ht="12.75" hidden="false" customHeight="false" outlineLevel="0" collapsed="false">
      <c r="A133" s="333"/>
      <c r="B133" s="333"/>
      <c r="C133" s="334"/>
      <c r="D133" s="334"/>
      <c r="E133" s="334"/>
      <c r="F133" s="334"/>
      <c r="G133" s="334"/>
      <c r="H133" s="334"/>
      <c r="I133" s="334"/>
      <c r="J133" s="334"/>
      <c r="K133" s="334"/>
      <c r="L133" s="334"/>
      <c r="M133" s="334"/>
      <c r="N133" s="334"/>
      <c r="O133" s="334"/>
      <c r="P133" s="334"/>
      <c r="Q133" s="334"/>
      <c r="R133" s="334"/>
      <c r="S133" s="334"/>
      <c r="T133" s="334"/>
      <c r="U133" s="334"/>
      <c r="V133" s="334"/>
      <c r="W133" s="334"/>
      <c r="X133" s="334"/>
      <c r="Y133" s="334"/>
      <c r="Z133" s="334"/>
      <c r="AA133" s="334"/>
      <c r="AB133" s="334"/>
      <c r="AC133" s="334"/>
      <c r="AD133" s="334"/>
      <c r="AE133" s="334"/>
      <c r="AF133" s="334"/>
      <c r="AG133" s="334"/>
      <c r="AH133" s="334"/>
      <c r="AI133" s="334"/>
      <c r="AJ133" s="334"/>
      <c r="AK133" s="324"/>
      <c r="AL133" s="324"/>
      <c r="AM133" s="324"/>
      <c r="AN133" s="324"/>
      <c r="AO133" s="324"/>
      <c r="AP133" s="485"/>
      <c r="AQ133" s="485"/>
      <c r="AR133" s="485"/>
      <c r="AS133" s="485"/>
      <c r="AT133" s="485"/>
      <c r="AU133" s="485"/>
      <c r="AV133" s="485"/>
      <c r="AW133" s="485"/>
      <c r="AX133" s="485"/>
      <c r="AY133" s="485"/>
      <c r="AZ133" s="485"/>
      <c r="BA133" s="485"/>
      <c r="BB133" s="485"/>
      <c r="BC133" s="485"/>
      <c r="BD133" s="485"/>
      <c r="BE133" s="485"/>
      <c r="BF133" s="485"/>
      <c r="BG133" s="485"/>
      <c r="BH133" s="485"/>
      <c r="BI133" s="485"/>
      <c r="BJ133" s="485"/>
      <c r="BK133" s="485"/>
      <c r="BL133" s="485"/>
      <c r="BM133" s="485"/>
      <c r="BN133" s="485"/>
      <c r="BO133" s="485"/>
      <c r="BP133" s="485"/>
      <c r="BQ133" s="485"/>
    </row>
    <row r="134" customFormat="false" ht="12.75" hidden="false" customHeight="false" outlineLevel="0" collapsed="false">
      <c r="A134" s="333" t="s">
        <v>595</v>
      </c>
      <c r="B134" s="523" t="s">
        <v>2414</v>
      </c>
      <c r="C134" s="333"/>
      <c r="D134" s="594" t="s">
        <v>940</v>
      </c>
      <c r="E134" s="533" t="s">
        <v>2415</v>
      </c>
      <c r="F134" s="533" t="s">
        <v>2416</v>
      </c>
      <c r="G134" s="262" t="s">
        <v>2417</v>
      </c>
      <c r="H134" s="262" t="s">
        <v>2418</v>
      </c>
      <c r="I134" s="262" t="s">
        <v>2419</v>
      </c>
      <c r="J134" s="334" t="s">
        <v>2420</v>
      </c>
      <c r="K134" s="560" t="s">
        <v>1009</v>
      </c>
      <c r="L134" s="526" t="s">
        <v>968</v>
      </c>
      <c r="M134" s="334" t="s">
        <v>912</v>
      </c>
      <c r="N134" s="562" t="s">
        <v>2421</v>
      </c>
      <c r="O134" s="526" t="s">
        <v>563</v>
      </c>
      <c r="P134" s="334" t="s">
        <v>2422</v>
      </c>
      <c r="Q134" s="470"/>
      <c r="R134" s="334" t="s">
        <v>2423</v>
      </c>
      <c r="S134" s="262" t="s">
        <v>2395</v>
      </c>
      <c r="T134" s="334" t="s">
        <v>913</v>
      </c>
      <c r="U134" s="334" t="s">
        <v>913</v>
      </c>
      <c r="V134" s="541" t="s">
        <v>563</v>
      </c>
      <c r="W134" s="334"/>
      <c r="X134" s="334"/>
      <c r="Y134" s="526" t="s">
        <v>1186</v>
      </c>
      <c r="Z134" s="566" t="s">
        <v>940</v>
      </c>
      <c r="AA134" s="334"/>
      <c r="AB134" s="491" t="s">
        <v>563</v>
      </c>
      <c r="AC134" s="545" t="s">
        <v>2424</v>
      </c>
      <c r="AD134" s="334" t="s">
        <v>563</v>
      </c>
      <c r="AE134" s="334"/>
      <c r="AF134" s="470" t="s">
        <v>2425</v>
      </c>
      <c r="AG134" s="542" t="s">
        <v>2426</v>
      </c>
      <c r="AH134" s="334" t="s">
        <v>973</v>
      </c>
      <c r="AI134" s="471"/>
      <c r="AJ134" s="334" t="s">
        <v>2084</v>
      </c>
      <c r="AK134" s="561"/>
      <c r="AL134" s="324"/>
      <c r="AM134" s="324"/>
      <c r="AN134" s="324"/>
      <c r="AO134" s="324"/>
      <c r="AP134" s="563"/>
      <c r="AQ134" s="563"/>
      <c r="AR134" s="563"/>
      <c r="AS134" s="563"/>
      <c r="AT134" s="563"/>
      <c r="AU134" s="563"/>
      <c r="AV134" s="563"/>
      <c r="AW134" s="563"/>
      <c r="AX134" s="563"/>
      <c r="AY134" s="563"/>
      <c r="AZ134" s="563"/>
      <c r="BA134" s="563"/>
      <c r="BB134" s="563"/>
      <c r="BC134" s="563"/>
      <c r="BD134" s="563"/>
      <c r="BE134" s="563"/>
      <c r="BF134" s="563"/>
      <c r="BG134" s="563"/>
      <c r="BH134" s="563"/>
      <c r="BI134" s="563"/>
      <c r="BJ134" s="563"/>
      <c r="BK134" s="563"/>
      <c r="BL134" s="563"/>
      <c r="BM134" s="563"/>
      <c r="BN134" s="563"/>
      <c r="BO134" s="563"/>
      <c r="BP134" s="563"/>
      <c r="BQ134" s="563"/>
    </row>
    <row r="135" customFormat="false" ht="12.75" hidden="false" customHeight="false" outlineLevel="0" collapsed="false">
      <c r="A135" s="333" t="s">
        <v>801</v>
      </c>
      <c r="B135" s="475" t="s">
        <v>2427</v>
      </c>
      <c r="C135" s="333" t="s">
        <v>1548</v>
      </c>
      <c r="D135" s="533" t="s">
        <v>2428</v>
      </c>
      <c r="E135" s="533" t="s">
        <v>2429</v>
      </c>
      <c r="F135" s="533" t="s">
        <v>2430</v>
      </c>
      <c r="G135" s="334" t="s">
        <v>2431</v>
      </c>
      <c r="H135" s="334" t="s">
        <v>2432</v>
      </c>
      <c r="I135" s="334" t="s">
        <v>2433</v>
      </c>
      <c r="J135" s="491" t="s">
        <v>2434</v>
      </c>
      <c r="K135" s="491"/>
      <c r="L135" s="334" t="s">
        <v>2435</v>
      </c>
      <c r="M135" s="334" t="s">
        <v>2436</v>
      </c>
      <c r="N135" s="334" t="s">
        <v>2437</v>
      </c>
      <c r="O135" s="526" t="s">
        <v>2438</v>
      </c>
      <c r="P135" s="334" t="s">
        <v>2439</v>
      </c>
      <c r="Q135" s="530"/>
      <c r="R135" s="262" t="s">
        <v>2440</v>
      </c>
      <c r="S135" s="334" t="s">
        <v>913</v>
      </c>
      <c r="T135" s="334" t="s">
        <v>913</v>
      </c>
      <c r="U135" s="334" t="s">
        <v>912</v>
      </c>
      <c r="V135" s="334" t="s">
        <v>563</v>
      </c>
      <c r="W135" s="334"/>
      <c r="X135" s="334" t="s">
        <v>1081</v>
      </c>
      <c r="Y135" s="470" t="s">
        <v>1002</v>
      </c>
      <c r="Z135" s="566" t="s">
        <v>940</v>
      </c>
      <c r="AA135" s="334"/>
      <c r="AB135" s="491" t="s">
        <v>563</v>
      </c>
      <c r="AC135" s="491" t="s">
        <v>563</v>
      </c>
      <c r="AD135" s="334"/>
      <c r="AE135" s="334"/>
      <c r="AF135" s="470" t="s">
        <v>2441</v>
      </c>
      <c r="AG135" s="605" t="s">
        <v>2019</v>
      </c>
      <c r="AH135" s="470" t="s">
        <v>912</v>
      </c>
      <c r="AI135" s="471"/>
      <c r="AJ135" s="334" t="s">
        <v>2084</v>
      </c>
      <c r="AK135" s="561"/>
      <c r="AL135" s="324"/>
      <c r="AM135" s="324"/>
      <c r="AN135" s="324"/>
      <c r="AO135" s="324"/>
      <c r="AP135" s="563"/>
      <c r="AQ135" s="563"/>
      <c r="AR135" s="563"/>
      <c r="AS135" s="563"/>
      <c r="AT135" s="563"/>
      <c r="AU135" s="563"/>
      <c r="AV135" s="563"/>
      <c r="AW135" s="563"/>
      <c r="AX135" s="563"/>
      <c r="AY135" s="563"/>
      <c r="AZ135" s="563"/>
      <c r="BA135" s="563"/>
      <c r="BB135" s="563"/>
      <c r="BC135" s="563"/>
      <c r="BD135" s="563"/>
      <c r="BE135" s="563"/>
      <c r="BF135" s="563"/>
      <c r="BG135" s="563"/>
      <c r="BH135" s="563"/>
      <c r="BI135" s="563"/>
      <c r="BJ135" s="563"/>
      <c r="BK135" s="563"/>
      <c r="BL135" s="563"/>
      <c r="BM135" s="563"/>
      <c r="BN135" s="563"/>
      <c r="BO135" s="563"/>
      <c r="BP135" s="563"/>
      <c r="BQ135" s="563"/>
    </row>
    <row r="136" customFormat="false" ht="12.75" hidden="false" customHeight="false" outlineLevel="0" collapsed="false">
      <c r="A136" s="333" t="s">
        <v>801</v>
      </c>
      <c r="B136" s="333" t="s">
        <v>2442</v>
      </c>
      <c r="C136" s="333"/>
      <c r="D136" s="606" t="s">
        <v>2443</v>
      </c>
      <c r="E136" s="533" t="s">
        <v>2444</v>
      </c>
      <c r="F136" s="533" t="s">
        <v>2445</v>
      </c>
      <c r="G136" s="334" t="s">
        <v>2446</v>
      </c>
      <c r="H136" s="334" t="s">
        <v>2447</v>
      </c>
      <c r="I136" s="334" t="s">
        <v>2448</v>
      </c>
      <c r="J136" s="334" t="s">
        <v>2449</v>
      </c>
      <c r="K136" s="491" t="s">
        <v>1025</v>
      </c>
      <c r="L136" s="334" t="s">
        <v>1077</v>
      </c>
      <c r="M136" s="334" t="s">
        <v>912</v>
      </c>
      <c r="N136" s="334" t="s">
        <v>912</v>
      </c>
      <c r="O136" s="526" t="s">
        <v>2450</v>
      </c>
      <c r="P136" s="491" t="s">
        <v>2451</v>
      </c>
      <c r="Q136" s="470"/>
      <c r="R136" s="262" t="s">
        <v>2452</v>
      </c>
      <c r="S136" s="262" t="s">
        <v>2453</v>
      </c>
      <c r="T136" s="334" t="s">
        <v>913</v>
      </c>
      <c r="U136" s="334" t="s">
        <v>913</v>
      </c>
      <c r="V136" s="334" t="s">
        <v>913</v>
      </c>
      <c r="W136" s="334"/>
      <c r="X136" s="334"/>
      <c r="Y136" s="470" t="s">
        <v>2454</v>
      </c>
      <c r="Z136" s="566" t="s">
        <v>940</v>
      </c>
      <c r="AA136" s="334"/>
      <c r="AB136" s="491" t="s">
        <v>563</v>
      </c>
      <c r="AC136" s="491" t="s">
        <v>563</v>
      </c>
      <c r="AD136" s="334"/>
      <c r="AE136" s="334"/>
      <c r="AF136" s="470" t="s">
        <v>2455</v>
      </c>
      <c r="AG136" s="542" t="s">
        <v>1131</v>
      </c>
      <c r="AH136" s="334"/>
      <c r="AI136" s="471"/>
      <c r="AJ136" s="334"/>
      <c r="AK136" s="561"/>
      <c r="AL136" s="324"/>
      <c r="AM136" s="324"/>
      <c r="AN136" s="324"/>
      <c r="AO136" s="324"/>
      <c r="AP136" s="563"/>
      <c r="AQ136" s="563"/>
      <c r="AR136" s="563"/>
      <c r="AS136" s="563"/>
      <c r="AT136" s="563"/>
      <c r="AU136" s="563"/>
      <c r="AV136" s="563"/>
      <c r="AW136" s="563"/>
      <c r="AX136" s="563"/>
      <c r="AY136" s="563"/>
      <c r="AZ136" s="563"/>
      <c r="BA136" s="563"/>
      <c r="BB136" s="563"/>
      <c r="BC136" s="563"/>
      <c r="BD136" s="563"/>
      <c r="BE136" s="563"/>
      <c r="BF136" s="563"/>
      <c r="BG136" s="563"/>
      <c r="BH136" s="563"/>
      <c r="BI136" s="563"/>
      <c r="BJ136" s="563"/>
      <c r="BK136" s="563"/>
      <c r="BL136" s="563"/>
      <c r="BM136" s="563"/>
      <c r="BN136" s="563"/>
      <c r="BO136" s="563"/>
      <c r="BP136" s="563"/>
      <c r="BQ136" s="563"/>
    </row>
    <row r="137" customFormat="false" ht="12.75" hidden="false" customHeight="false" outlineLevel="0" collapsed="false">
      <c r="A137" s="333" t="s">
        <v>801</v>
      </c>
      <c r="B137" s="333" t="s">
        <v>2456</v>
      </c>
      <c r="C137" s="333" t="s">
        <v>1548</v>
      </c>
      <c r="D137" s="533" t="s">
        <v>2457</v>
      </c>
      <c r="E137" s="533" t="s">
        <v>2458</v>
      </c>
      <c r="F137" s="533" t="s">
        <v>2459</v>
      </c>
      <c r="G137" s="334" t="s">
        <v>2460</v>
      </c>
      <c r="H137" s="334" t="s">
        <v>2461</v>
      </c>
      <c r="I137" s="334" t="s">
        <v>2462</v>
      </c>
      <c r="J137" s="334" t="s">
        <v>2463</v>
      </c>
      <c r="K137" s="334" t="s">
        <v>912</v>
      </c>
      <c r="L137" s="334" t="s">
        <v>2464</v>
      </c>
      <c r="M137" s="334" t="s">
        <v>912</v>
      </c>
      <c r="N137" s="262" t="s">
        <v>2465</v>
      </c>
      <c r="O137" s="491" t="s">
        <v>563</v>
      </c>
      <c r="P137" s="334" t="s">
        <v>2466</v>
      </c>
      <c r="Q137" s="530"/>
      <c r="R137" s="334" t="s">
        <v>563</v>
      </c>
      <c r="S137" s="334" t="s">
        <v>563</v>
      </c>
      <c r="T137" s="334" t="s">
        <v>563</v>
      </c>
      <c r="U137" s="334" t="s">
        <v>913</v>
      </c>
      <c r="V137" s="537" t="s">
        <v>563</v>
      </c>
      <c r="W137" s="334"/>
      <c r="X137" s="334" t="s">
        <v>2467</v>
      </c>
      <c r="Y137" s="470" t="s">
        <v>2468</v>
      </c>
      <c r="Z137" s="566" t="s">
        <v>940</v>
      </c>
      <c r="AA137" s="334"/>
      <c r="AB137" s="491" t="s">
        <v>563</v>
      </c>
      <c r="AC137" s="491" t="s">
        <v>563</v>
      </c>
      <c r="AD137" s="334"/>
      <c r="AE137" s="334"/>
      <c r="AF137" s="470" t="s">
        <v>2469</v>
      </c>
      <c r="AG137" s="537" t="s">
        <v>2470</v>
      </c>
      <c r="AH137" s="334" t="s">
        <v>912</v>
      </c>
      <c r="AI137" s="471"/>
      <c r="AJ137" s="334" t="s">
        <v>1019</v>
      </c>
      <c r="AK137" s="561"/>
      <c r="AL137" s="324"/>
      <c r="AM137" s="324"/>
      <c r="AN137" s="324"/>
      <c r="AO137" s="324"/>
      <c r="AP137" s="563"/>
      <c r="AQ137" s="563"/>
      <c r="AR137" s="563"/>
      <c r="AS137" s="563"/>
      <c r="AT137" s="563"/>
      <c r="AU137" s="563"/>
      <c r="AV137" s="563"/>
      <c r="AW137" s="563"/>
      <c r="AX137" s="563"/>
      <c r="AY137" s="563"/>
      <c r="AZ137" s="563"/>
      <c r="BA137" s="563"/>
      <c r="BB137" s="563"/>
      <c r="BC137" s="563"/>
      <c r="BD137" s="563"/>
      <c r="BE137" s="563"/>
      <c r="BF137" s="563"/>
      <c r="BG137" s="563"/>
      <c r="BH137" s="563"/>
      <c r="BI137" s="563"/>
      <c r="BJ137" s="563"/>
      <c r="BK137" s="563"/>
      <c r="BL137" s="563"/>
      <c r="BM137" s="563"/>
      <c r="BN137" s="563"/>
      <c r="BO137" s="563"/>
      <c r="BP137" s="563"/>
      <c r="BQ137" s="563"/>
    </row>
    <row r="138" customFormat="false" ht="12.75" hidden="false" customHeight="false" outlineLevel="0" collapsed="false">
      <c r="A138" s="333" t="s">
        <v>801</v>
      </c>
      <c r="B138" s="333" t="s">
        <v>2471</v>
      </c>
      <c r="C138" s="333" t="s">
        <v>1548</v>
      </c>
      <c r="D138" s="533" t="s">
        <v>2472</v>
      </c>
      <c r="E138" s="533" t="s">
        <v>2473</v>
      </c>
      <c r="F138" s="533" t="s">
        <v>2474</v>
      </c>
      <c r="G138" s="334" t="s">
        <v>2475</v>
      </c>
      <c r="H138" s="334" t="s">
        <v>2476</v>
      </c>
      <c r="I138" s="334" t="s">
        <v>2477</v>
      </c>
      <c r="J138" s="462" t="s">
        <v>2478</v>
      </c>
      <c r="K138" s="571" t="s">
        <v>1025</v>
      </c>
      <c r="L138" s="526" t="s">
        <v>968</v>
      </c>
      <c r="M138" s="334" t="s">
        <v>912</v>
      </c>
      <c r="N138" s="526" t="s">
        <v>2293</v>
      </c>
      <c r="O138" s="526" t="s">
        <v>940</v>
      </c>
      <c r="P138" s="462" t="s">
        <v>2479</v>
      </c>
      <c r="Q138" s="530" t="s">
        <v>2480</v>
      </c>
      <c r="R138" s="262" t="s">
        <v>2440</v>
      </c>
      <c r="S138" s="262" t="s">
        <v>2395</v>
      </c>
      <c r="T138" s="334" t="s">
        <v>2481</v>
      </c>
      <c r="U138" s="334" t="s">
        <v>913</v>
      </c>
      <c r="V138" s="262" t="s">
        <v>2482</v>
      </c>
      <c r="W138" s="334"/>
      <c r="X138" s="334" t="s">
        <v>1508</v>
      </c>
      <c r="Y138" s="526"/>
      <c r="Z138" s="566" t="s">
        <v>940</v>
      </c>
      <c r="AA138" s="334"/>
      <c r="AB138" s="526" t="s">
        <v>563</v>
      </c>
      <c r="AC138" s="526" t="s">
        <v>563</v>
      </c>
      <c r="AD138" s="334"/>
      <c r="AE138" s="334"/>
      <c r="AF138" s="470" t="s">
        <v>2298</v>
      </c>
      <c r="AG138" s="542" t="s">
        <v>1131</v>
      </c>
      <c r="AH138" s="334" t="s">
        <v>973</v>
      </c>
      <c r="AI138" s="471"/>
      <c r="AJ138" s="334" t="s">
        <v>2084</v>
      </c>
      <c r="AK138" s="561"/>
      <c r="AL138" s="324"/>
      <c r="AM138" s="324"/>
      <c r="AN138" s="324"/>
      <c r="AO138" s="324"/>
      <c r="AP138" s="563"/>
      <c r="AQ138" s="563"/>
      <c r="AR138" s="563"/>
      <c r="AS138" s="563"/>
      <c r="AT138" s="563"/>
      <c r="AU138" s="563"/>
      <c r="AV138" s="563"/>
      <c r="AW138" s="563"/>
      <c r="AX138" s="563"/>
      <c r="AY138" s="563"/>
      <c r="AZ138" s="563"/>
      <c r="BA138" s="563"/>
      <c r="BB138" s="563"/>
      <c r="BC138" s="563"/>
      <c r="BD138" s="563"/>
      <c r="BE138" s="563"/>
      <c r="BF138" s="563"/>
      <c r="BG138" s="563"/>
      <c r="BH138" s="563"/>
      <c r="BI138" s="563"/>
      <c r="BJ138" s="563"/>
      <c r="BK138" s="563"/>
      <c r="BL138" s="563"/>
      <c r="BM138" s="563"/>
      <c r="BN138" s="563"/>
      <c r="BO138" s="563"/>
      <c r="BP138" s="563"/>
      <c r="BQ138" s="563"/>
    </row>
    <row r="139" customFormat="false" ht="12.75" hidden="false" customHeight="false" outlineLevel="0" collapsed="false">
      <c r="A139" s="333" t="s">
        <v>801</v>
      </c>
      <c r="B139" s="333" t="s">
        <v>2483</v>
      </c>
      <c r="C139" s="333"/>
      <c r="D139" s="595" t="s">
        <v>940</v>
      </c>
      <c r="E139" s="533" t="s">
        <v>2484</v>
      </c>
      <c r="F139" s="533" t="s">
        <v>2485</v>
      </c>
      <c r="G139" s="334" t="s">
        <v>2486</v>
      </c>
      <c r="H139" s="334" t="s">
        <v>2487</v>
      </c>
      <c r="I139" s="334" t="s">
        <v>2488</v>
      </c>
      <c r="J139" s="334" t="s">
        <v>2489</v>
      </c>
      <c r="K139" s="491" t="s">
        <v>1025</v>
      </c>
      <c r="L139" s="526" t="s">
        <v>968</v>
      </c>
      <c r="M139" s="334" t="s">
        <v>2490</v>
      </c>
      <c r="N139" s="526" t="s">
        <v>940</v>
      </c>
      <c r="O139" s="526" t="s">
        <v>563</v>
      </c>
      <c r="P139" s="491" t="s">
        <v>2491</v>
      </c>
      <c r="Q139" s="530" t="s">
        <v>2480</v>
      </c>
      <c r="R139" s="262" t="s">
        <v>2492</v>
      </c>
      <c r="S139" s="262" t="s">
        <v>2493</v>
      </c>
      <c r="T139" s="262" t="s">
        <v>2494</v>
      </c>
      <c r="U139" s="262" t="s">
        <v>2495</v>
      </c>
      <c r="V139" s="334" t="s">
        <v>913</v>
      </c>
      <c r="W139" s="470"/>
      <c r="X139" s="470"/>
      <c r="Y139" s="492" t="n">
        <v>41186</v>
      </c>
      <c r="Z139" s="566" t="s">
        <v>940</v>
      </c>
      <c r="AA139" s="334"/>
      <c r="AB139" s="491" t="s">
        <v>563</v>
      </c>
      <c r="AC139" s="491" t="s">
        <v>563</v>
      </c>
      <c r="AD139" s="334"/>
      <c r="AE139" s="334"/>
      <c r="AF139" s="470" t="s">
        <v>2496</v>
      </c>
      <c r="AG139" s="542" t="s">
        <v>1131</v>
      </c>
      <c r="AH139" s="334"/>
      <c r="AI139" s="471"/>
      <c r="AJ139" s="334" t="s">
        <v>1019</v>
      </c>
      <c r="AK139" s="561"/>
      <c r="AL139" s="324"/>
      <c r="AM139" s="324"/>
      <c r="AN139" s="324"/>
      <c r="AO139" s="324"/>
      <c r="AP139" s="563"/>
      <c r="AQ139" s="563"/>
      <c r="AR139" s="563"/>
      <c r="AS139" s="563"/>
      <c r="AT139" s="563"/>
      <c r="AU139" s="563"/>
      <c r="AV139" s="563"/>
      <c r="AW139" s="563"/>
      <c r="AX139" s="563"/>
      <c r="AY139" s="563"/>
      <c r="AZ139" s="563"/>
      <c r="BA139" s="563"/>
      <c r="BB139" s="563"/>
      <c r="BC139" s="563"/>
      <c r="BD139" s="563"/>
      <c r="BE139" s="563"/>
      <c r="BF139" s="563"/>
      <c r="BG139" s="563"/>
      <c r="BH139" s="563"/>
      <c r="BI139" s="563"/>
      <c r="BJ139" s="563"/>
      <c r="BK139" s="563"/>
      <c r="BL139" s="563"/>
      <c r="BM139" s="563"/>
      <c r="BN139" s="563"/>
      <c r="BO139" s="563"/>
      <c r="BP139" s="563"/>
      <c r="BQ139" s="563"/>
    </row>
    <row r="140" customFormat="false" ht="12.75" hidden="false" customHeight="false" outlineLevel="0" collapsed="false">
      <c r="A140" s="333" t="s">
        <v>96</v>
      </c>
      <c r="B140" s="316" t="s">
        <v>2497</v>
      </c>
      <c r="C140" s="333"/>
      <c r="D140" s="606" t="s">
        <v>2498</v>
      </c>
      <c r="E140" s="533" t="s">
        <v>2499</v>
      </c>
      <c r="F140" s="533" t="s">
        <v>2500</v>
      </c>
      <c r="G140" s="334" t="s">
        <v>2501</v>
      </c>
      <c r="H140" s="262" t="s">
        <v>2502</v>
      </c>
      <c r="I140" s="334" t="s">
        <v>2503</v>
      </c>
      <c r="J140" s="334" t="s">
        <v>2504</v>
      </c>
      <c r="K140" s="491" t="s">
        <v>569</v>
      </c>
      <c r="L140" s="334" t="s">
        <v>2505</v>
      </c>
      <c r="M140" s="334" t="s">
        <v>913</v>
      </c>
      <c r="N140" s="491" t="s">
        <v>2506</v>
      </c>
      <c r="O140" s="491" t="s">
        <v>563</v>
      </c>
      <c r="P140" s="334" t="s">
        <v>2507</v>
      </c>
      <c r="Q140" s="334"/>
      <c r="R140" s="334" t="s">
        <v>2508</v>
      </c>
      <c r="S140" s="334" t="s">
        <v>2509</v>
      </c>
      <c r="T140" s="334" t="s">
        <v>2510</v>
      </c>
      <c r="U140" s="262" t="s">
        <v>2511</v>
      </c>
      <c r="V140" s="334" t="s">
        <v>563</v>
      </c>
      <c r="W140" s="334"/>
      <c r="X140" s="334" t="s">
        <v>1081</v>
      </c>
      <c r="Y140" s="491"/>
      <c r="Z140" s="566" t="s">
        <v>940</v>
      </c>
      <c r="AA140" s="334"/>
      <c r="AB140" s="470" t="s">
        <v>1030</v>
      </c>
      <c r="AC140" s="470" t="s">
        <v>2512</v>
      </c>
      <c r="AD140" s="334"/>
      <c r="AE140" s="334"/>
      <c r="AF140" s="334"/>
      <c r="AG140" s="542"/>
      <c r="AH140" s="334"/>
      <c r="AI140" s="471"/>
      <c r="AJ140" s="334"/>
      <c r="AK140" s="561"/>
      <c r="AL140" s="324"/>
      <c r="AM140" s="324"/>
      <c r="AN140" s="324"/>
      <c r="AO140" s="324"/>
      <c r="AP140" s="563"/>
      <c r="AQ140" s="563"/>
      <c r="AR140" s="563"/>
      <c r="AS140" s="563"/>
      <c r="AT140" s="563"/>
      <c r="AU140" s="563"/>
      <c r="AV140" s="563"/>
      <c r="AW140" s="563"/>
      <c r="AX140" s="563"/>
      <c r="AY140" s="563"/>
      <c r="AZ140" s="563"/>
      <c r="BA140" s="563"/>
      <c r="BB140" s="563"/>
      <c r="BC140" s="563"/>
      <c r="BD140" s="563"/>
      <c r="BE140" s="563"/>
      <c r="BF140" s="563"/>
      <c r="BG140" s="563"/>
      <c r="BH140" s="563"/>
      <c r="BI140" s="563"/>
      <c r="BJ140" s="563"/>
      <c r="BK140" s="563"/>
      <c r="BL140" s="563"/>
      <c r="BM140" s="563"/>
      <c r="BN140" s="563"/>
      <c r="BO140" s="563"/>
      <c r="BP140" s="563"/>
      <c r="BQ140" s="563"/>
    </row>
    <row r="141" customFormat="false" ht="12.75" hidden="false" customHeight="false" outlineLevel="0" collapsed="false">
      <c r="A141" s="333" t="s">
        <v>96</v>
      </c>
      <c r="B141" s="523" t="s">
        <v>2513</v>
      </c>
      <c r="C141" s="333"/>
      <c r="D141" s="533" t="s">
        <v>2514</v>
      </c>
      <c r="E141" s="533" t="s">
        <v>2515</v>
      </c>
      <c r="F141" s="533" t="s">
        <v>2516</v>
      </c>
      <c r="G141" s="334" t="s">
        <v>2517</v>
      </c>
      <c r="H141" s="334" t="s">
        <v>2518</v>
      </c>
      <c r="I141" s="334" t="s">
        <v>2519</v>
      </c>
      <c r="J141" s="334" t="s">
        <v>2520</v>
      </c>
      <c r="K141" s="571" t="s">
        <v>2188</v>
      </c>
      <c r="L141" s="491" t="s">
        <v>2521</v>
      </c>
      <c r="M141" s="334" t="s">
        <v>1156</v>
      </c>
      <c r="N141" s="334" t="s">
        <v>913</v>
      </c>
      <c r="O141" s="491" t="s">
        <v>563</v>
      </c>
      <c r="P141" s="262" t="s">
        <v>2522</v>
      </c>
      <c r="Q141" s="470"/>
      <c r="R141" s="262" t="s">
        <v>1029</v>
      </c>
      <c r="S141" s="334" t="s">
        <v>913</v>
      </c>
      <c r="T141" s="334" t="s">
        <v>563</v>
      </c>
      <c r="U141" s="334" t="s">
        <v>913</v>
      </c>
      <c r="V141" s="262" t="s">
        <v>2523</v>
      </c>
      <c r="W141" s="334"/>
      <c r="X141" s="334"/>
      <c r="Y141" s="491"/>
      <c r="Z141" s="566" t="s">
        <v>925</v>
      </c>
      <c r="AA141" s="334"/>
      <c r="AB141" s="491" t="s">
        <v>563</v>
      </c>
      <c r="AC141" s="491" t="s">
        <v>563</v>
      </c>
      <c r="AD141" s="491"/>
      <c r="AE141" s="491"/>
      <c r="AF141" s="491"/>
      <c r="AG141" s="542"/>
      <c r="AH141" s="334"/>
      <c r="AI141" s="471"/>
      <c r="AJ141" s="334"/>
      <c r="AK141" s="561"/>
      <c r="AL141" s="324"/>
      <c r="AM141" s="324"/>
      <c r="AN141" s="324"/>
      <c r="AO141" s="324"/>
      <c r="AP141" s="563"/>
      <c r="AQ141" s="563"/>
      <c r="AR141" s="563"/>
      <c r="AS141" s="563"/>
      <c r="AT141" s="563"/>
      <c r="AU141" s="563"/>
      <c r="AV141" s="563"/>
      <c r="AW141" s="563"/>
      <c r="AX141" s="563"/>
      <c r="AY141" s="563"/>
      <c r="AZ141" s="563"/>
      <c r="BA141" s="563"/>
      <c r="BB141" s="563"/>
      <c r="BC141" s="563"/>
      <c r="BD141" s="563"/>
      <c r="BE141" s="563"/>
      <c r="BF141" s="563"/>
      <c r="BG141" s="563"/>
      <c r="BH141" s="563"/>
      <c r="BI141" s="563"/>
      <c r="BJ141" s="563"/>
      <c r="BK141" s="563"/>
      <c r="BL141" s="563"/>
      <c r="BM141" s="563"/>
      <c r="BN141" s="563"/>
      <c r="BO141" s="563"/>
      <c r="BP141" s="563"/>
      <c r="BQ141" s="563"/>
    </row>
    <row r="142" customFormat="false" ht="12.75" hidden="false" customHeight="false" outlineLevel="0" collapsed="false">
      <c r="A142" s="333" t="s">
        <v>96</v>
      </c>
      <c r="B142" s="523" t="s">
        <v>1020</v>
      </c>
      <c r="C142" s="333"/>
      <c r="D142" s="533" t="s">
        <v>2524</v>
      </c>
      <c r="E142" s="533" t="s">
        <v>2525</v>
      </c>
      <c r="F142" s="533" t="s">
        <v>2526</v>
      </c>
      <c r="G142" s="334" t="s">
        <v>1021</v>
      </c>
      <c r="H142" s="334" t="s">
        <v>1022</v>
      </c>
      <c r="I142" s="334" t="s">
        <v>1023</v>
      </c>
      <c r="J142" s="334" t="s">
        <v>1024</v>
      </c>
      <c r="K142" s="491" t="s">
        <v>1025</v>
      </c>
      <c r="L142" s="571" t="s">
        <v>1026</v>
      </c>
      <c r="M142" s="334" t="s">
        <v>913</v>
      </c>
      <c r="N142" s="334" t="s">
        <v>913</v>
      </c>
      <c r="O142" s="262" t="s">
        <v>1027</v>
      </c>
      <c r="P142" s="491" t="s">
        <v>1028</v>
      </c>
      <c r="Q142" s="470"/>
      <c r="R142" s="262" t="s">
        <v>1029</v>
      </c>
      <c r="S142" s="334" t="s">
        <v>913</v>
      </c>
      <c r="T142" s="334" t="s">
        <v>913</v>
      </c>
      <c r="U142" s="334" t="s">
        <v>913</v>
      </c>
      <c r="V142" s="334" t="s">
        <v>563</v>
      </c>
      <c r="W142" s="526"/>
      <c r="X142" s="526"/>
      <c r="Y142" s="498"/>
      <c r="Z142" s="566" t="s">
        <v>940</v>
      </c>
      <c r="AA142" s="334"/>
      <c r="AB142" s="470" t="s">
        <v>1030</v>
      </c>
      <c r="AC142" s="542" t="s">
        <v>563</v>
      </c>
      <c r="AD142" s="334"/>
      <c r="AE142" s="334"/>
      <c r="AF142" s="470" t="s">
        <v>1031</v>
      </c>
      <c r="AG142" s="537" t="s">
        <v>1032</v>
      </c>
      <c r="AH142" s="470" t="s">
        <v>1033</v>
      </c>
      <c r="AI142" s="471"/>
      <c r="AJ142" s="334"/>
      <c r="AK142" s="561"/>
      <c r="AL142" s="324"/>
      <c r="AM142" s="324"/>
      <c r="AN142" s="324"/>
      <c r="AO142" s="324"/>
      <c r="AP142" s="563"/>
      <c r="AQ142" s="563"/>
      <c r="AR142" s="563"/>
      <c r="AS142" s="563"/>
      <c r="AT142" s="563"/>
      <c r="AU142" s="563"/>
      <c r="AV142" s="563"/>
      <c r="AW142" s="563"/>
      <c r="AX142" s="563"/>
      <c r="AY142" s="563"/>
      <c r="AZ142" s="563"/>
      <c r="BA142" s="563"/>
      <c r="BB142" s="563"/>
      <c r="BC142" s="563"/>
      <c r="BD142" s="563"/>
      <c r="BE142" s="563"/>
      <c r="BF142" s="563"/>
      <c r="BG142" s="563"/>
      <c r="BH142" s="563"/>
      <c r="BI142" s="563"/>
      <c r="BJ142" s="563"/>
      <c r="BK142" s="563"/>
      <c r="BL142" s="563"/>
      <c r="BM142" s="563"/>
      <c r="BN142" s="563"/>
      <c r="BO142" s="563"/>
      <c r="BP142" s="563"/>
      <c r="BQ142" s="563"/>
    </row>
    <row r="143" customFormat="false" ht="12.75" hidden="false" customHeight="false" outlineLevel="0" collapsed="false">
      <c r="A143" s="333" t="s">
        <v>96</v>
      </c>
      <c r="B143" s="475" t="s">
        <v>2527</v>
      </c>
      <c r="C143" s="333" t="s">
        <v>1548</v>
      </c>
      <c r="D143" s="533" t="s">
        <v>2528</v>
      </c>
      <c r="E143" s="533" t="s">
        <v>2529</v>
      </c>
      <c r="F143" s="533" t="s">
        <v>2530</v>
      </c>
      <c r="G143" s="334" t="s">
        <v>2531</v>
      </c>
      <c r="H143" s="334" t="s">
        <v>2532</v>
      </c>
      <c r="I143" s="334" t="s">
        <v>2533</v>
      </c>
      <c r="J143" s="334" t="s">
        <v>2534</v>
      </c>
      <c r="K143" s="560" t="s">
        <v>1009</v>
      </c>
      <c r="L143" s="491" t="s">
        <v>569</v>
      </c>
      <c r="M143" s="334" t="s">
        <v>1156</v>
      </c>
      <c r="N143" s="491" t="s">
        <v>2535</v>
      </c>
      <c r="O143" s="525" t="s">
        <v>563</v>
      </c>
      <c r="P143" s="334" t="s">
        <v>2536</v>
      </c>
      <c r="Q143" s="470"/>
      <c r="R143" s="262" t="s">
        <v>2537</v>
      </c>
      <c r="S143" s="334" t="s">
        <v>913</v>
      </c>
      <c r="T143" s="334" t="s">
        <v>563</v>
      </c>
      <c r="U143" s="334" t="s">
        <v>913</v>
      </c>
      <c r="V143" s="334" t="s">
        <v>563</v>
      </c>
      <c r="W143" s="470"/>
      <c r="X143" s="470"/>
      <c r="Y143" s="470" t="s">
        <v>2538</v>
      </c>
      <c r="Z143" s="566" t="s">
        <v>940</v>
      </c>
      <c r="AA143" s="334"/>
      <c r="AB143" s="491" t="s">
        <v>563</v>
      </c>
      <c r="AC143" s="491" t="s">
        <v>563</v>
      </c>
      <c r="AD143" s="334"/>
      <c r="AE143" s="334"/>
      <c r="AF143" s="470" t="s">
        <v>2539</v>
      </c>
      <c r="AG143" s="542" t="s">
        <v>2540</v>
      </c>
      <c r="AH143" s="334"/>
      <c r="AI143" s="471"/>
      <c r="AJ143" s="334" t="s">
        <v>1019</v>
      </c>
      <c r="AK143" s="561"/>
      <c r="AL143" s="324"/>
      <c r="AM143" s="324"/>
      <c r="AN143" s="324"/>
      <c r="AO143" s="324"/>
      <c r="AP143" s="563"/>
      <c r="AQ143" s="563"/>
      <c r="AR143" s="563"/>
      <c r="AS143" s="563"/>
      <c r="AT143" s="563"/>
      <c r="AU143" s="563"/>
      <c r="AV143" s="563"/>
      <c r="AW143" s="563"/>
      <c r="AX143" s="563"/>
      <c r="AY143" s="563"/>
      <c r="AZ143" s="563"/>
      <c r="BA143" s="563"/>
      <c r="BB143" s="563"/>
      <c r="BC143" s="563"/>
      <c r="BD143" s="563"/>
      <c r="BE143" s="563"/>
      <c r="BF143" s="563"/>
      <c r="BG143" s="563"/>
      <c r="BH143" s="563"/>
      <c r="BI143" s="563"/>
      <c r="BJ143" s="563"/>
      <c r="BK143" s="563"/>
      <c r="BL143" s="563"/>
      <c r="BM143" s="563"/>
      <c r="BN143" s="563"/>
      <c r="BO143" s="563"/>
      <c r="BP143" s="563"/>
      <c r="BQ143" s="563"/>
    </row>
    <row r="144" customFormat="false" ht="12.75" hidden="false" customHeight="false" outlineLevel="0" collapsed="false">
      <c r="A144" s="333" t="s">
        <v>96</v>
      </c>
      <c r="B144" s="475" t="s">
        <v>2541</v>
      </c>
      <c r="C144" s="333"/>
      <c r="D144" s="533" t="s">
        <v>2542</v>
      </c>
      <c r="E144" s="532" t="s">
        <v>2543</v>
      </c>
      <c r="F144" s="533" t="s">
        <v>2544</v>
      </c>
      <c r="G144" s="334" t="s">
        <v>2545</v>
      </c>
      <c r="H144" s="334" t="s">
        <v>2546</v>
      </c>
      <c r="I144" s="538" t="s">
        <v>2547</v>
      </c>
      <c r="J144" s="334" t="s">
        <v>2548</v>
      </c>
      <c r="K144" s="560" t="s">
        <v>1009</v>
      </c>
      <c r="L144" s="334" t="s">
        <v>1174</v>
      </c>
      <c r="M144" s="334" t="s">
        <v>912</v>
      </c>
      <c r="N144" s="526" t="s">
        <v>2549</v>
      </c>
      <c r="O144" s="491" t="s">
        <v>563</v>
      </c>
      <c r="P144" s="334"/>
      <c r="Q144" s="470"/>
      <c r="R144" s="334" t="s">
        <v>563</v>
      </c>
      <c r="S144" s="334" t="s">
        <v>913</v>
      </c>
      <c r="T144" s="334" t="s">
        <v>913</v>
      </c>
      <c r="U144" s="334" t="s">
        <v>913</v>
      </c>
      <c r="V144" s="334" t="s">
        <v>563</v>
      </c>
      <c r="W144" s="470"/>
      <c r="X144" s="470"/>
      <c r="Y144" s="470" t="s">
        <v>2550</v>
      </c>
      <c r="Z144" s="566" t="s">
        <v>940</v>
      </c>
      <c r="AA144" s="334"/>
      <c r="AB144" s="526" t="s">
        <v>563</v>
      </c>
      <c r="AC144" s="526" t="s">
        <v>563</v>
      </c>
      <c r="AD144" s="334"/>
      <c r="AE144" s="334"/>
      <c r="AF144" s="87" t="s">
        <v>2551</v>
      </c>
      <c r="AG144" s="542" t="s">
        <v>2552</v>
      </c>
      <c r="AH144" s="334"/>
      <c r="AI144" s="471"/>
      <c r="AJ144" s="334"/>
      <c r="AK144" s="561"/>
      <c r="AL144" s="324"/>
      <c r="AM144" s="324"/>
      <c r="AN144" s="324"/>
      <c r="AO144" s="324"/>
      <c r="AP144" s="563"/>
      <c r="AQ144" s="563"/>
      <c r="AR144" s="563"/>
      <c r="AS144" s="563"/>
      <c r="AT144" s="563"/>
      <c r="AU144" s="563"/>
      <c r="AV144" s="563"/>
      <c r="AW144" s="563"/>
      <c r="AX144" s="563"/>
      <c r="AY144" s="563"/>
      <c r="AZ144" s="563"/>
      <c r="BA144" s="563"/>
      <c r="BB144" s="563"/>
      <c r="BC144" s="563"/>
      <c r="BD144" s="563"/>
      <c r="BE144" s="563"/>
      <c r="BF144" s="563"/>
      <c r="BG144" s="563"/>
      <c r="BH144" s="563"/>
      <c r="BI144" s="563"/>
      <c r="BJ144" s="563"/>
      <c r="BK144" s="563"/>
      <c r="BL144" s="563"/>
      <c r="BM144" s="563"/>
      <c r="BN144" s="563"/>
      <c r="BO144" s="563"/>
      <c r="BP144" s="563"/>
      <c r="BQ144" s="563"/>
    </row>
    <row r="145" customFormat="false" ht="12.75" hidden="false" customHeight="false" outlineLevel="0" collapsed="false">
      <c r="A145" s="333" t="s">
        <v>96</v>
      </c>
      <c r="B145" s="475" t="s">
        <v>2553</v>
      </c>
      <c r="C145" s="333" t="s">
        <v>1548</v>
      </c>
      <c r="D145" s="594" t="s">
        <v>940</v>
      </c>
      <c r="E145" s="533" t="s">
        <v>2554</v>
      </c>
      <c r="F145" s="533" t="s">
        <v>2555</v>
      </c>
      <c r="G145" s="334" t="s">
        <v>2556</v>
      </c>
      <c r="H145" s="334" t="s">
        <v>2557</v>
      </c>
      <c r="I145" s="334" t="s">
        <v>2558</v>
      </c>
      <c r="J145" s="334" t="s">
        <v>2559</v>
      </c>
      <c r="K145" s="560" t="s">
        <v>1009</v>
      </c>
      <c r="L145" s="334" t="s">
        <v>1174</v>
      </c>
      <c r="M145" s="334" t="s">
        <v>2560</v>
      </c>
      <c r="N145" s="526" t="s">
        <v>940</v>
      </c>
      <c r="O145" s="526" t="s">
        <v>563</v>
      </c>
      <c r="P145" s="334" t="s">
        <v>2561</v>
      </c>
      <c r="Q145" s="470"/>
      <c r="R145" s="262" t="s">
        <v>2562</v>
      </c>
      <c r="S145" s="334" t="s">
        <v>913</v>
      </c>
      <c r="T145" s="334" t="s">
        <v>563</v>
      </c>
      <c r="U145" s="334" t="s">
        <v>913</v>
      </c>
      <c r="V145" s="470" t="s">
        <v>563</v>
      </c>
      <c r="W145" s="470"/>
      <c r="X145" s="470" t="s">
        <v>1081</v>
      </c>
      <c r="Y145" s="470" t="s">
        <v>2563</v>
      </c>
      <c r="Z145" s="566" t="s">
        <v>940</v>
      </c>
      <c r="AA145" s="334"/>
      <c r="AB145" s="526" t="s">
        <v>563</v>
      </c>
      <c r="AC145" s="526" t="s">
        <v>563</v>
      </c>
      <c r="AD145" s="334"/>
      <c r="AE145" s="334"/>
      <c r="AF145" s="470" t="s">
        <v>2564</v>
      </c>
      <c r="AG145" s="542" t="s">
        <v>1131</v>
      </c>
      <c r="AH145" s="334"/>
      <c r="AI145" s="471"/>
      <c r="AJ145" s="334" t="s">
        <v>1019</v>
      </c>
      <c r="AK145" s="561"/>
      <c r="AL145" s="324"/>
      <c r="AM145" s="324"/>
      <c r="AN145" s="324"/>
      <c r="AO145" s="324"/>
      <c r="AP145" s="563"/>
      <c r="AQ145" s="563"/>
      <c r="AR145" s="563"/>
      <c r="AS145" s="563"/>
      <c r="AT145" s="563"/>
      <c r="AU145" s="563"/>
      <c r="AV145" s="563"/>
      <c r="AW145" s="563"/>
      <c r="AX145" s="563"/>
      <c r="AY145" s="563"/>
      <c r="AZ145" s="563"/>
      <c r="BA145" s="563"/>
      <c r="BB145" s="563"/>
      <c r="BC145" s="563"/>
      <c r="BD145" s="563"/>
      <c r="BE145" s="563"/>
      <c r="BF145" s="563"/>
      <c r="BG145" s="563"/>
      <c r="BH145" s="563"/>
      <c r="BI145" s="563"/>
      <c r="BJ145" s="563"/>
      <c r="BK145" s="563"/>
      <c r="BL145" s="563"/>
      <c r="BM145" s="563"/>
      <c r="BN145" s="563"/>
      <c r="BO145" s="563"/>
      <c r="BP145" s="563"/>
      <c r="BQ145" s="563"/>
    </row>
    <row r="146" customFormat="false" ht="12.75" hidden="false" customHeight="false" outlineLevel="0" collapsed="false">
      <c r="A146" s="333" t="s">
        <v>96</v>
      </c>
      <c r="B146" s="475" t="s">
        <v>2565</v>
      </c>
      <c r="C146" s="333"/>
      <c r="D146" s="533" t="s">
        <v>2566</v>
      </c>
      <c r="E146" s="533" t="s">
        <v>2567</v>
      </c>
      <c r="F146" s="533" t="s">
        <v>2568</v>
      </c>
      <c r="G146" s="334" t="s">
        <v>2569</v>
      </c>
      <c r="H146" s="334" t="s">
        <v>2570</v>
      </c>
      <c r="I146" s="334" t="s">
        <v>2571</v>
      </c>
      <c r="J146" s="334" t="s">
        <v>2572</v>
      </c>
      <c r="K146" s="560" t="s">
        <v>1009</v>
      </c>
      <c r="L146" s="334" t="s">
        <v>2573</v>
      </c>
      <c r="M146" s="334" t="s">
        <v>912</v>
      </c>
      <c r="N146" s="491" t="s">
        <v>2574</v>
      </c>
      <c r="O146" s="526" t="s">
        <v>2575</v>
      </c>
      <c r="P146" s="334" t="s">
        <v>2576</v>
      </c>
      <c r="Q146" s="470"/>
      <c r="R146" s="262" t="s">
        <v>1029</v>
      </c>
      <c r="S146" s="334" t="s">
        <v>913</v>
      </c>
      <c r="T146" s="334" t="s">
        <v>913</v>
      </c>
      <c r="U146" s="334" t="s">
        <v>913</v>
      </c>
      <c r="V146" s="470" t="s">
        <v>563</v>
      </c>
      <c r="W146" s="470"/>
      <c r="X146" s="470"/>
      <c r="Y146" s="470" t="s">
        <v>2577</v>
      </c>
      <c r="Z146" s="566" t="s">
        <v>940</v>
      </c>
      <c r="AA146" s="334"/>
      <c r="AB146" s="526" t="s">
        <v>563</v>
      </c>
      <c r="AC146" s="526" t="s">
        <v>563</v>
      </c>
      <c r="AD146" s="334"/>
      <c r="AE146" s="334"/>
      <c r="AF146" s="470" t="s">
        <v>2578</v>
      </c>
      <c r="AG146" s="542" t="s">
        <v>1131</v>
      </c>
      <c r="AH146" s="334"/>
      <c r="AI146" s="471"/>
      <c r="AJ146" s="334"/>
      <c r="AK146" s="561"/>
      <c r="AL146" s="324"/>
      <c r="AM146" s="324"/>
      <c r="AN146" s="324"/>
      <c r="AO146" s="324"/>
      <c r="AP146" s="563"/>
      <c r="AQ146" s="563"/>
      <c r="AR146" s="563"/>
      <c r="AS146" s="563"/>
      <c r="AT146" s="563"/>
      <c r="AU146" s="563"/>
      <c r="AV146" s="563"/>
      <c r="AW146" s="563"/>
      <c r="AX146" s="563"/>
      <c r="AY146" s="563"/>
      <c r="AZ146" s="563"/>
      <c r="BA146" s="563"/>
      <c r="BB146" s="563"/>
      <c r="BC146" s="563"/>
      <c r="BD146" s="563"/>
      <c r="BE146" s="563"/>
      <c r="BF146" s="563"/>
      <c r="BG146" s="563"/>
      <c r="BH146" s="563"/>
      <c r="BI146" s="563"/>
      <c r="BJ146" s="563"/>
      <c r="BK146" s="563"/>
      <c r="BL146" s="563"/>
      <c r="BM146" s="563"/>
      <c r="BN146" s="563"/>
      <c r="BO146" s="563"/>
      <c r="BP146" s="563"/>
      <c r="BQ146" s="563"/>
    </row>
    <row r="147" customFormat="false" ht="12.75" hidden="false" customHeight="false" outlineLevel="0" collapsed="false">
      <c r="A147" s="333"/>
      <c r="B147" s="333" t="s">
        <v>2579</v>
      </c>
      <c r="C147" s="333"/>
      <c r="D147" s="533" t="s">
        <v>2580</v>
      </c>
      <c r="E147" s="533" t="s">
        <v>2581</v>
      </c>
      <c r="F147" s="533" t="s">
        <v>2582</v>
      </c>
      <c r="G147" s="334" t="s">
        <v>2583</v>
      </c>
      <c r="H147" s="334" t="s">
        <v>2584</v>
      </c>
      <c r="I147" s="334" t="s">
        <v>2585</v>
      </c>
      <c r="J147" s="334" t="s">
        <v>2586</v>
      </c>
      <c r="K147" s="526"/>
      <c r="L147" s="526"/>
      <c r="M147" s="526" t="s">
        <v>2587</v>
      </c>
      <c r="N147" s="526"/>
      <c r="O147" s="334" t="s">
        <v>913</v>
      </c>
      <c r="P147" s="334"/>
      <c r="Q147" s="334"/>
      <c r="R147" s="334" t="s">
        <v>563</v>
      </c>
      <c r="S147" s="334" t="s">
        <v>913</v>
      </c>
      <c r="T147" s="470"/>
      <c r="U147" s="334" t="s">
        <v>913</v>
      </c>
      <c r="V147" s="334" t="s">
        <v>563</v>
      </c>
      <c r="W147" s="334"/>
      <c r="X147" s="334" t="s">
        <v>2588</v>
      </c>
      <c r="Y147" s="334"/>
      <c r="Z147" s="334" t="s">
        <v>940</v>
      </c>
      <c r="AA147" s="334"/>
      <c r="AB147" s="334"/>
      <c r="AC147" s="334"/>
      <c r="AD147" s="334"/>
      <c r="AE147" s="471"/>
      <c r="AF147" s="334"/>
      <c r="AG147" s="334"/>
      <c r="AH147" s="334"/>
      <c r="AI147" s="471"/>
      <c r="AJ147" s="334"/>
      <c r="AK147" s="324"/>
      <c r="AL147" s="324"/>
      <c r="AM147" s="324"/>
      <c r="AN147" s="324"/>
      <c r="AO147" s="324"/>
      <c r="AP147" s="485"/>
      <c r="AQ147" s="485"/>
      <c r="AR147" s="485"/>
      <c r="AS147" s="485"/>
      <c r="AT147" s="485"/>
      <c r="AU147" s="485"/>
      <c r="AV147" s="485"/>
      <c r="AW147" s="485"/>
      <c r="AX147" s="485"/>
      <c r="AY147" s="485"/>
      <c r="AZ147" s="485"/>
      <c r="BA147" s="485"/>
      <c r="BB147" s="485"/>
      <c r="BC147" s="485"/>
      <c r="BD147" s="485"/>
      <c r="BE147" s="485"/>
      <c r="BF147" s="485"/>
      <c r="BG147" s="485"/>
      <c r="BH147" s="485"/>
      <c r="BI147" s="485"/>
      <c r="BJ147" s="485"/>
      <c r="BK147" s="485"/>
      <c r="BL147" s="485"/>
      <c r="BM147" s="485"/>
      <c r="BN147" s="485"/>
      <c r="BO147" s="485"/>
      <c r="BP147" s="485"/>
      <c r="BQ147" s="485"/>
    </row>
    <row r="148" customFormat="false" ht="12.75" hidden="false" customHeight="false" outlineLevel="0" collapsed="false">
      <c r="A148" s="333" t="s">
        <v>517</v>
      </c>
      <c r="B148" s="333" t="s">
        <v>2589</v>
      </c>
      <c r="C148" s="333" t="s">
        <v>1548</v>
      </c>
      <c r="D148" s="594" t="s">
        <v>940</v>
      </c>
      <c r="E148" s="533" t="s">
        <v>2590</v>
      </c>
      <c r="F148" s="533" t="s">
        <v>2591</v>
      </c>
      <c r="G148" s="334" t="s">
        <v>2592</v>
      </c>
      <c r="H148" s="334" t="s">
        <v>2593</v>
      </c>
      <c r="I148" s="334" t="s">
        <v>2594</v>
      </c>
      <c r="J148" s="334" t="s">
        <v>2595</v>
      </c>
      <c r="K148" s="571" t="s">
        <v>1025</v>
      </c>
      <c r="L148" s="334" t="s">
        <v>940</v>
      </c>
      <c r="M148" s="334" t="s">
        <v>912</v>
      </c>
      <c r="N148" s="334" t="s">
        <v>912</v>
      </c>
      <c r="O148" s="526" t="s">
        <v>563</v>
      </c>
      <c r="P148" s="334" t="s">
        <v>2596</v>
      </c>
      <c r="Q148" s="470"/>
      <c r="R148" s="262" t="s">
        <v>2597</v>
      </c>
      <c r="S148" s="334" t="s">
        <v>913</v>
      </c>
      <c r="T148" s="334" t="s">
        <v>913</v>
      </c>
      <c r="U148" s="334" t="s">
        <v>913</v>
      </c>
      <c r="V148" s="334" t="s">
        <v>2598</v>
      </c>
      <c r="W148" s="334"/>
      <c r="X148" s="334"/>
      <c r="Y148" s="470" t="s">
        <v>1002</v>
      </c>
      <c r="Z148" s="607" t="s">
        <v>562</v>
      </c>
      <c r="AA148" s="334"/>
      <c r="AB148" s="567" t="s">
        <v>1030</v>
      </c>
      <c r="AC148" s="470" t="s">
        <v>2599</v>
      </c>
      <c r="AD148" s="334"/>
      <c r="AE148" s="334"/>
      <c r="AF148" s="491"/>
      <c r="AG148" s="542" t="s">
        <v>2600</v>
      </c>
      <c r="AH148" s="334"/>
      <c r="AI148" s="471"/>
      <c r="AJ148" s="334" t="s">
        <v>2601</v>
      </c>
      <c r="AK148" s="561"/>
      <c r="AL148" s="324"/>
      <c r="AM148" s="324"/>
      <c r="AN148" s="324"/>
      <c r="AO148" s="324"/>
      <c r="AP148" s="563"/>
      <c r="AQ148" s="563"/>
      <c r="AR148" s="563"/>
      <c r="AS148" s="563"/>
      <c r="AT148" s="563"/>
      <c r="AU148" s="563"/>
      <c r="AV148" s="563"/>
      <c r="AW148" s="563"/>
      <c r="AX148" s="563"/>
      <c r="AY148" s="563"/>
      <c r="AZ148" s="563"/>
      <c r="BA148" s="563"/>
      <c r="BB148" s="563"/>
      <c r="BC148" s="563"/>
      <c r="BD148" s="563"/>
      <c r="BE148" s="563"/>
      <c r="BF148" s="563"/>
      <c r="BG148" s="563"/>
      <c r="BH148" s="563"/>
      <c r="BI148" s="563"/>
      <c r="BJ148" s="563"/>
      <c r="BK148" s="563"/>
      <c r="BL148" s="563"/>
      <c r="BM148" s="563"/>
      <c r="BN148" s="563"/>
      <c r="BO148" s="563"/>
      <c r="BP148" s="563"/>
      <c r="BQ148" s="563"/>
    </row>
    <row r="149" customFormat="false" ht="12.75" hidden="false" customHeight="false" outlineLevel="0" collapsed="false">
      <c r="A149" s="333" t="s">
        <v>2602</v>
      </c>
      <c r="B149" s="475" t="s">
        <v>2603</v>
      </c>
      <c r="C149" s="333"/>
      <c r="D149" s="594" t="s">
        <v>940</v>
      </c>
      <c r="E149" s="606" t="s">
        <v>2604</v>
      </c>
      <c r="F149" s="533" t="s">
        <v>2605</v>
      </c>
      <c r="G149" s="334" t="s">
        <v>2606</v>
      </c>
      <c r="H149" s="334" t="s">
        <v>2607</v>
      </c>
      <c r="I149" s="334" t="s">
        <v>2608</v>
      </c>
      <c r="J149" s="334" t="s">
        <v>2609</v>
      </c>
      <c r="K149" s="491" t="s">
        <v>1025</v>
      </c>
      <c r="L149" s="334" t="s">
        <v>940</v>
      </c>
      <c r="M149" s="334" t="s">
        <v>912</v>
      </c>
      <c r="N149" s="491" t="s">
        <v>2610</v>
      </c>
      <c r="O149" s="526" t="s">
        <v>563</v>
      </c>
      <c r="P149" s="334" t="s">
        <v>2611</v>
      </c>
      <c r="Q149" s="470"/>
      <c r="R149" s="262" t="s">
        <v>2612</v>
      </c>
      <c r="S149" s="334" t="s">
        <v>913</v>
      </c>
      <c r="T149" s="334" t="s">
        <v>2613</v>
      </c>
      <c r="U149" s="334" t="s">
        <v>913</v>
      </c>
      <c r="V149" s="334" t="s">
        <v>563</v>
      </c>
      <c r="W149" s="608"/>
      <c r="X149" s="608"/>
      <c r="Y149" s="567" t="s">
        <v>1002</v>
      </c>
      <c r="Z149" s="566" t="s">
        <v>940</v>
      </c>
      <c r="AA149" s="608"/>
      <c r="AB149" s="573" t="s">
        <v>563</v>
      </c>
      <c r="AC149" s="491" t="s">
        <v>563</v>
      </c>
      <c r="AD149" s="491"/>
      <c r="AE149" s="491"/>
      <c r="AF149" s="491"/>
      <c r="AG149" s="542" t="s">
        <v>2614</v>
      </c>
      <c r="AH149" s="334"/>
      <c r="AI149" s="471"/>
      <c r="AJ149" s="334" t="s">
        <v>1019</v>
      </c>
      <c r="AK149" s="561"/>
      <c r="AL149" s="324"/>
      <c r="AM149" s="324"/>
      <c r="AN149" s="324"/>
      <c r="AO149" s="324"/>
      <c r="AP149" s="563"/>
      <c r="AQ149" s="563"/>
      <c r="AR149" s="563"/>
      <c r="AS149" s="563"/>
      <c r="AT149" s="563"/>
      <c r="AU149" s="563"/>
      <c r="AV149" s="563"/>
      <c r="AW149" s="563"/>
      <c r="AX149" s="563"/>
      <c r="AY149" s="563"/>
      <c r="AZ149" s="563"/>
      <c r="BA149" s="563"/>
      <c r="BB149" s="563"/>
      <c r="BC149" s="563"/>
      <c r="BD149" s="563"/>
      <c r="BE149" s="563"/>
      <c r="BF149" s="563"/>
      <c r="BG149" s="563"/>
      <c r="BH149" s="563"/>
      <c r="BI149" s="563"/>
      <c r="BJ149" s="563"/>
      <c r="BK149" s="563"/>
      <c r="BL149" s="563"/>
      <c r="BM149" s="563"/>
      <c r="BN149" s="563"/>
      <c r="BO149" s="563"/>
      <c r="BP149" s="563"/>
      <c r="BQ149" s="563"/>
    </row>
    <row r="150" customFormat="false" ht="12.75" hidden="false" customHeight="false" outlineLevel="0" collapsed="false">
      <c r="A150" s="333" t="s">
        <v>517</v>
      </c>
      <c r="B150" s="333" t="s">
        <v>2615</v>
      </c>
      <c r="C150" s="333"/>
      <c r="D150" s="533" t="s">
        <v>2616</v>
      </c>
      <c r="E150" s="533" t="s">
        <v>2617</v>
      </c>
      <c r="F150" s="533" t="s">
        <v>2618</v>
      </c>
      <c r="G150" s="334" t="s">
        <v>2619</v>
      </c>
      <c r="H150" s="262" t="s">
        <v>2620</v>
      </c>
      <c r="I150" s="334" t="n">
        <v>775253557</v>
      </c>
      <c r="J150" s="334" t="s">
        <v>2621</v>
      </c>
      <c r="K150" s="491" t="s">
        <v>569</v>
      </c>
      <c r="L150" s="491" t="s">
        <v>2521</v>
      </c>
      <c r="M150" s="334" t="s">
        <v>912</v>
      </c>
      <c r="N150" s="334" t="s">
        <v>912</v>
      </c>
      <c r="O150" s="526" t="s">
        <v>563</v>
      </c>
      <c r="P150" s="334" t="s">
        <v>2622</v>
      </c>
      <c r="Q150" s="470"/>
      <c r="R150" s="334" t="s">
        <v>563</v>
      </c>
      <c r="S150" s="334" t="s">
        <v>913</v>
      </c>
      <c r="T150" s="334" t="s">
        <v>1014</v>
      </c>
      <c r="U150" s="334" t="s">
        <v>913</v>
      </c>
      <c r="V150" s="334" t="s">
        <v>563</v>
      </c>
      <c r="W150" s="334"/>
      <c r="X150" s="334"/>
      <c r="Y150" s="470" t="s">
        <v>1002</v>
      </c>
      <c r="Z150" s="566" t="s">
        <v>940</v>
      </c>
      <c r="AA150" s="608"/>
      <c r="AB150" s="573" t="s">
        <v>563</v>
      </c>
      <c r="AC150" s="526" t="s">
        <v>562</v>
      </c>
      <c r="AD150" s="334"/>
      <c r="AE150" s="334"/>
      <c r="AF150" s="334"/>
      <c r="AG150" s="542" t="s">
        <v>2623</v>
      </c>
      <c r="AH150" s="334"/>
      <c r="AI150" s="471"/>
      <c r="AJ150" s="334"/>
      <c r="AK150" s="561"/>
      <c r="AL150" s="324"/>
      <c r="AM150" s="324"/>
      <c r="AN150" s="324"/>
      <c r="AO150" s="324"/>
      <c r="AP150" s="563"/>
      <c r="AQ150" s="563"/>
      <c r="AR150" s="563"/>
      <c r="AS150" s="563"/>
      <c r="AT150" s="563"/>
      <c r="AU150" s="563"/>
      <c r="AV150" s="563"/>
      <c r="AW150" s="563"/>
      <c r="AX150" s="563"/>
      <c r="AY150" s="563"/>
      <c r="AZ150" s="563"/>
      <c r="BA150" s="563"/>
      <c r="BB150" s="563"/>
      <c r="BC150" s="563"/>
      <c r="BD150" s="563"/>
      <c r="BE150" s="563"/>
      <c r="BF150" s="563"/>
      <c r="BG150" s="563"/>
      <c r="BH150" s="563"/>
      <c r="BI150" s="563"/>
      <c r="BJ150" s="563"/>
      <c r="BK150" s="563"/>
      <c r="BL150" s="563"/>
      <c r="BM150" s="563"/>
      <c r="BN150" s="563"/>
      <c r="BO150" s="563"/>
      <c r="BP150" s="563"/>
      <c r="BQ150" s="563"/>
    </row>
    <row r="151" customFormat="false" ht="12.75" hidden="false" customHeight="false" outlineLevel="0" collapsed="false">
      <c r="A151" s="333" t="s">
        <v>517</v>
      </c>
      <c r="B151" s="333" t="s">
        <v>1004</v>
      </c>
      <c r="C151" s="333"/>
      <c r="D151" s="533" t="s">
        <v>2624</v>
      </c>
      <c r="E151" s="533" t="s">
        <v>2625</v>
      </c>
      <c r="F151" s="533" t="s">
        <v>2626</v>
      </c>
      <c r="G151" s="334" t="s">
        <v>1005</v>
      </c>
      <c r="H151" s="334" t="s">
        <v>1006</v>
      </c>
      <c r="I151" s="334" t="s">
        <v>1007</v>
      </c>
      <c r="J151" s="334" t="s">
        <v>1008</v>
      </c>
      <c r="K151" s="560" t="s">
        <v>1009</v>
      </c>
      <c r="L151" s="491" t="s">
        <v>1010</v>
      </c>
      <c r="M151" s="491" t="s">
        <v>1011</v>
      </c>
      <c r="N151" s="334" t="s">
        <v>1012</v>
      </c>
      <c r="O151" s="491" t="s">
        <v>563</v>
      </c>
      <c r="P151" s="334" t="s">
        <v>1013</v>
      </c>
      <c r="Q151" s="470"/>
      <c r="R151" s="334" t="s">
        <v>563</v>
      </c>
      <c r="S151" s="334" t="s">
        <v>913</v>
      </c>
      <c r="T151" s="334" t="s">
        <v>1014</v>
      </c>
      <c r="U151" s="334" t="s">
        <v>913</v>
      </c>
      <c r="V151" s="470" t="s">
        <v>913</v>
      </c>
      <c r="W151" s="470"/>
      <c r="X151" s="470" t="s">
        <v>1015</v>
      </c>
      <c r="Y151" s="470" t="s">
        <v>1002</v>
      </c>
      <c r="Z151" s="566" t="s">
        <v>940</v>
      </c>
      <c r="AA151" s="569"/>
      <c r="AB151" s="573" t="s">
        <v>563</v>
      </c>
      <c r="AC151" s="491" t="s">
        <v>563</v>
      </c>
      <c r="AD151" s="334"/>
      <c r="AE151" s="334"/>
      <c r="AF151" s="470" t="s">
        <v>1016</v>
      </c>
      <c r="AG151" s="537" t="s">
        <v>1017</v>
      </c>
      <c r="AH151" s="334"/>
      <c r="AI151" s="471"/>
      <c r="AJ151" s="334" t="s">
        <v>1019</v>
      </c>
      <c r="AK151" s="561"/>
      <c r="AL151" s="324"/>
      <c r="AM151" s="324"/>
      <c r="AN151" s="324"/>
      <c r="AO151" s="324"/>
      <c r="AP151" s="563"/>
      <c r="AQ151" s="563"/>
      <c r="AR151" s="563"/>
      <c r="AS151" s="563"/>
      <c r="AT151" s="563"/>
      <c r="AU151" s="563"/>
      <c r="AV151" s="563"/>
      <c r="AW151" s="563"/>
      <c r="AX151" s="563"/>
      <c r="AY151" s="563"/>
      <c r="AZ151" s="563"/>
      <c r="BA151" s="563"/>
      <c r="BB151" s="563"/>
      <c r="BC151" s="563"/>
      <c r="BD151" s="563"/>
      <c r="BE151" s="563"/>
      <c r="BF151" s="563"/>
      <c r="BG151" s="563"/>
      <c r="BH151" s="563"/>
      <c r="BI151" s="563"/>
      <c r="BJ151" s="563"/>
      <c r="BK151" s="563"/>
      <c r="BL151" s="563"/>
      <c r="BM151" s="563"/>
      <c r="BN151" s="563"/>
      <c r="BO151" s="563"/>
      <c r="BP151" s="563"/>
      <c r="BQ151" s="563"/>
    </row>
    <row r="152" customFormat="false" ht="12.75" hidden="false" customHeight="false" outlineLevel="0" collapsed="false">
      <c r="A152" s="333"/>
      <c r="B152" s="333"/>
      <c r="C152" s="334"/>
      <c r="D152" s="334"/>
      <c r="E152" s="334"/>
      <c r="F152" s="334"/>
      <c r="G152" s="334"/>
      <c r="H152" s="334"/>
      <c r="I152" s="334"/>
      <c r="J152" s="334"/>
      <c r="K152" s="334"/>
      <c r="L152" s="334"/>
      <c r="M152" s="334"/>
      <c r="N152" s="334"/>
      <c r="O152" s="334"/>
      <c r="P152" s="334"/>
      <c r="Q152" s="334"/>
      <c r="R152" s="334"/>
      <c r="S152" s="334"/>
      <c r="T152" s="334"/>
      <c r="U152" s="334"/>
      <c r="V152" s="334"/>
      <c r="W152" s="334"/>
      <c r="X152" s="334"/>
      <c r="Y152" s="334"/>
      <c r="Z152" s="334"/>
      <c r="AA152" s="334"/>
      <c r="AB152" s="334"/>
      <c r="AC152" s="334"/>
      <c r="AD152" s="334"/>
      <c r="AE152" s="334"/>
      <c r="AF152" s="334"/>
      <c r="AG152" s="334"/>
      <c r="AH152" s="334"/>
      <c r="AI152" s="334"/>
      <c r="AJ152" s="334"/>
      <c r="AK152" s="324"/>
      <c r="AL152" s="324"/>
      <c r="AM152" s="324"/>
      <c r="AN152" s="324"/>
      <c r="AO152" s="324"/>
      <c r="AP152" s="485"/>
      <c r="AQ152" s="485"/>
      <c r="AR152" s="485"/>
      <c r="AS152" s="485"/>
      <c r="AT152" s="485"/>
      <c r="AU152" s="485"/>
      <c r="AV152" s="485"/>
      <c r="AW152" s="485"/>
      <c r="AX152" s="485"/>
      <c r="AY152" s="485"/>
      <c r="AZ152" s="485"/>
      <c r="BA152" s="485"/>
      <c r="BB152" s="485"/>
      <c r="BC152" s="485"/>
      <c r="BD152" s="485"/>
      <c r="BE152" s="485"/>
      <c r="BF152" s="485"/>
      <c r="BG152" s="485"/>
      <c r="BH152" s="485"/>
      <c r="BI152" s="485"/>
      <c r="BJ152" s="485"/>
      <c r="BK152" s="485"/>
      <c r="BL152" s="485"/>
      <c r="BM152" s="485"/>
      <c r="BN152" s="485"/>
      <c r="BO152" s="485"/>
      <c r="BP152" s="485"/>
      <c r="BQ152" s="485"/>
    </row>
    <row r="153" customFormat="false" ht="12.75" hidden="false" customHeight="false" outlineLevel="0" collapsed="false">
      <c r="A153" s="333" t="s">
        <v>595</v>
      </c>
      <c r="B153" s="333" t="s">
        <v>2627</v>
      </c>
      <c r="C153" s="333"/>
      <c r="D153" s="533" t="s">
        <v>2628</v>
      </c>
      <c r="E153" s="533" t="s">
        <v>2629</v>
      </c>
      <c r="F153" s="533" t="s">
        <v>2630</v>
      </c>
      <c r="G153" s="334" t="s">
        <v>2631</v>
      </c>
      <c r="H153" s="334" t="s">
        <v>2631</v>
      </c>
      <c r="I153" s="334" t="s">
        <v>2632</v>
      </c>
      <c r="J153" s="334" t="s">
        <v>2633</v>
      </c>
      <c r="K153" s="491" t="s">
        <v>1025</v>
      </c>
      <c r="L153" s="334" t="s">
        <v>968</v>
      </c>
      <c r="M153" s="334" t="s">
        <v>913</v>
      </c>
      <c r="N153" s="334" t="s">
        <v>913</v>
      </c>
      <c r="O153" s="334" t="s">
        <v>563</v>
      </c>
      <c r="P153" s="334" t="s">
        <v>2634</v>
      </c>
      <c r="Q153" s="470"/>
      <c r="R153" s="334" t="s">
        <v>2635</v>
      </c>
      <c r="S153" s="334" t="s">
        <v>2636</v>
      </c>
      <c r="T153" s="334" t="s">
        <v>2636</v>
      </c>
      <c r="U153" s="334" t="s">
        <v>913</v>
      </c>
      <c r="V153" s="541" t="s">
        <v>913</v>
      </c>
      <c r="W153" s="470"/>
      <c r="X153" s="470"/>
      <c r="Y153" s="492" t="n">
        <v>41314</v>
      </c>
      <c r="Z153" s="566" t="s">
        <v>940</v>
      </c>
      <c r="AA153" s="334"/>
      <c r="AB153" s="470" t="s">
        <v>1030</v>
      </c>
      <c r="AC153" s="491" t="s">
        <v>563</v>
      </c>
      <c r="AD153" s="334"/>
      <c r="AE153" s="334"/>
      <c r="AF153" s="334" t="s">
        <v>2637</v>
      </c>
      <c r="AG153" s="595" t="s">
        <v>562</v>
      </c>
      <c r="AH153" s="334"/>
      <c r="AI153" s="471"/>
      <c r="AJ153" s="334"/>
      <c r="AK153" s="561"/>
      <c r="AL153" s="324"/>
      <c r="AM153" s="324"/>
      <c r="AN153" s="324"/>
      <c r="AO153" s="324"/>
      <c r="AP153" s="563"/>
      <c r="AQ153" s="563"/>
      <c r="AR153" s="563"/>
      <c r="AS153" s="563"/>
      <c r="AT153" s="563"/>
      <c r="AU153" s="563"/>
      <c r="AV153" s="563"/>
      <c r="AW153" s="563"/>
      <c r="AX153" s="563"/>
      <c r="AY153" s="563"/>
      <c r="AZ153" s="563"/>
      <c r="BA153" s="563"/>
      <c r="BB153" s="563"/>
      <c r="BC153" s="563"/>
      <c r="BD153" s="563"/>
      <c r="BE153" s="563"/>
      <c r="BF153" s="563"/>
      <c r="BG153" s="563"/>
      <c r="BH153" s="563"/>
      <c r="BI153" s="563"/>
      <c r="BJ153" s="563"/>
      <c r="BK153" s="563"/>
      <c r="BL153" s="563"/>
      <c r="BM153" s="563"/>
      <c r="BN153" s="563"/>
      <c r="BO153" s="563"/>
      <c r="BP153" s="563"/>
      <c r="BQ153" s="563"/>
    </row>
    <row r="154" customFormat="false" ht="12.75" hidden="false" customHeight="false" outlineLevel="0" collapsed="false">
      <c r="A154" s="333" t="s">
        <v>21</v>
      </c>
      <c r="B154" s="316" t="s">
        <v>2638</v>
      </c>
      <c r="C154" s="333"/>
      <c r="D154" s="594" t="s">
        <v>949</v>
      </c>
      <c r="E154" s="533" t="s">
        <v>2639</v>
      </c>
      <c r="F154" s="533" t="s">
        <v>2640</v>
      </c>
      <c r="G154" s="481" t="s">
        <v>2641</v>
      </c>
      <c r="H154" s="481" t="s">
        <v>2642</v>
      </c>
      <c r="I154" s="481" t="s">
        <v>2643</v>
      </c>
      <c r="J154" s="481" t="s">
        <v>2644</v>
      </c>
      <c r="K154" s="507"/>
      <c r="L154" s="481" t="s">
        <v>2645</v>
      </c>
      <c r="M154" s="334" t="s">
        <v>1030</v>
      </c>
      <c r="N154" s="498" t="s">
        <v>1139</v>
      </c>
      <c r="O154" s="498" t="s">
        <v>931</v>
      </c>
      <c r="P154" s="334" t="s">
        <v>2646</v>
      </c>
      <c r="Q154" s="334"/>
      <c r="R154" s="334" t="s">
        <v>913</v>
      </c>
      <c r="S154" s="470" t="s">
        <v>913</v>
      </c>
      <c r="T154" s="466" t="s">
        <v>913</v>
      </c>
      <c r="U154" s="470" t="s">
        <v>913</v>
      </c>
      <c r="V154" s="470" t="s">
        <v>913</v>
      </c>
      <c r="W154" s="466"/>
      <c r="X154" s="466"/>
      <c r="Y154" s="466" t="s">
        <v>2647</v>
      </c>
      <c r="Z154" s="334"/>
      <c r="AA154" s="262" t="s">
        <v>2648</v>
      </c>
      <c r="AB154" s="466" t="s">
        <v>913</v>
      </c>
      <c r="AC154" s="36" t="s">
        <v>2649</v>
      </c>
      <c r="AD154" s="470" t="s">
        <v>2650</v>
      </c>
      <c r="AE154" s="334"/>
      <c r="AF154" s="334"/>
      <c r="AG154" s="334"/>
      <c r="AH154" s="334"/>
      <c r="AI154" s="471"/>
      <c r="AJ154" s="334"/>
      <c r="AK154" s="609"/>
      <c r="AL154" s="609"/>
      <c r="AM154" s="609"/>
      <c r="AN154" s="609"/>
      <c r="AO154" s="609"/>
      <c r="AP154" s="485"/>
      <c r="AQ154" s="485"/>
      <c r="AR154" s="485"/>
      <c r="AS154" s="485"/>
      <c r="AT154" s="485"/>
      <c r="AU154" s="485"/>
      <c r="AV154" s="485"/>
      <c r="AW154" s="485"/>
      <c r="AX154" s="485"/>
      <c r="AY154" s="485"/>
      <c r="AZ154" s="485"/>
      <c r="BA154" s="485"/>
      <c r="BB154" s="485"/>
      <c r="BC154" s="485"/>
      <c r="BD154" s="485"/>
      <c r="BE154" s="485"/>
      <c r="BF154" s="485"/>
      <c r="BG154" s="485"/>
      <c r="BH154" s="485"/>
      <c r="BI154" s="485"/>
      <c r="BJ154" s="485"/>
      <c r="BK154" s="485"/>
      <c r="BL154" s="485"/>
      <c r="BM154" s="485"/>
      <c r="BN154" s="485"/>
      <c r="BO154" s="485"/>
      <c r="BP154" s="485"/>
      <c r="BQ154" s="485"/>
    </row>
    <row r="155" customFormat="false" ht="12.75" hidden="false" customHeight="false" outlineLevel="0" collapsed="false">
      <c r="A155" s="333" t="s">
        <v>2651</v>
      </c>
      <c r="B155" s="474" t="s">
        <v>2652</v>
      </c>
      <c r="C155" s="333" t="s">
        <v>1548</v>
      </c>
      <c r="D155" s="594" t="s">
        <v>949</v>
      </c>
      <c r="E155" s="533" t="s">
        <v>2653</v>
      </c>
      <c r="F155" s="533" t="s">
        <v>2654</v>
      </c>
      <c r="G155" s="481" t="s">
        <v>2655</v>
      </c>
      <c r="H155" s="533" t="s">
        <v>2656</v>
      </c>
      <c r="I155" s="481" t="s">
        <v>2657</v>
      </c>
      <c r="J155" s="481" t="s">
        <v>2658</v>
      </c>
      <c r="K155" s="491"/>
      <c r="L155" s="481"/>
      <c r="M155" s="334" t="s">
        <v>2659</v>
      </c>
      <c r="N155" s="334" t="s">
        <v>562</v>
      </c>
      <c r="O155" s="334" t="s">
        <v>931</v>
      </c>
      <c r="P155" s="481" t="s">
        <v>2660</v>
      </c>
      <c r="Q155" s="334"/>
      <c r="R155" s="334" t="s">
        <v>563</v>
      </c>
      <c r="S155" s="334" t="s">
        <v>563</v>
      </c>
      <c r="T155" s="334" t="s">
        <v>563</v>
      </c>
      <c r="U155" s="470" t="s">
        <v>913</v>
      </c>
      <c r="V155" s="470" t="s">
        <v>2661</v>
      </c>
      <c r="W155" s="470"/>
      <c r="X155" s="470" t="s">
        <v>2662</v>
      </c>
      <c r="Y155" s="470" t="s">
        <v>2663</v>
      </c>
      <c r="Z155" s="334"/>
      <c r="AA155" s="87" t="s">
        <v>2664</v>
      </c>
      <c r="AB155" s="571" t="s">
        <v>2665</v>
      </c>
      <c r="AC155" s="571" t="s">
        <v>2665</v>
      </c>
      <c r="AD155" s="334"/>
      <c r="AE155" s="334"/>
      <c r="AF155" s="334"/>
      <c r="AG155" s="334"/>
      <c r="AH155" s="334"/>
      <c r="AI155" s="471"/>
      <c r="AJ155" s="334"/>
      <c r="AK155" s="324"/>
      <c r="AL155" s="324"/>
      <c r="AM155" s="324"/>
      <c r="AN155" s="324"/>
      <c r="AO155" s="324"/>
      <c r="AP155" s="485"/>
      <c r="AQ155" s="485"/>
      <c r="AR155" s="485"/>
      <c r="AS155" s="485"/>
      <c r="AT155" s="485"/>
      <c r="AU155" s="485"/>
      <c r="AV155" s="485"/>
      <c r="AW155" s="485"/>
      <c r="AX155" s="485"/>
      <c r="AY155" s="485"/>
      <c r="AZ155" s="485"/>
      <c r="BA155" s="485"/>
      <c r="BB155" s="485"/>
      <c r="BC155" s="485"/>
      <c r="BD155" s="485"/>
      <c r="BE155" s="485"/>
      <c r="BF155" s="485"/>
      <c r="BG155" s="485"/>
      <c r="BH155" s="485"/>
      <c r="BI155" s="485"/>
      <c r="BJ155" s="485"/>
      <c r="BK155" s="485"/>
      <c r="BL155" s="485"/>
      <c r="BM155" s="485"/>
      <c r="BN155" s="485"/>
      <c r="BO155" s="485"/>
      <c r="BP155" s="485"/>
      <c r="BQ155" s="485"/>
    </row>
    <row r="156" customFormat="false" ht="12.75" hidden="false" customHeight="false" outlineLevel="0" collapsed="false">
      <c r="A156" s="610"/>
      <c r="B156" s="610"/>
      <c r="C156" s="333"/>
      <c r="D156" s="572"/>
      <c r="E156" s="572"/>
      <c r="F156" s="572"/>
      <c r="G156" s="525"/>
      <c r="H156" s="525"/>
      <c r="I156" s="525"/>
      <c r="J156" s="525"/>
      <c r="K156" s="525"/>
      <c r="L156" s="525"/>
      <c r="M156" s="525"/>
      <c r="N156" s="525"/>
      <c r="O156" s="525"/>
      <c r="P156" s="525"/>
      <c r="Q156" s="525"/>
      <c r="R156" s="525"/>
      <c r="S156" s="525"/>
      <c r="T156" s="525"/>
      <c r="U156" s="525"/>
      <c r="V156" s="611"/>
      <c r="W156" s="525"/>
      <c r="X156" s="525"/>
      <c r="Y156" s="525"/>
      <c r="Z156" s="612"/>
      <c r="AA156" s="525"/>
      <c r="AB156" s="525"/>
      <c r="AC156" s="525"/>
      <c r="AD156" s="525"/>
      <c r="AE156" s="525"/>
      <c r="AF156" s="525"/>
      <c r="AG156" s="613"/>
      <c r="AH156" s="525"/>
      <c r="AI156" s="471"/>
      <c r="AJ156" s="525"/>
      <c r="AK156" s="614"/>
      <c r="AL156" s="614"/>
      <c r="AM156" s="614"/>
      <c r="AN156" s="614"/>
      <c r="AO156" s="614"/>
      <c r="AP156" s="615"/>
      <c r="AQ156" s="615"/>
      <c r="AR156" s="615"/>
      <c r="AS156" s="615"/>
      <c r="AT156" s="615"/>
      <c r="AU156" s="615"/>
      <c r="AV156" s="615"/>
      <c r="AW156" s="615"/>
      <c r="AX156" s="615"/>
      <c r="AY156" s="615"/>
      <c r="AZ156" s="615"/>
      <c r="BA156" s="615"/>
      <c r="BB156" s="615"/>
      <c r="BC156" s="615"/>
      <c r="BD156" s="615"/>
      <c r="BE156" s="615"/>
      <c r="BF156" s="615"/>
      <c r="BG156" s="615"/>
      <c r="BH156" s="615"/>
      <c r="BI156" s="615"/>
      <c r="BJ156" s="615"/>
      <c r="BK156" s="615"/>
      <c r="BL156" s="615"/>
      <c r="BM156" s="615"/>
      <c r="BN156" s="615"/>
      <c r="BO156" s="615"/>
      <c r="BP156" s="615"/>
      <c r="BQ156" s="615"/>
    </row>
    <row r="157" customFormat="false" ht="12.75" hidden="false" customHeight="false" outlineLevel="0" collapsed="false">
      <c r="A157" s="581" t="s">
        <v>21</v>
      </c>
      <c r="B157" s="581" t="s">
        <v>2666</v>
      </c>
      <c r="C157" s="581"/>
      <c r="D157" s="584" t="s">
        <v>2667</v>
      </c>
      <c r="E157" s="584" t="s">
        <v>2668</v>
      </c>
      <c r="F157" s="584" t="s">
        <v>2669</v>
      </c>
      <c r="G157" s="139" t="s">
        <v>2670</v>
      </c>
      <c r="H157" s="139" t="s">
        <v>2671</v>
      </c>
      <c r="I157" s="139" t="s">
        <v>250</v>
      </c>
      <c r="J157" s="139" t="s">
        <v>2672</v>
      </c>
      <c r="K157" s="587" t="s">
        <v>1249</v>
      </c>
      <c r="L157" s="139" t="s">
        <v>569</v>
      </c>
      <c r="M157" s="139" t="s">
        <v>913</v>
      </c>
      <c r="N157" s="587" t="s">
        <v>2673</v>
      </c>
      <c r="O157" s="587" t="s">
        <v>931</v>
      </c>
      <c r="P157" s="139" t="s">
        <v>2674</v>
      </c>
      <c r="Q157" s="587"/>
      <c r="R157" s="139" t="s">
        <v>913</v>
      </c>
      <c r="S157" s="139" t="s">
        <v>913</v>
      </c>
      <c r="T157" s="139"/>
      <c r="U157" s="139" t="s">
        <v>913</v>
      </c>
      <c r="V157" s="139" t="s">
        <v>563</v>
      </c>
      <c r="W157" s="587" t="s">
        <v>1339</v>
      </c>
      <c r="X157" s="587"/>
      <c r="Y157" s="587" t="s">
        <v>1186</v>
      </c>
      <c r="Z157" s="587" t="s">
        <v>940</v>
      </c>
      <c r="AA157" s="587"/>
      <c r="AB157" s="587" t="s">
        <v>1030</v>
      </c>
      <c r="AC157" s="587" t="s">
        <v>2675</v>
      </c>
      <c r="AD157" s="587"/>
      <c r="AE157" s="587" t="s">
        <v>933</v>
      </c>
      <c r="AF157" s="587"/>
      <c r="AG157" s="587" t="s">
        <v>940</v>
      </c>
      <c r="AH157" s="587"/>
      <c r="AI157" s="587"/>
      <c r="AJ157" s="587"/>
      <c r="AK157" s="616"/>
      <c r="AL157" s="616"/>
      <c r="AM157" s="616"/>
      <c r="AN157" s="616"/>
      <c r="AO157" s="616"/>
      <c r="AP157" s="617"/>
      <c r="AQ157" s="617"/>
      <c r="AR157" s="617"/>
      <c r="AS157" s="617"/>
      <c r="AT157" s="617"/>
      <c r="AU157" s="617"/>
      <c r="AV157" s="617"/>
      <c r="AW157" s="617"/>
      <c r="AX157" s="617"/>
      <c r="AY157" s="617"/>
      <c r="AZ157" s="617"/>
      <c r="BA157" s="617"/>
      <c r="BB157" s="617"/>
      <c r="BC157" s="617"/>
      <c r="BD157" s="617"/>
      <c r="BE157" s="617"/>
      <c r="BF157" s="617"/>
      <c r="BG157" s="617"/>
      <c r="BH157" s="617"/>
      <c r="BI157" s="617"/>
      <c r="BJ157" s="617"/>
      <c r="BK157" s="617"/>
      <c r="BL157" s="617"/>
      <c r="BM157" s="617"/>
      <c r="BN157" s="617"/>
      <c r="BO157" s="617"/>
      <c r="BP157" s="617"/>
      <c r="BQ157" s="617"/>
    </row>
    <row r="158" customFormat="false" ht="12.75" hidden="false" customHeight="false" outlineLevel="0" collapsed="false">
      <c r="A158" s="581" t="s">
        <v>537</v>
      </c>
      <c r="B158" s="581" t="s">
        <v>2676</v>
      </c>
      <c r="C158" s="333"/>
      <c r="D158" s="584" t="s">
        <v>2677</v>
      </c>
      <c r="E158" s="584" t="s">
        <v>2678</v>
      </c>
      <c r="F158" s="584" t="s">
        <v>2679</v>
      </c>
      <c r="G158" s="139" t="s">
        <v>2680</v>
      </c>
      <c r="H158" s="139" t="s">
        <v>2681</v>
      </c>
      <c r="I158" s="139" t="s">
        <v>2682</v>
      </c>
      <c r="J158" s="139" t="s">
        <v>2683</v>
      </c>
      <c r="K158" s="139"/>
      <c r="L158" s="139"/>
      <c r="M158" s="587" t="s">
        <v>2684</v>
      </c>
      <c r="N158" s="139"/>
      <c r="O158" s="587" t="s">
        <v>563</v>
      </c>
      <c r="P158" s="139" t="s">
        <v>2685</v>
      </c>
      <c r="Q158" s="587"/>
      <c r="R158" s="587" t="s">
        <v>913</v>
      </c>
      <c r="S158" s="139" t="s">
        <v>913</v>
      </c>
      <c r="T158" s="587" t="s">
        <v>913</v>
      </c>
      <c r="U158" s="587" t="s">
        <v>913</v>
      </c>
      <c r="V158" s="139" t="s">
        <v>563</v>
      </c>
      <c r="W158" s="618" t="s">
        <v>1966</v>
      </c>
      <c r="X158" s="618"/>
      <c r="Y158" s="618" t="s">
        <v>2686</v>
      </c>
      <c r="Z158" s="587"/>
      <c r="AA158" s="139" t="s">
        <v>2687</v>
      </c>
      <c r="AB158" s="618" t="s">
        <v>1030</v>
      </c>
      <c r="AC158" s="587" t="s">
        <v>2688</v>
      </c>
      <c r="AD158" s="618" t="s">
        <v>2689</v>
      </c>
      <c r="AE158" s="587"/>
      <c r="AF158" s="587"/>
      <c r="AG158" s="587"/>
      <c r="AH158" s="587"/>
      <c r="AI158" s="588"/>
      <c r="AJ158" s="587"/>
      <c r="AK158" s="619"/>
      <c r="AL158" s="619"/>
      <c r="AM158" s="619"/>
      <c r="AN158" s="619"/>
      <c r="AO158" s="619"/>
      <c r="AP158" s="617"/>
      <c r="AQ158" s="617"/>
      <c r="AR158" s="617"/>
      <c r="AS158" s="617"/>
      <c r="AT158" s="617"/>
      <c r="AU158" s="617"/>
      <c r="AV158" s="617"/>
      <c r="AW158" s="617"/>
      <c r="AX158" s="617"/>
      <c r="AY158" s="617"/>
      <c r="AZ158" s="617"/>
      <c r="BA158" s="617"/>
      <c r="BB158" s="617"/>
      <c r="BC158" s="617"/>
      <c r="BD158" s="617"/>
      <c r="BE158" s="617"/>
      <c r="BF158" s="617"/>
      <c r="BG158" s="617"/>
      <c r="BH158" s="617"/>
      <c r="BI158" s="617"/>
      <c r="BJ158" s="617"/>
      <c r="BK158" s="617"/>
      <c r="BL158" s="617"/>
      <c r="BM158" s="617"/>
      <c r="BN158" s="617"/>
      <c r="BO158" s="617"/>
      <c r="BP158" s="617"/>
      <c r="BQ158" s="617"/>
    </row>
    <row r="159" customFormat="false" ht="12.75" hidden="false" customHeight="false" outlineLevel="0" collapsed="false">
      <c r="A159" s="581" t="s">
        <v>2690</v>
      </c>
      <c r="B159" s="581" t="s">
        <v>2691</v>
      </c>
      <c r="C159" s="333"/>
      <c r="D159" s="584" t="s">
        <v>2692</v>
      </c>
      <c r="E159" s="584" t="s">
        <v>2693</v>
      </c>
      <c r="F159" s="584" t="s">
        <v>2694</v>
      </c>
      <c r="G159" s="139" t="s">
        <v>2695</v>
      </c>
      <c r="H159" s="139" t="s">
        <v>2696</v>
      </c>
      <c r="I159" s="139" t="s">
        <v>2697</v>
      </c>
      <c r="J159" s="139" t="s">
        <v>40</v>
      </c>
      <c r="K159" s="587"/>
      <c r="L159" s="139" t="s">
        <v>2698</v>
      </c>
      <c r="M159" s="587" t="s">
        <v>1030</v>
      </c>
      <c r="N159" s="587" t="s">
        <v>2699</v>
      </c>
      <c r="O159" s="587" t="s">
        <v>563</v>
      </c>
      <c r="P159" s="139" t="s">
        <v>2700</v>
      </c>
      <c r="Q159" s="587"/>
      <c r="R159" s="587" t="s">
        <v>563</v>
      </c>
      <c r="S159" s="587" t="s">
        <v>913</v>
      </c>
      <c r="T159" s="587" t="s">
        <v>913</v>
      </c>
      <c r="U159" s="587"/>
      <c r="V159" s="587" t="s">
        <v>563</v>
      </c>
      <c r="W159" s="587"/>
      <c r="X159" s="587" t="s">
        <v>2701</v>
      </c>
      <c r="Y159" s="587"/>
      <c r="Z159" s="587"/>
      <c r="AA159" s="166" t="s">
        <v>2702</v>
      </c>
      <c r="AB159" s="587" t="s">
        <v>1030</v>
      </c>
      <c r="AC159" s="587" t="s">
        <v>2703</v>
      </c>
      <c r="AD159" s="587"/>
      <c r="AE159" s="587"/>
      <c r="AF159" s="587"/>
      <c r="AG159" s="587"/>
      <c r="AH159" s="587"/>
      <c r="AI159" s="588"/>
      <c r="AJ159" s="587"/>
      <c r="AK159" s="616"/>
      <c r="AL159" s="616"/>
      <c r="AM159" s="616"/>
      <c r="AN159" s="616"/>
      <c r="AO159" s="616"/>
      <c r="AP159" s="617"/>
      <c r="AQ159" s="617"/>
      <c r="AR159" s="617"/>
      <c r="AS159" s="617"/>
      <c r="AT159" s="617"/>
      <c r="AU159" s="617"/>
      <c r="AV159" s="617"/>
      <c r="AW159" s="617"/>
      <c r="AX159" s="617"/>
      <c r="AY159" s="617"/>
      <c r="AZ159" s="617"/>
      <c r="BA159" s="617"/>
      <c r="BB159" s="617"/>
      <c r="BC159" s="617"/>
      <c r="BD159" s="617"/>
      <c r="BE159" s="617"/>
      <c r="BF159" s="617"/>
      <c r="BG159" s="617"/>
      <c r="BH159" s="617"/>
      <c r="BI159" s="617"/>
      <c r="BJ159" s="617"/>
      <c r="BK159" s="617"/>
      <c r="BL159" s="617"/>
      <c r="BM159" s="617"/>
      <c r="BN159" s="617"/>
      <c r="BO159" s="617"/>
      <c r="BP159" s="617"/>
      <c r="BQ159" s="617"/>
    </row>
    <row r="160" customFormat="false" ht="12.75" hidden="false" customHeight="false" outlineLevel="0" collapsed="false">
      <c r="A160" s="564" t="s">
        <v>21</v>
      </c>
      <c r="B160" s="581" t="s">
        <v>2704</v>
      </c>
      <c r="C160" s="333"/>
      <c r="D160" s="533" t="s">
        <v>2705</v>
      </c>
      <c r="E160" s="533" t="s">
        <v>2706</v>
      </c>
      <c r="F160" s="533" t="s">
        <v>2707</v>
      </c>
      <c r="G160" s="334" t="s">
        <v>2708</v>
      </c>
      <c r="H160" s="334" t="s">
        <v>2709</v>
      </c>
      <c r="I160" s="334" t="s">
        <v>2710</v>
      </c>
      <c r="J160" s="334" t="s">
        <v>2711</v>
      </c>
      <c r="K160" s="620" t="s">
        <v>1056</v>
      </c>
      <c r="L160" s="334" t="s">
        <v>911</v>
      </c>
      <c r="M160" s="334" t="s">
        <v>2712</v>
      </c>
      <c r="N160" s="491" t="s">
        <v>562</v>
      </c>
      <c r="O160" s="491" t="s">
        <v>931</v>
      </c>
      <c r="P160" s="334" t="s">
        <v>2713</v>
      </c>
      <c r="Q160" s="491" t="s">
        <v>960</v>
      </c>
      <c r="R160" s="536"/>
      <c r="S160" s="470"/>
      <c r="T160" s="470"/>
      <c r="U160" s="470"/>
      <c r="V160" s="499" t="s">
        <v>913</v>
      </c>
      <c r="W160" s="470"/>
      <c r="X160" s="470"/>
      <c r="Y160" s="492" t="n">
        <v>41070</v>
      </c>
      <c r="Z160" s="621" t="s">
        <v>940</v>
      </c>
      <c r="AA160" s="334"/>
      <c r="AB160" s="491" t="s">
        <v>563</v>
      </c>
      <c r="AC160" s="491" t="s">
        <v>563</v>
      </c>
      <c r="AD160" s="334"/>
      <c r="AE160" s="334"/>
      <c r="AF160" s="470" t="s">
        <v>2714</v>
      </c>
      <c r="AG160" s="542" t="s">
        <v>1056</v>
      </c>
      <c r="AH160" s="334" t="s">
        <v>1056</v>
      </c>
      <c r="AI160" s="471"/>
      <c r="AJ160" s="334" t="s">
        <v>1019</v>
      </c>
      <c r="AK160" s="561"/>
      <c r="AL160" s="324"/>
      <c r="AM160" s="324"/>
      <c r="AN160" s="324"/>
      <c r="AO160" s="324"/>
      <c r="AP160" s="563"/>
      <c r="AQ160" s="563"/>
      <c r="AR160" s="563"/>
      <c r="AS160" s="563"/>
      <c r="AT160" s="563"/>
      <c r="AU160" s="563"/>
      <c r="AV160" s="563"/>
      <c r="AW160" s="563"/>
      <c r="AX160" s="563"/>
      <c r="AY160" s="563"/>
      <c r="AZ160" s="563"/>
      <c r="BA160" s="563"/>
      <c r="BB160" s="563"/>
      <c r="BC160" s="563"/>
      <c r="BD160" s="563"/>
      <c r="BE160" s="563"/>
      <c r="BF160" s="563"/>
      <c r="BG160" s="563"/>
      <c r="BH160" s="563"/>
      <c r="BI160" s="563"/>
      <c r="BJ160" s="563"/>
      <c r="BK160" s="563"/>
      <c r="BL160" s="563"/>
      <c r="BM160" s="563"/>
      <c r="BN160" s="563"/>
      <c r="BO160" s="563"/>
      <c r="BP160" s="563"/>
      <c r="BQ160" s="563"/>
    </row>
    <row r="161" customFormat="false" ht="12.75" hidden="false" customHeight="false" outlineLevel="0" collapsed="false">
      <c r="A161" s="564" t="s">
        <v>96</v>
      </c>
      <c r="B161" s="581" t="s">
        <v>2715</v>
      </c>
      <c r="C161" s="333"/>
      <c r="D161" s="570" t="s">
        <v>940</v>
      </c>
      <c r="E161" s="570" t="s">
        <v>1151</v>
      </c>
      <c r="F161" s="622" t="s">
        <v>2716</v>
      </c>
      <c r="G161" s="570" t="s">
        <v>2717</v>
      </c>
      <c r="H161" s="623"/>
      <c r="I161" s="570" t="s">
        <v>2718</v>
      </c>
      <c r="J161" s="570" t="s">
        <v>2719</v>
      </c>
      <c r="K161" s="624" t="s">
        <v>569</v>
      </c>
      <c r="L161" s="570"/>
      <c r="M161" s="570" t="s">
        <v>1030</v>
      </c>
      <c r="N161" s="570"/>
      <c r="O161" s="570" t="s">
        <v>931</v>
      </c>
      <c r="P161" s="570" t="s">
        <v>2720</v>
      </c>
      <c r="Q161" s="570"/>
      <c r="R161" s="625"/>
      <c r="S161" s="139" t="s">
        <v>913</v>
      </c>
      <c r="T161" s="139" t="s">
        <v>563</v>
      </c>
      <c r="U161" s="139" t="s">
        <v>913</v>
      </c>
      <c r="V161" s="139" t="s">
        <v>563</v>
      </c>
      <c r="W161" s="139"/>
      <c r="X161" s="139"/>
      <c r="Y161" s="139"/>
      <c r="Z161" s="570"/>
      <c r="AA161" s="139"/>
      <c r="AB161" s="626" t="s">
        <v>2721</v>
      </c>
      <c r="AC161" s="627" t="s">
        <v>933</v>
      </c>
      <c r="AD161" s="570"/>
      <c r="AE161" s="570"/>
      <c r="AF161" s="570"/>
      <c r="AG161" s="570"/>
      <c r="AH161" s="570"/>
      <c r="AI161" s="628"/>
      <c r="AJ161" s="570"/>
      <c r="AK161" s="629"/>
      <c r="AL161" s="629"/>
      <c r="AM161" s="629"/>
      <c r="AN161" s="629"/>
      <c r="AO161" s="629"/>
      <c r="AP161" s="630"/>
      <c r="AQ161" s="630"/>
      <c r="AR161" s="630"/>
      <c r="AS161" s="630"/>
      <c r="AT161" s="630"/>
      <c r="AU161" s="630"/>
      <c r="AV161" s="630"/>
      <c r="AW161" s="630"/>
      <c r="AX161" s="630"/>
      <c r="AY161" s="630"/>
      <c r="AZ161" s="630"/>
      <c r="BA161" s="630"/>
      <c r="BB161" s="630"/>
      <c r="BC161" s="630"/>
      <c r="BD161" s="630"/>
      <c r="BE161" s="630"/>
      <c r="BF161" s="630"/>
      <c r="BG161" s="630"/>
      <c r="BH161" s="630"/>
      <c r="BI161" s="630"/>
      <c r="BJ161" s="630"/>
      <c r="BK161" s="630"/>
      <c r="BL161" s="630"/>
      <c r="BM161" s="630"/>
      <c r="BN161" s="630"/>
      <c r="BO161" s="630"/>
      <c r="BP161" s="630"/>
      <c r="BQ161" s="630"/>
    </row>
    <row r="162" customFormat="false" ht="12.75" hidden="false" customHeight="false" outlineLevel="0" collapsed="false">
      <c r="A162" s="581" t="s">
        <v>2722</v>
      </c>
      <c r="B162" s="581" t="s">
        <v>2723</v>
      </c>
      <c r="C162" s="333"/>
      <c r="D162" s="139" t="s">
        <v>949</v>
      </c>
      <c r="E162" s="584" t="s">
        <v>2724</v>
      </c>
      <c r="F162" s="584" t="s">
        <v>2725</v>
      </c>
      <c r="G162" s="139" t="s">
        <v>2726</v>
      </c>
      <c r="H162" s="139" t="s">
        <v>2727</v>
      </c>
      <c r="I162" s="139" t="s">
        <v>2728</v>
      </c>
      <c r="J162" s="587" t="s">
        <v>2729</v>
      </c>
      <c r="K162" s="587" t="s">
        <v>569</v>
      </c>
      <c r="L162" s="587" t="s">
        <v>2730</v>
      </c>
      <c r="M162" s="587" t="s">
        <v>1388</v>
      </c>
      <c r="N162" s="587"/>
      <c r="O162" s="139" t="s">
        <v>931</v>
      </c>
      <c r="P162" s="166" t="s">
        <v>2731</v>
      </c>
      <c r="Q162" s="587"/>
      <c r="R162" s="139"/>
      <c r="S162" s="139" t="s">
        <v>913</v>
      </c>
      <c r="T162" s="139" t="s">
        <v>913</v>
      </c>
      <c r="U162" s="139" t="s">
        <v>913</v>
      </c>
      <c r="V162" s="139"/>
      <c r="W162" s="587" t="s">
        <v>1390</v>
      </c>
      <c r="X162" s="626"/>
      <c r="Y162" s="626" t="n">
        <v>15</v>
      </c>
      <c r="Z162" s="587"/>
      <c r="AA162" s="166" t="s">
        <v>2732</v>
      </c>
      <c r="AB162" s="626" t="s">
        <v>1281</v>
      </c>
      <c r="AC162" s="626" t="s">
        <v>933</v>
      </c>
      <c r="AD162" s="587"/>
      <c r="AE162" s="587"/>
      <c r="AF162" s="587"/>
      <c r="AG162" s="587"/>
      <c r="AH162" s="587"/>
      <c r="AI162" s="588"/>
      <c r="AJ162" s="587"/>
      <c r="AK162" s="616"/>
      <c r="AL162" s="616"/>
      <c r="AM162" s="616"/>
      <c r="AN162" s="616"/>
      <c r="AO162" s="616"/>
      <c r="AP162" s="617"/>
      <c r="AQ162" s="617"/>
      <c r="AR162" s="617"/>
      <c r="AS162" s="617"/>
      <c r="AT162" s="617"/>
      <c r="AU162" s="617"/>
      <c r="AV162" s="617"/>
      <c r="AW162" s="617"/>
      <c r="AX162" s="617"/>
      <c r="AY162" s="617"/>
      <c r="AZ162" s="617"/>
      <c r="BA162" s="617"/>
      <c r="BB162" s="617"/>
      <c r="BC162" s="617"/>
      <c r="BD162" s="617"/>
      <c r="BE162" s="617"/>
      <c r="BF162" s="617"/>
      <c r="BG162" s="617"/>
      <c r="BH162" s="617"/>
      <c r="BI162" s="617"/>
      <c r="BJ162" s="617"/>
      <c r="BK162" s="617"/>
      <c r="BL162" s="617"/>
      <c r="BM162" s="617"/>
      <c r="BN162" s="617"/>
      <c r="BO162" s="617"/>
      <c r="BP162" s="617"/>
      <c r="BQ162" s="617"/>
    </row>
    <row r="163" customFormat="false" ht="12.75" hidden="false" customHeight="false" outlineLevel="0" collapsed="false">
      <c r="A163" s="564" t="s">
        <v>21</v>
      </c>
      <c r="B163" s="581" t="s">
        <v>2733</v>
      </c>
      <c r="C163" s="333"/>
      <c r="D163" s="583" t="s">
        <v>2734</v>
      </c>
      <c r="E163" s="583" t="s">
        <v>2735</v>
      </c>
      <c r="F163" s="583" t="s">
        <v>2736</v>
      </c>
      <c r="G163" s="585" t="s">
        <v>2099</v>
      </c>
      <c r="H163" s="585" t="s">
        <v>2737</v>
      </c>
      <c r="I163" s="585" t="s">
        <v>2738</v>
      </c>
      <c r="J163" s="585" t="s">
        <v>2739</v>
      </c>
      <c r="K163" s="631" t="s">
        <v>2740</v>
      </c>
      <c r="L163" s="585" t="s">
        <v>562</v>
      </c>
      <c r="M163" s="585" t="s">
        <v>2741</v>
      </c>
      <c r="N163" s="585" t="s">
        <v>562</v>
      </c>
      <c r="O163" s="585" t="s">
        <v>563</v>
      </c>
      <c r="P163" s="585" t="s">
        <v>2742</v>
      </c>
      <c r="Q163" s="586" t="s">
        <v>2743</v>
      </c>
      <c r="R163" s="632"/>
      <c r="S163" s="587"/>
      <c r="T163" s="587"/>
      <c r="U163" s="587"/>
      <c r="V163" s="587"/>
      <c r="W163" s="587"/>
      <c r="X163" s="587"/>
      <c r="Y163" s="587" t="s">
        <v>1002</v>
      </c>
      <c r="Z163" s="633" t="s">
        <v>912</v>
      </c>
      <c r="AA163" s="587"/>
      <c r="AB163" s="634" t="s">
        <v>562</v>
      </c>
      <c r="AC163" s="634" t="s">
        <v>562</v>
      </c>
      <c r="AD163" s="585"/>
      <c r="AE163" s="585"/>
      <c r="AF163" s="586"/>
      <c r="AG163" s="587" t="s">
        <v>2744</v>
      </c>
      <c r="AH163" s="587" t="s">
        <v>2745</v>
      </c>
      <c r="AI163" s="588"/>
      <c r="AJ163" s="587"/>
      <c r="AK163" s="635"/>
      <c r="AL163" s="616"/>
      <c r="AM163" s="616"/>
      <c r="AN163" s="616"/>
      <c r="AO163" s="616"/>
      <c r="AP163" s="636"/>
      <c r="AQ163" s="636"/>
      <c r="AR163" s="636"/>
      <c r="AS163" s="636"/>
      <c r="AT163" s="636"/>
      <c r="AU163" s="636"/>
      <c r="AV163" s="636"/>
      <c r="AW163" s="636"/>
      <c r="AX163" s="636"/>
      <c r="AY163" s="636"/>
      <c r="AZ163" s="636"/>
      <c r="BA163" s="636"/>
      <c r="BB163" s="636"/>
      <c r="BC163" s="636"/>
      <c r="BD163" s="636"/>
      <c r="BE163" s="636"/>
      <c r="BF163" s="636"/>
      <c r="BG163" s="636"/>
      <c r="BH163" s="636"/>
      <c r="BI163" s="636"/>
      <c r="BJ163" s="636"/>
      <c r="BK163" s="636"/>
      <c r="BL163" s="636"/>
      <c r="BM163" s="636"/>
      <c r="BN163" s="636"/>
      <c r="BO163" s="636"/>
      <c r="BP163" s="636"/>
      <c r="BQ163" s="636"/>
    </row>
    <row r="164" customFormat="false" ht="12.75" hidden="false" customHeight="false" outlineLevel="0" collapsed="false">
      <c r="A164" s="564" t="s">
        <v>21</v>
      </c>
      <c r="B164" s="581" t="s">
        <v>2746</v>
      </c>
      <c r="C164" s="333"/>
      <c r="D164" s="582" t="s">
        <v>940</v>
      </c>
      <c r="E164" s="583" t="s">
        <v>2747</v>
      </c>
      <c r="F164" s="583" t="s">
        <v>2748</v>
      </c>
      <c r="G164" s="585" t="s">
        <v>2749</v>
      </c>
      <c r="H164" s="631" t="s">
        <v>2750</v>
      </c>
      <c r="I164" s="585" t="s">
        <v>2751</v>
      </c>
      <c r="J164" s="585" t="s">
        <v>2752</v>
      </c>
      <c r="K164" s="586" t="s">
        <v>1056</v>
      </c>
      <c r="L164" s="585" t="s">
        <v>940</v>
      </c>
      <c r="M164" s="585" t="s">
        <v>912</v>
      </c>
      <c r="N164" s="585" t="s">
        <v>1056</v>
      </c>
      <c r="O164" s="570" t="s">
        <v>931</v>
      </c>
      <c r="P164" s="585" t="s">
        <v>2753</v>
      </c>
      <c r="Q164" s="586" t="s">
        <v>1018</v>
      </c>
      <c r="R164" s="585" t="s">
        <v>563</v>
      </c>
      <c r="S164" s="585" t="s">
        <v>913</v>
      </c>
      <c r="T164" s="587"/>
      <c r="U164" s="585" t="s">
        <v>913</v>
      </c>
      <c r="V164" s="585" t="s">
        <v>563</v>
      </c>
      <c r="W164" s="585"/>
      <c r="X164" s="585"/>
      <c r="Y164" s="586"/>
      <c r="Z164" s="637" t="s">
        <v>940</v>
      </c>
      <c r="AA164" s="585"/>
      <c r="AB164" s="587" t="s">
        <v>1030</v>
      </c>
      <c r="AC164" s="638" t="s">
        <v>933</v>
      </c>
      <c r="AD164" s="586"/>
      <c r="AE164" s="586"/>
      <c r="AF164" s="586"/>
      <c r="AG164" s="639" t="s">
        <v>1056</v>
      </c>
      <c r="AH164" s="585" t="s">
        <v>1056</v>
      </c>
      <c r="AI164" s="588"/>
      <c r="AJ164" s="585" t="s">
        <v>961</v>
      </c>
      <c r="AK164" s="589"/>
      <c r="AL164" s="590"/>
      <c r="AM164" s="590"/>
      <c r="AN164" s="590"/>
      <c r="AO164" s="590"/>
      <c r="AP164" s="640"/>
      <c r="AQ164" s="640"/>
      <c r="AR164" s="640"/>
      <c r="AS164" s="640"/>
      <c r="AT164" s="640"/>
      <c r="AU164" s="640"/>
      <c r="AV164" s="640"/>
      <c r="AW164" s="640"/>
      <c r="AX164" s="640"/>
      <c r="AY164" s="640"/>
      <c r="AZ164" s="640"/>
      <c r="BA164" s="640"/>
      <c r="BB164" s="640"/>
      <c r="BC164" s="640"/>
      <c r="BD164" s="640"/>
      <c r="BE164" s="640"/>
      <c r="BF164" s="640"/>
      <c r="BG164" s="640"/>
      <c r="BH164" s="640"/>
      <c r="BI164" s="640"/>
      <c r="BJ164" s="640"/>
      <c r="BK164" s="640"/>
      <c r="BL164" s="640"/>
      <c r="BM164" s="640"/>
      <c r="BN164" s="640"/>
      <c r="BO164" s="640"/>
      <c r="BP164" s="640"/>
      <c r="BQ164" s="640"/>
    </row>
    <row r="165" customFormat="false" ht="12.75" hidden="false" customHeight="false" outlineLevel="0" collapsed="false">
      <c r="A165" s="333"/>
      <c r="B165" s="581" t="s">
        <v>2754</v>
      </c>
      <c r="C165" s="333"/>
      <c r="D165" s="499" t="s">
        <v>2755</v>
      </c>
      <c r="E165" s="499" t="s">
        <v>2756</v>
      </c>
      <c r="F165" s="499" t="s">
        <v>2757</v>
      </c>
      <c r="G165" s="139" t="s">
        <v>2758</v>
      </c>
      <c r="H165" s="139" t="s">
        <v>2759</v>
      </c>
      <c r="I165" s="139" t="s">
        <v>2760</v>
      </c>
      <c r="J165" s="641"/>
      <c r="K165" s="139"/>
      <c r="L165" s="139" t="s">
        <v>987</v>
      </c>
      <c r="M165" s="139"/>
      <c r="N165" s="139"/>
      <c r="O165" s="139" t="s">
        <v>563</v>
      </c>
      <c r="P165" s="139"/>
      <c r="Q165" s="139" t="s">
        <v>2761</v>
      </c>
      <c r="R165" s="139" t="s">
        <v>563</v>
      </c>
      <c r="S165" s="139" t="s">
        <v>563</v>
      </c>
      <c r="T165" s="139" t="s">
        <v>563</v>
      </c>
      <c r="U165" s="139" t="s">
        <v>913</v>
      </c>
      <c r="V165" s="139" t="s">
        <v>563</v>
      </c>
      <c r="W165" s="139"/>
      <c r="X165" s="139"/>
      <c r="Y165" s="139"/>
      <c r="Z165" s="633" t="s">
        <v>2762</v>
      </c>
      <c r="AA165" s="139"/>
      <c r="AB165" s="139"/>
      <c r="AC165" s="139"/>
      <c r="AD165" s="139"/>
      <c r="AE165" s="139"/>
      <c r="AF165" s="139" t="s">
        <v>2763</v>
      </c>
      <c r="AG165" s="618" t="s">
        <v>1131</v>
      </c>
      <c r="AH165" s="139"/>
      <c r="AI165" s="628"/>
      <c r="AJ165" s="139"/>
      <c r="AK165" s="642"/>
      <c r="AL165" s="643"/>
      <c r="AM165" s="643"/>
      <c r="AN165" s="643"/>
      <c r="AO165" s="643"/>
      <c r="AP165" s="644"/>
      <c r="AQ165" s="644"/>
      <c r="AR165" s="644"/>
      <c r="AS165" s="644"/>
      <c r="AT165" s="644"/>
      <c r="AU165" s="644"/>
      <c r="AV165" s="644"/>
      <c r="AW165" s="644"/>
      <c r="AX165" s="644"/>
      <c r="AY165" s="644"/>
      <c r="AZ165" s="644"/>
      <c r="BA165" s="644"/>
      <c r="BB165" s="644"/>
      <c r="BC165" s="644"/>
      <c r="BD165" s="644"/>
      <c r="BE165" s="644"/>
      <c r="BF165" s="644"/>
      <c r="BG165" s="644"/>
      <c r="BH165" s="644"/>
      <c r="BI165" s="644"/>
      <c r="BJ165" s="644"/>
      <c r="BK165" s="644"/>
      <c r="BL165" s="644"/>
      <c r="BM165" s="644"/>
      <c r="BN165" s="644"/>
      <c r="BO165" s="644"/>
      <c r="BP165" s="644"/>
      <c r="BQ165" s="644"/>
    </row>
    <row r="166" customFormat="false" ht="12.75" hidden="false" customHeight="false" outlineLevel="0" collapsed="false">
      <c r="A166" s="333"/>
      <c r="B166" s="581" t="s">
        <v>2764</v>
      </c>
      <c r="C166" s="333"/>
      <c r="D166" s="139" t="s">
        <v>2765</v>
      </c>
      <c r="E166" s="139" t="s">
        <v>2766</v>
      </c>
      <c r="F166" s="139" t="s">
        <v>2767</v>
      </c>
      <c r="G166" s="139" t="s">
        <v>2768</v>
      </c>
      <c r="H166" s="139" t="s">
        <v>2769</v>
      </c>
      <c r="I166" s="139" t="s">
        <v>2770</v>
      </c>
      <c r="J166" s="139" t="s">
        <v>2771</v>
      </c>
      <c r="K166" s="139"/>
      <c r="L166" s="139"/>
      <c r="M166" s="139"/>
      <c r="N166" s="139"/>
      <c r="O166" s="139" t="s">
        <v>931</v>
      </c>
      <c r="P166" s="139"/>
      <c r="Q166" s="139" t="s">
        <v>2761</v>
      </c>
      <c r="R166" s="139" t="s">
        <v>1868</v>
      </c>
      <c r="S166" s="139" t="s">
        <v>913</v>
      </c>
      <c r="T166" s="139" t="s">
        <v>563</v>
      </c>
      <c r="U166" s="139" t="s">
        <v>913</v>
      </c>
      <c r="V166" s="139" t="s">
        <v>563</v>
      </c>
      <c r="W166" s="139"/>
      <c r="X166" s="139"/>
      <c r="Y166" s="139"/>
      <c r="Z166" s="633"/>
      <c r="AA166" s="139"/>
      <c r="AB166" s="139"/>
      <c r="AC166" s="139"/>
      <c r="AD166" s="139"/>
      <c r="AE166" s="139"/>
      <c r="AF166" s="139"/>
      <c r="AG166" s="618" t="s">
        <v>1131</v>
      </c>
      <c r="AH166" s="139"/>
      <c r="AI166" s="628"/>
      <c r="AJ166" s="139"/>
      <c r="AK166" s="642"/>
      <c r="AL166" s="643"/>
      <c r="AM166" s="643"/>
      <c r="AN166" s="643"/>
      <c r="AO166" s="643"/>
      <c r="AP166" s="644"/>
      <c r="AQ166" s="644"/>
      <c r="AR166" s="644"/>
      <c r="AS166" s="644"/>
      <c r="AT166" s="644"/>
      <c r="AU166" s="644"/>
      <c r="AV166" s="644"/>
      <c r="AW166" s="644"/>
      <c r="AX166" s="644"/>
      <c r="AY166" s="644"/>
      <c r="AZ166" s="644"/>
      <c r="BA166" s="644"/>
      <c r="BB166" s="644"/>
      <c r="BC166" s="644"/>
      <c r="BD166" s="644"/>
      <c r="BE166" s="644"/>
      <c r="BF166" s="644"/>
      <c r="BG166" s="644"/>
      <c r="BH166" s="644"/>
      <c r="BI166" s="644"/>
      <c r="BJ166" s="644"/>
      <c r="BK166" s="644"/>
      <c r="BL166" s="644"/>
      <c r="BM166" s="644"/>
      <c r="BN166" s="644"/>
      <c r="BO166" s="644"/>
      <c r="BP166" s="644"/>
      <c r="BQ166" s="644"/>
    </row>
    <row r="167" customFormat="false" ht="12.75" hidden="false" customHeight="false" outlineLevel="0" collapsed="false">
      <c r="A167" s="333"/>
      <c r="B167" s="581" t="s">
        <v>2772</v>
      </c>
      <c r="C167" s="333"/>
      <c r="D167" s="139" t="s">
        <v>2773</v>
      </c>
      <c r="E167" s="139" t="s">
        <v>2774</v>
      </c>
      <c r="F167" s="139" t="s">
        <v>2775</v>
      </c>
      <c r="G167" s="139" t="s">
        <v>2776</v>
      </c>
      <c r="H167" s="139"/>
      <c r="I167" s="139"/>
      <c r="J167" s="139"/>
      <c r="K167" s="139"/>
      <c r="L167" s="139" t="s">
        <v>2777</v>
      </c>
      <c r="M167" s="139"/>
      <c r="N167" s="139"/>
      <c r="O167" s="139"/>
      <c r="P167" s="139"/>
      <c r="Q167" s="139" t="s">
        <v>2761</v>
      </c>
      <c r="R167" s="139"/>
      <c r="S167" s="139"/>
      <c r="T167" s="139"/>
      <c r="U167" s="139"/>
      <c r="V167" s="139"/>
      <c r="W167" s="139"/>
      <c r="X167" s="139"/>
      <c r="Y167" s="139"/>
      <c r="Z167" s="633"/>
      <c r="AA167" s="139"/>
      <c r="AB167" s="139"/>
      <c r="AC167" s="139"/>
      <c r="AD167" s="139"/>
      <c r="AE167" s="139"/>
      <c r="AF167" s="139"/>
      <c r="AG167" s="618" t="s">
        <v>1131</v>
      </c>
      <c r="AH167" s="139"/>
      <c r="AI167" s="628"/>
      <c r="AJ167" s="139"/>
      <c r="AK167" s="642"/>
      <c r="AL167" s="643"/>
      <c r="AM167" s="643"/>
      <c r="AN167" s="643"/>
      <c r="AO167" s="643"/>
      <c r="AP167" s="644"/>
      <c r="AQ167" s="644"/>
      <c r="AR167" s="644"/>
      <c r="AS167" s="644"/>
      <c r="AT167" s="644"/>
      <c r="AU167" s="644"/>
      <c r="AV167" s="644"/>
      <c r="AW167" s="644"/>
      <c r="AX167" s="644"/>
      <c r="AY167" s="644"/>
      <c r="AZ167" s="644"/>
      <c r="BA167" s="644"/>
      <c r="BB167" s="644"/>
      <c r="BC167" s="644"/>
      <c r="BD167" s="644"/>
      <c r="BE167" s="644"/>
      <c r="BF167" s="644"/>
      <c r="BG167" s="644"/>
      <c r="BH167" s="644"/>
      <c r="BI167" s="644"/>
      <c r="BJ167" s="644"/>
      <c r="BK167" s="644"/>
      <c r="BL167" s="644"/>
      <c r="BM167" s="644"/>
      <c r="BN167" s="644"/>
      <c r="BO167" s="644"/>
      <c r="BP167" s="644"/>
      <c r="BQ167" s="644"/>
    </row>
    <row r="168" customFormat="false" ht="12.75" hidden="false" customHeight="false" outlineLevel="0" collapsed="false">
      <c r="A168" s="333"/>
      <c r="B168" s="581" t="s">
        <v>2778</v>
      </c>
      <c r="C168" s="333"/>
      <c r="D168" s="139" t="s">
        <v>2779</v>
      </c>
      <c r="E168" s="139" t="s">
        <v>2780</v>
      </c>
      <c r="F168" s="139" t="s">
        <v>2781</v>
      </c>
      <c r="G168" s="139" t="s">
        <v>2782</v>
      </c>
      <c r="H168" s="139" t="s">
        <v>2783</v>
      </c>
      <c r="I168" s="139" t="s">
        <v>2784</v>
      </c>
      <c r="J168" s="139"/>
      <c r="K168" s="139"/>
      <c r="L168" s="139" t="s">
        <v>2777</v>
      </c>
      <c r="M168" s="139"/>
      <c r="N168" s="139"/>
      <c r="O168" s="139" t="s">
        <v>563</v>
      </c>
      <c r="P168" s="139"/>
      <c r="Q168" s="139" t="s">
        <v>2761</v>
      </c>
      <c r="R168" s="139" t="s">
        <v>563</v>
      </c>
      <c r="S168" s="139" t="s">
        <v>913</v>
      </c>
      <c r="T168" s="139" t="s">
        <v>563</v>
      </c>
      <c r="U168" s="139" t="s">
        <v>913</v>
      </c>
      <c r="V168" s="139" t="s">
        <v>913</v>
      </c>
      <c r="W168" s="139"/>
      <c r="X168" s="139"/>
      <c r="Y168" s="139"/>
      <c r="Z168" s="633"/>
      <c r="AA168" s="139"/>
      <c r="AB168" s="139"/>
      <c r="AC168" s="139"/>
      <c r="AD168" s="139"/>
      <c r="AE168" s="139"/>
      <c r="AF168" s="139" t="s">
        <v>2785</v>
      </c>
      <c r="AG168" s="618" t="s">
        <v>2786</v>
      </c>
      <c r="AH168" s="139"/>
      <c r="AI168" s="628"/>
      <c r="AJ168" s="139"/>
      <c r="AK168" s="642"/>
      <c r="AL168" s="643"/>
      <c r="AM168" s="643"/>
      <c r="AN168" s="643"/>
      <c r="AO168" s="643"/>
      <c r="AP168" s="644"/>
      <c r="AQ168" s="644"/>
      <c r="AR168" s="644"/>
      <c r="AS168" s="644"/>
      <c r="AT168" s="644"/>
      <c r="AU168" s="644"/>
      <c r="AV168" s="644"/>
      <c r="AW168" s="644"/>
      <c r="AX168" s="644"/>
      <c r="AY168" s="644"/>
      <c r="AZ168" s="644"/>
      <c r="BA168" s="644"/>
      <c r="BB168" s="644"/>
      <c r="BC168" s="644"/>
      <c r="BD168" s="644"/>
      <c r="BE168" s="644"/>
      <c r="BF168" s="644"/>
      <c r="BG168" s="644"/>
      <c r="BH168" s="644"/>
      <c r="BI168" s="644"/>
      <c r="BJ168" s="644"/>
      <c r="BK168" s="644"/>
      <c r="BL168" s="644"/>
      <c r="BM168" s="644"/>
      <c r="BN168" s="644"/>
      <c r="BO168" s="644"/>
      <c r="BP168" s="644"/>
      <c r="BQ168" s="644"/>
    </row>
    <row r="169" customFormat="false" ht="12.75" hidden="false" customHeight="false" outlineLevel="0" collapsed="false">
      <c r="A169" s="333"/>
      <c r="B169" s="581" t="s">
        <v>2787</v>
      </c>
      <c r="C169" s="333"/>
      <c r="D169" s="139" t="s">
        <v>1030</v>
      </c>
      <c r="E169" s="139" t="s">
        <v>2788</v>
      </c>
      <c r="F169" s="139" t="s">
        <v>2789</v>
      </c>
      <c r="G169" s="139" t="s">
        <v>2790</v>
      </c>
      <c r="H169" s="139" t="s">
        <v>2791</v>
      </c>
      <c r="I169" s="139"/>
      <c r="J169" s="645" t="n">
        <v>41307</v>
      </c>
      <c r="K169" s="139"/>
      <c r="L169" s="139" t="s">
        <v>1077</v>
      </c>
      <c r="M169" s="139" t="s">
        <v>2792</v>
      </c>
      <c r="N169" s="139" t="s">
        <v>2793</v>
      </c>
      <c r="O169" s="139" t="s">
        <v>2794</v>
      </c>
      <c r="P169" s="139"/>
      <c r="Q169" s="624" t="s">
        <v>2795</v>
      </c>
      <c r="R169" s="139" t="s">
        <v>563</v>
      </c>
      <c r="S169" s="139" t="s">
        <v>563</v>
      </c>
      <c r="T169" s="139" t="s">
        <v>563</v>
      </c>
      <c r="U169" s="139" t="s">
        <v>913</v>
      </c>
      <c r="V169" s="139" t="s">
        <v>563</v>
      </c>
      <c r="W169" s="139"/>
      <c r="X169" s="139"/>
      <c r="Y169" s="139" t="s">
        <v>562</v>
      </c>
      <c r="Z169" s="633"/>
      <c r="AA169" s="139"/>
      <c r="AB169" s="139"/>
      <c r="AC169" s="139"/>
      <c r="AD169" s="139"/>
      <c r="AE169" s="139"/>
      <c r="AF169" s="139"/>
      <c r="AG169" s="618" t="s">
        <v>2796</v>
      </c>
      <c r="AH169" s="139"/>
      <c r="AI169" s="628"/>
      <c r="AJ169" s="139" t="s">
        <v>2797</v>
      </c>
      <c r="AK169" s="646"/>
      <c r="AL169" s="647"/>
      <c r="AM169" s="647"/>
      <c r="AN169" s="647"/>
      <c r="AO169" s="647"/>
      <c r="AP169" s="644"/>
      <c r="AQ169" s="644"/>
      <c r="AR169" s="644"/>
      <c r="AS169" s="644"/>
      <c r="AT169" s="644"/>
      <c r="AU169" s="644"/>
      <c r="AV169" s="644"/>
      <c r="AW169" s="644"/>
      <c r="AX169" s="644"/>
      <c r="AY169" s="644"/>
      <c r="AZ169" s="644"/>
      <c r="BA169" s="644"/>
      <c r="BB169" s="644"/>
      <c r="BC169" s="644"/>
      <c r="BD169" s="644"/>
      <c r="BE169" s="644"/>
      <c r="BF169" s="644"/>
      <c r="BG169" s="644"/>
      <c r="BH169" s="644"/>
      <c r="BI169" s="644"/>
      <c r="BJ169" s="644"/>
      <c r="BK169" s="644"/>
      <c r="BL169" s="644"/>
      <c r="BM169" s="644"/>
      <c r="BN169" s="644"/>
      <c r="BO169" s="644"/>
      <c r="BP169" s="644"/>
      <c r="BQ169" s="644"/>
    </row>
    <row r="170" customFormat="false" ht="12.75" hidden="false" customHeight="false" outlineLevel="0" collapsed="false">
      <c r="A170" s="581" t="s">
        <v>517</v>
      </c>
      <c r="B170" s="581" t="s">
        <v>2798</v>
      </c>
      <c r="C170" s="333"/>
      <c r="D170" s="584" t="s">
        <v>2799</v>
      </c>
      <c r="E170" s="584" t="s">
        <v>2800</v>
      </c>
      <c r="F170" s="584" t="s">
        <v>2801</v>
      </c>
      <c r="G170" s="587" t="s">
        <v>2802</v>
      </c>
      <c r="H170" s="587" t="s">
        <v>2803</v>
      </c>
      <c r="I170" s="587" t="s">
        <v>2804</v>
      </c>
      <c r="J170" s="587" t="s">
        <v>2805</v>
      </c>
      <c r="K170" s="587" t="s">
        <v>912</v>
      </c>
      <c r="L170" s="587" t="s">
        <v>1174</v>
      </c>
      <c r="M170" s="587" t="s">
        <v>912</v>
      </c>
      <c r="N170" s="587" t="s">
        <v>1184</v>
      </c>
      <c r="O170" s="587" t="s">
        <v>940</v>
      </c>
      <c r="P170" s="587" t="s">
        <v>2806</v>
      </c>
      <c r="Q170" s="587"/>
      <c r="R170" s="587" t="s">
        <v>563</v>
      </c>
      <c r="S170" s="587" t="s">
        <v>913</v>
      </c>
      <c r="T170" s="587" t="s">
        <v>913</v>
      </c>
      <c r="U170" s="587" t="s">
        <v>913</v>
      </c>
      <c r="V170" s="587" t="s">
        <v>563</v>
      </c>
      <c r="W170" s="587"/>
      <c r="X170" s="587" t="s">
        <v>1081</v>
      </c>
      <c r="Y170" s="587"/>
      <c r="Z170" s="633" t="s">
        <v>933</v>
      </c>
      <c r="AA170" s="587"/>
      <c r="AB170" s="587" t="s">
        <v>2807</v>
      </c>
      <c r="AC170" s="587" t="s">
        <v>933</v>
      </c>
      <c r="AD170" s="587"/>
      <c r="AE170" s="587"/>
      <c r="AF170" s="587"/>
      <c r="AG170" s="618"/>
      <c r="AH170" s="587"/>
      <c r="AI170" s="588"/>
      <c r="AJ170" s="587"/>
      <c r="AK170" s="635"/>
      <c r="AL170" s="616"/>
      <c r="AM170" s="616"/>
      <c r="AN170" s="616"/>
      <c r="AO170" s="616"/>
      <c r="AP170" s="636"/>
      <c r="AQ170" s="636"/>
      <c r="AR170" s="636"/>
      <c r="AS170" s="636"/>
      <c r="AT170" s="636"/>
      <c r="AU170" s="636"/>
      <c r="AV170" s="636"/>
      <c r="AW170" s="636"/>
      <c r="AX170" s="636"/>
      <c r="AY170" s="636"/>
      <c r="AZ170" s="636"/>
      <c r="BA170" s="636"/>
      <c r="BB170" s="636"/>
      <c r="BC170" s="636"/>
      <c r="BD170" s="636"/>
      <c r="BE170" s="636"/>
      <c r="BF170" s="636"/>
      <c r="BG170" s="636"/>
      <c r="BH170" s="636"/>
      <c r="BI170" s="636"/>
      <c r="BJ170" s="636"/>
      <c r="BK170" s="636"/>
      <c r="BL170" s="636"/>
      <c r="BM170" s="636"/>
      <c r="BN170" s="636"/>
      <c r="BO170" s="636"/>
      <c r="BP170" s="636"/>
      <c r="BQ170" s="636"/>
    </row>
    <row r="171" customFormat="false" ht="12.75" hidden="false" customHeight="false" outlineLevel="0" collapsed="false">
      <c r="A171" s="581" t="s">
        <v>21</v>
      </c>
      <c r="B171" s="170" t="s">
        <v>2808</v>
      </c>
      <c r="C171" s="333"/>
      <c r="D171" s="584" t="s">
        <v>2809</v>
      </c>
      <c r="E171" s="584" t="s">
        <v>2810</v>
      </c>
      <c r="F171" s="584" t="s">
        <v>2811</v>
      </c>
      <c r="G171" s="139" t="s">
        <v>2812</v>
      </c>
      <c r="H171" s="139" t="s">
        <v>2813</v>
      </c>
      <c r="I171" s="139" t="s">
        <v>2814</v>
      </c>
      <c r="J171" s="139"/>
      <c r="K171" s="587"/>
      <c r="L171" s="139"/>
      <c r="M171" s="587" t="s">
        <v>2815</v>
      </c>
      <c r="N171" s="587"/>
      <c r="O171" s="587" t="s">
        <v>931</v>
      </c>
      <c r="P171" s="139"/>
      <c r="Q171" s="587"/>
      <c r="R171" s="587"/>
      <c r="S171" s="587"/>
      <c r="T171" s="587"/>
      <c r="U171" s="587"/>
      <c r="V171" s="587"/>
      <c r="W171" s="587"/>
      <c r="X171" s="587"/>
      <c r="Y171" s="587"/>
      <c r="Z171" s="587"/>
      <c r="AA171" s="587" t="s">
        <v>2816</v>
      </c>
      <c r="AB171" s="587"/>
      <c r="AC171" s="587"/>
      <c r="AD171" s="587"/>
      <c r="AE171" s="587"/>
      <c r="AF171" s="587"/>
      <c r="AG171" s="587"/>
      <c r="AH171" s="587"/>
      <c r="AI171" s="588"/>
      <c r="AJ171" s="587"/>
      <c r="AK171" s="616"/>
      <c r="AL171" s="616"/>
      <c r="AM171" s="616"/>
      <c r="AN171" s="616"/>
      <c r="AO171" s="616"/>
      <c r="AP171" s="617"/>
      <c r="AQ171" s="617"/>
      <c r="AR171" s="617"/>
      <c r="AS171" s="617"/>
      <c r="AT171" s="617"/>
      <c r="AU171" s="617"/>
      <c r="AV171" s="617"/>
      <c r="AW171" s="617"/>
      <c r="AX171" s="617"/>
      <c r="AY171" s="617"/>
      <c r="AZ171" s="617"/>
      <c r="BA171" s="617"/>
      <c r="BB171" s="617"/>
      <c r="BC171" s="617"/>
      <c r="BD171" s="617"/>
      <c r="BE171" s="617"/>
      <c r="BF171" s="617"/>
      <c r="BG171" s="617"/>
      <c r="BH171" s="617"/>
      <c r="BI171" s="617"/>
      <c r="BJ171" s="617"/>
      <c r="BK171" s="617"/>
      <c r="BL171" s="617"/>
      <c r="BM171" s="617"/>
      <c r="BN171" s="617"/>
      <c r="BO171" s="617"/>
      <c r="BP171" s="617"/>
      <c r="BQ171" s="617"/>
    </row>
    <row r="172" customFormat="false" ht="12.75" hidden="false" customHeight="false" outlineLevel="0" collapsed="false">
      <c r="A172" s="581" t="s">
        <v>22</v>
      </c>
      <c r="B172" s="581" t="s">
        <v>2817</v>
      </c>
      <c r="C172" s="333"/>
      <c r="D172" s="139" t="s">
        <v>949</v>
      </c>
      <c r="E172" s="584" t="s">
        <v>2818</v>
      </c>
      <c r="F172" s="584" t="s">
        <v>2819</v>
      </c>
      <c r="G172" s="648" t="s">
        <v>2820</v>
      </c>
      <c r="H172" s="648" t="s">
        <v>2821</v>
      </c>
      <c r="I172" s="587" t="s">
        <v>2822</v>
      </c>
      <c r="J172" s="139" t="s">
        <v>2823</v>
      </c>
      <c r="K172" s="587"/>
      <c r="L172" s="587" t="s">
        <v>2824</v>
      </c>
      <c r="M172" s="587" t="s">
        <v>563</v>
      </c>
      <c r="N172" s="587" t="s">
        <v>563</v>
      </c>
      <c r="O172" s="587" t="s">
        <v>931</v>
      </c>
      <c r="P172" s="587" t="n">
        <v>544934428</v>
      </c>
      <c r="Q172" s="587"/>
      <c r="R172" s="166" t="s">
        <v>2825</v>
      </c>
      <c r="S172" s="587" t="s">
        <v>2826</v>
      </c>
      <c r="T172" s="587" t="s">
        <v>563</v>
      </c>
      <c r="U172" s="587" t="s">
        <v>913</v>
      </c>
      <c r="V172" s="587" t="s">
        <v>563</v>
      </c>
      <c r="W172" s="618" t="s">
        <v>1458</v>
      </c>
      <c r="X172" s="587" t="s">
        <v>563</v>
      </c>
      <c r="Y172" s="587" t="s">
        <v>563</v>
      </c>
      <c r="Z172" s="587" t="s">
        <v>563</v>
      </c>
      <c r="AA172" s="166" t="s">
        <v>2827</v>
      </c>
      <c r="AB172" s="587" t="s">
        <v>913</v>
      </c>
      <c r="AC172" s="587" t="s">
        <v>2828</v>
      </c>
      <c r="AD172" s="587" t="s">
        <v>563</v>
      </c>
      <c r="AE172" s="587" t="s">
        <v>563</v>
      </c>
      <c r="AF172" s="587"/>
      <c r="AG172" s="587" t="s">
        <v>563</v>
      </c>
      <c r="AH172" s="587"/>
      <c r="AI172" s="588"/>
      <c r="AJ172" s="587"/>
      <c r="AK172" s="616"/>
      <c r="AL172" s="616"/>
      <c r="AM172" s="616"/>
      <c r="AN172" s="616"/>
      <c r="AO172" s="616"/>
      <c r="AP172" s="617"/>
      <c r="AQ172" s="617"/>
      <c r="AR172" s="617"/>
      <c r="AS172" s="617"/>
      <c r="AT172" s="617"/>
      <c r="AU172" s="617"/>
      <c r="AV172" s="617"/>
      <c r="AW172" s="617"/>
      <c r="AX172" s="617"/>
      <c r="AY172" s="617"/>
      <c r="AZ172" s="617"/>
      <c r="BA172" s="617"/>
      <c r="BB172" s="617"/>
      <c r="BC172" s="617"/>
      <c r="BD172" s="617"/>
      <c r="BE172" s="617"/>
      <c r="BF172" s="617"/>
      <c r="BG172" s="617"/>
      <c r="BH172" s="617"/>
      <c r="BI172" s="617"/>
      <c r="BJ172" s="617"/>
      <c r="BK172" s="617"/>
      <c r="BL172" s="617"/>
      <c r="BM172" s="617"/>
      <c r="BN172" s="617"/>
      <c r="BO172" s="617"/>
      <c r="BP172" s="617"/>
      <c r="BQ172" s="617"/>
    </row>
    <row r="173" customFormat="false" ht="12.75" hidden="false" customHeight="false" outlineLevel="0" collapsed="false">
      <c r="A173" s="581" t="s">
        <v>21</v>
      </c>
      <c r="B173" s="581" t="s">
        <v>2829</v>
      </c>
      <c r="C173" s="333"/>
      <c r="D173" s="584" t="s">
        <v>2830</v>
      </c>
      <c r="E173" s="584" t="s">
        <v>2831</v>
      </c>
      <c r="F173" s="584" t="s">
        <v>2832</v>
      </c>
      <c r="G173" s="139" t="s">
        <v>2833</v>
      </c>
      <c r="H173" s="139" t="s">
        <v>2834</v>
      </c>
      <c r="I173" s="139" t="s">
        <v>2835</v>
      </c>
      <c r="J173" s="139" t="s">
        <v>2836</v>
      </c>
      <c r="K173" s="139" t="s">
        <v>912</v>
      </c>
      <c r="L173" s="139" t="s">
        <v>940</v>
      </c>
      <c r="M173" s="139" t="s">
        <v>912</v>
      </c>
      <c r="N173" s="139" t="s">
        <v>912</v>
      </c>
      <c r="O173" s="139" t="s">
        <v>2837</v>
      </c>
      <c r="P173" s="587" t="s">
        <v>2838</v>
      </c>
      <c r="Q173" s="587" t="s">
        <v>1049</v>
      </c>
      <c r="R173" s="587"/>
      <c r="S173" s="587"/>
      <c r="T173" s="587"/>
      <c r="U173" s="587"/>
      <c r="V173" s="139" t="s">
        <v>563</v>
      </c>
      <c r="W173" s="649"/>
      <c r="X173" s="649" t="s">
        <v>1081</v>
      </c>
      <c r="Y173" s="649" t="s">
        <v>1002</v>
      </c>
      <c r="Z173" s="633" t="s">
        <v>940</v>
      </c>
      <c r="AA173" s="587"/>
      <c r="AB173" s="587" t="s">
        <v>1030</v>
      </c>
      <c r="AC173" s="587" t="s">
        <v>2839</v>
      </c>
      <c r="AD173" s="587"/>
      <c r="AE173" s="587"/>
      <c r="AF173" s="587"/>
      <c r="AG173" s="618" t="s">
        <v>1056</v>
      </c>
      <c r="AH173" s="587" t="s">
        <v>2840</v>
      </c>
      <c r="AI173" s="588"/>
      <c r="AJ173" s="587" t="s">
        <v>1019</v>
      </c>
      <c r="AK173" s="635"/>
      <c r="AL173" s="616"/>
      <c r="AM173" s="650"/>
      <c r="AN173" s="616"/>
      <c r="AO173" s="650"/>
      <c r="AP173" s="636"/>
      <c r="AQ173" s="636"/>
      <c r="AR173" s="636"/>
      <c r="AS173" s="636"/>
      <c r="AT173" s="636"/>
      <c r="AU173" s="636"/>
      <c r="AV173" s="636"/>
      <c r="AW173" s="636"/>
      <c r="AX173" s="636"/>
      <c r="AY173" s="636"/>
      <c r="AZ173" s="636"/>
      <c r="BA173" s="636"/>
      <c r="BB173" s="636"/>
      <c r="BC173" s="636"/>
      <c r="BD173" s="636"/>
      <c r="BE173" s="636"/>
      <c r="BF173" s="636"/>
      <c r="BG173" s="636"/>
      <c r="BH173" s="636"/>
      <c r="BI173" s="636"/>
      <c r="BJ173" s="636"/>
      <c r="BK173" s="636"/>
      <c r="BL173" s="636"/>
      <c r="BM173" s="636"/>
      <c r="BN173" s="636"/>
      <c r="BO173" s="636"/>
      <c r="BP173" s="636"/>
      <c r="BQ173" s="636"/>
    </row>
    <row r="174" customFormat="false" ht="12.75" hidden="false" customHeight="false" outlineLevel="0" collapsed="false">
      <c r="A174" s="581" t="s">
        <v>21</v>
      </c>
      <c r="B174" s="581" t="s">
        <v>2841</v>
      </c>
      <c r="C174" s="333"/>
      <c r="D174" s="139"/>
      <c r="E174" s="139"/>
      <c r="F174" s="139"/>
      <c r="G174" s="139"/>
      <c r="H174" s="139"/>
      <c r="I174" s="139"/>
      <c r="J174" s="139" t="s">
        <v>2842</v>
      </c>
      <c r="K174" s="139"/>
      <c r="L174" s="139" t="s">
        <v>2843</v>
      </c>
      <c r="M174" s="587" t="s">
        <v>1030</v>
      </c>
      <c r="N174" s="139" t="s">
        <v>2844</v>
      </c>
      <c r="O174" s="139" t="s">
        <v>563</v>
      </c>
      <c r="P174" s="139" t="s">
        <v>2845</v>
      </c>
      <c r="Q174" s="587"/>
      <c r="R174" s="587" t="s">
        <v>913</v>
      </c>
      <c r="S174" s="587"/>
      <c r="T174" s="587"/>
      <c r="U174" s="587"/>
      <c r="V174" s="585" t="s">
        <v>913</v>
      </c>
      <c r="W174" s="587"/>
      <c r="X174" s="587"/>
      <c r="Y174" s="587" t="s">
        <v>2846</v>
      </c>
      <c r="Z174" s="139"/>
      <c r="AA174" s="587"/>
      <c r="AB174" s="587" t="s">
        <v>1030</v>
      </c>
      <c r="AC174" s="166" t="s">
        <v>2847</v>
      </c>
      <c r="AD174" s="587" t="s">
        <v>2848</v>
      </c>
      <c r="AE174" s="587"/>
      <c r="AF174" s="587"/>
      <c r="AG174" s="587"/>
      <c r="AH174" s="587"/>
      <c r="AI174" s="588"/>
      <c r="AJ174" s="587"/>
      <c r="AK174" s="616"/>
      <c r="AL174" s="616"/>
      <c r="AM174" s="616"/>
      <c r="AN174" s="616"/>
      <c r="AO174" s="616"/>
      <c r="AP174" s="617"/>
      <c r="AQ174" s="617"/>
      <c r="AR174" s="617"/>
      <c r="AS174" s="617"/>
      <c r="AT174" s="617"/>
      <c r="AU174" s="617"/>
      <c r="AV174" s="617"/>
      <c r="AW174" s="617"/>
      <c r="AX174" s="617"/>
      <c r="AY174" s="617"/>
      <c r="AZ174" s="617"/>
      <c r="BA174" s="617"/>
      <c r="BB174" s="617"/>
      <c r="BC174" s="617"/>
      <c r="BD174" s="617"/>
      <c r="BE174" s="617"/>
      <c r="BF174" s="617"/>
      <c r="BG174" s="617"/>
      <c r="BH174" s="617"/>
      <c r="BI174" s="617"/>
      <c r="BJ174" s="617"/>
      <c r="BK174" s="617"/>
      <c r="BL174" s="617"/>
      <c r="BM174" s="617"/>
      <c r="BN174" s="617"/>
      <c r="BO174" s="617"/>
      <c r="BP174" s="617"/>
      <c r="BQ174" s="617"/>
    </row>
    <row r="175" customFormat="false" ht="12.75" hidden="false" customHeight="false" outlineLevel="0" collapsed="false">
      <c r="A175" s="564" t="s">
        <v>21</v>
      </c>
      <c r="B175" s="564" t="s">
        <v>2849</v>
      </c>
      <c r="C175" s="333"/>
      <c r="D175" s="570"/>
      <c r="E175" s="570"/>
      <c r="F175" s="570"/>
      <c r="G175" s="570" t="s">
        <v>2850</v>
      </c>
      <c r="H175" s="570"/>
      <c r="I175" s="570" t="n">
        <v>97668104</v>
      </c>
      <c r="J175" s="570"/>
      <c r="K175" s="570"/>
      <c r="L175" s="570"/>
      <c r="M175" s="570"/>
      <c r="N175" s="570"/>
      <c r="O175" s="570"/>
      <c r="P175" s="570" t="s">
        <v>2851</v>
      </c>
      <c r="Q175" s="570"/>
      <c r="R175" s="570"/>
      <c r="S175" s="570"/>
      <c r="T175" s="570"/>
      <c r="U175" s="570"/>
      <c r="V175" s="651"/>
      <c r="W175" s="570"/>
      <c r="X175" s="570"/>
      <c r="Y175" s="570"/>
      <c r="Z175" s="652"/>
      <c r="AA175" s="570"/>
      <c r="AB175" s="570"/>
      <c r="AC175" s="570"/>
      <c r="AD175" s="570"/>
      <c r="AE175" s="570"/>
      <c r="AF175" s="570"/>
      <c r="AG175" s="653"/>
      <c r="AH175" s="570"/>
      <c r="AI175" s="628"/>
      <c r="AJ175" s="570" t="s">
        <v>1019</v>
      </c>
      <c r="AK175" s="654"/>
      <c r="AL175" s="629"/>
      <c r="AM175" s="629"/>
      <c r="AN175" s="629"/>
      <c r="AO175" s="629"/>
      <c r="AP175" s="655"/>
      <c r="AQ175" s="655"/>
      <c r="AR175" s="655"/>
      <c r="AS175" s="655"/>
      <c r="AT175" s="655"/>
      <c r="AU175" s="655"/>
      <c r="AV175" s="655"/>
      <c r="AW175" s="655"/>
      <c r="AX175" s="655"/>
      <c r="AY175" s="655"/>
      <c r="AZ175" s="655"/>
      <c r="BA175" s="655"/>
      <c r="BB175" s="655"/>
      <c r="BC175" s="655"/>
      <c r="BD175" s="655"/>
      <c r="BE175" s="655"/>
      <c r="BF175" s="655"/>
      <c r="BG175" s="655"/>
      <c r="BH175" s="655"/>
      <c r="BI175" s="655"/>
      <c r="BJ175" s="655"/>
      <c r="BK175" s="655"/>
      <c r="BL175" s="655"/>
      <c r="BM175" s="655"/>
      <c r="BN175" s="655"/>
      <c r="BO175" s="655"/>
      <c r="BP175" s="655"/>
      <c r="BQ175" s="655"/>
    </row>
    <row r="176" customFormat="false" ht="12.75" hidden="false" customHeight="false" outlineLevel="0" collapsed="false">
      <c r="A176" s="581" t="s">
        <v>517</v>
      </c>
      <c r="B176" s="581" t="s">
        <v>2852</v>
      </c>
      <c r="C176" s="333"/>
      <c r="D176" s="532" t="s">
        <v>2853</v>
      </c>
      <c r="E176" s="532" t="s">
        <v>2854</v>
      </c>
      <c r="F176" s="532" t="s">
        <v>2855</v>
      </c>
      <c r="G176" s="139" t="s">
        <v>2856</v>
      </c>
      <c r="H176" s="139" t="s">
        <v>2857</v>
      </c>
      <c r="I176" s="139" t="s">
        <v>2858</v>
      </c>
      <c r="J176" s="139" t="s">
        <v>940</v>
      </c>
      <c r="K176" s="139"/>
      <c r="L176" s="139"/>
      <c r="M176" s="139" t="s">
        <v>562</v>
      </c>
      <c r="N176" s="139"/>
      <c r="O176" s="139" t="s">
        <v>563</v>
      </c>
      <c r="P176" s="139"/>
      <c r="Q176" s="139"/>
      <c r="R176" s="139"/>
      <c r="S176" s="139"/>
      <c r="T176" s="139"/>
      <c r="U176" s="139"/>
      <c r="V176" s="139" t="s">
        <v>563</v>
      </c>
      <c r="W176" s="139"/>
      <c r="X176" s="139"/>
      <c r="Y176" s="139" t="s">
        <v>2859</v>
      </c>
      <c r="Z176" s="633" t="s">
        <v>925</v>
      </c>
      <c r="AA176" s="618"/>
      <c r="AB176" s="626" t="s">
        <v>933</v>
      </c>
      <c r="AC176" s="139"/>
      <c r="AD176" s="139"/>
      <c r="AE176" s="139"/>
      <c r="AF176" s="139" t="s">
        <v>2860</v>
      </c>
      <c r="AG176" s="618" t="s">
        <v>941</v>
      </c>
      <c r="AH176" s="139"/>
      <c r="AI176" s="628"/>
      <c r="AJ176" s="139"/>
      <c r="AK176" s="642"/>
      <c r="AL176" s="643"/>
      <c r="AM176" s="643"/>
      <c r="AN176" s="643"/>
      <c r="AO176" s="643"/>
      <c r="AP176" s="644"/>
      <c r="AQ176" s="644"/>
      <c r="AR176" s="644"/>
      <c r="AS176" s="644"/>
      <c r="AT176" s="644"/>
      <c r="AU176" s="644"/>
      <c r="AV176" s="644"/>
      <c r="AW176" s="644"/>
      <c r="AX176" s="644"/>
      <c r="AY176" s="644"/>
      <c r="AZ176" s="644"/>
      <c r="BA176" s="644"/>
      <c r="BB176" s="644"/>
      <c r="BC176" s="644"/>
      <c r="BD176" s="644"/>
      <c r="BE176" s="644"/>
      <c r="BF176" s="644"/>
      <c r="BG176" s="644"/>
      <c r="BH176" s="644"/>
      <c r="BI176" s="644"/>
      <c r="BJ176" s="644"/>
      <c r="BK176" s="644"/>
      <c r="BL176" s="644"/>
      <c r="BM176" s="644"/>
      <c r="BN176" s="644"/>
      <c r="BO176" s="644"/>
      <c r="BP176" s="644"/>
      <c r="BQ176" s="644"/>
    </row>
    <row r="177" customFormat="false" ht="12.75" hidden="false" customHeight="false" outlineLevel="0" collapsed="false">
      <c r="A177" s="581" t="s">
        <v>517</v>
      </c>
      <c r="B177" s="581" t="s">
        <v>2861</v>
      </c>
      <c r="C177" s="333"/>
      <c r="D177" s="139" t="s">
        <v>940</v>
      </c>
      <c r="E177" s="139" t="s">
        <v>940</v>
      </c>
      <c r="F177" s="532" t="s">
        <v>2862</v>
      </c>
      <c r="G177" s="139" t="s">
        <v>2863</v>
      </c>
      <c r="H177" s="139" t="s">
        <v>2864</v>
      </c>
      <c r="I177" s="139" t="s">
        <v>2865</v>
      </c>
      <c r="J177" s="139" t="s">
        <v>2866</v>
      </c>
      <c r="K177" s="139" t="s">
        <v>1009</v>
      </c>
      <c r="L177" s="139" t="s">
        <v>940</v>
      </c>
      <c r="M177" s="139" t="s">
        <v>912</v>
      </c>
      <c r="N177" s="139"/>
      <c r="O177" s="139" t="s">
        <v>563</v>
      </c>
      <c r="P177" s="139" t="s">
        <v>2867</v>
      </c>
      <c r="Q177" s="139"/>
      <c r="R177" s="139"/>
      <c r="S177" s="139"/>
      <c r="T177" s="139"/>
      <c r="U177" s="139"/>
      <c r="V177" s="139" t="s">
        <v>913</v>
      </c>
      <c r="W177" s="139"/>
      <c r="X177" s="139"/>
      <c r="Y177" s="139" t="s">
        <v>2868</v>
      </c>
      <c r="Z177" s="633" t="s">
        <v>940</v>
      </c>
      <c r="AA177" s="139"/>
      <c r="AB177" s="139" t="s">
        <v>2869</v>
      </c>
      <c r="AC177" s="139" t="s">
        <v>933</v>
      </c>
      <c r="AD177" s="139"/>
      <c r="AE177" s="139"/>
      <c r="AF177" s="139"/>
      <c r="AG177" s="618" t="s">
        <v>2870</v>
      </c>
      <c r="AH177" s="139"/>
      <c r="AI177" s="628"/>
      <c r="AJ177" s="139"/>
      <c r="AK177" s="642"/>
      <c r="AL177" s="643"/>
      <c r="AM177" s="643"/>
      <c r="AN177" s="643"/>
      <c r="AO177" s="643"/>
      <c r="AP177" s="644"/>
      <c r="AQ177" s="644"/>
      <c r="AR177" s="644"/>
      <c r="AS177" s="644"/>
      <c r="AT177" s="644"/>
      <c r="AU177" s="644"/>
      <c r="AV177" s="644"/>
      <c r="AW177" s="644"/>
      <c r="AX177" s="644"/>
      <c r="AY177" s="644"/>
      <c r="AZ177" s="644"/>
      <c r="BA177" s="644"/>
      <c r="BB177" s="644"/>
      <c r="BC177" s="644"/>
      <c r="BD177" s="644"/>
      <c r="BE177" s="644"/>
      <c r="BF177" s="644"/>
      <c r="BG177" s="644"/>
      <c r="BH177" s="644"/>
      <c r="BI177" s="644"/>
      <c r="BJ177" s="644"/>
      <c r="BK177" s="644"/>
      <c r="BL177" s="644"/>
      <c r="BM177" s="644"/>
      <c r="BN177" s="644"/>
      <c r="BO177" s="644"/>
      <c r="BP177" s="644"/>
      <c r="BQ177" s="644"/>
    </row>
    <row r="178" customFormat="false" ht="12.75" hidden="false" customHeight="false" outlineLevel="0" collapsed="false">
      <c r="A178" s="333" t="s">
        <v>801</v>
      </c>
      <c r="B178" s="564" t="s">
        <v>2871</v>
      </c>
      <c r="C178" s="333"/>
      <c r="D178" s="533" t="s">
        <v>2872</v>
      </c>
      <c r="E178" s="533" t="s">
        <v>2873</v>
      </c>
      <c r="F178" s="570" t="s">
        <v>2874</v>
      </c>
      <c r="G178" s="570" t="s">
        <v>2875</v>
      </c>
      <c r="H178" s="570" t="s">
        <v>2876</v>
      </c>
      <c r="I178" s="570" t="s">
        <v>2877</v>
      </c>
      <c r="J178" s="570" t="s">
        <v>2878</v>
      </c>
      <c r="K178" s="570" t="s">
        <v>1025</v>
      </c>
      <c r="L178" s="570" t="s">
        <v>1077</v>
      </c>
      <c r="M178" s="653" t="s">
        <v>912</v>
      </c>
      <c r="N178" s="570" t="s">
        <v>2879</v>
      </c>
      <c r="O178" s="656" t="s">
        <v>2575</v>
      </c>
      <c r="P178" s="570" t="s">
        <v>2880</v>
      </c>
      <c r="Q178" s="657"/>
      <c r="R178" s="653"/>
      <c r="S178" s="653"/>
      <c r="T178" s="653"/>
      <c r="U178" s="653"/>
      <c r="V178" s="656" t="s">
        <v>563</v>
      </c>
      <c r="W178" s="653"/>
      <c r="X178" s="653"/>
      <c r="Y178" s="653" t="s">
        <v>2881</v>
      </c>
      <c r="Z178" s="652"/>
      <c r="AA178" s="653"/>
      <c r="AB178" s="653"/>
      <c r="AC178" s="653"/>
      <c r="AD178" s="653"/>
      <c r="AE178" s="653"/>
      <c r="AF178" s="653" t="s">
        <v>2882</v>
      </c>
      <c r="AG178" s="618" t="s">
        <v>2883</v>
      </c>
      <c r="AH178" s="653"/>
      <c r="AI178" s="658"/>
      <c r="AJ178" s="653"/>
      <c r="AK178" s="659"/>
      <c r="AL178" s="660"/>
      <c r="AM178" s="660"/>
      <c r="AN178" s="660"/>
      <c r="AO178" s="660"/>
      <c r="AP178" s="661"/>
      <c r="AQ178" s="661"/>
      <c r="AR178" s="661"/>
      <c r="AS178" s="661"/>
      <c r="AT178" s="661"/>
      <c r="AU178" s="661"/>
      <c r="AV178" s="661"/>
      <c r="AW178" s="661"/>
      <c r="AX178" s="661"/>
      <c r="AY178" s="661"/>
      <c r="AZ178" s="661"/>
      <c r="BA178" s="661"/>
      <c r="BB178" s="661"/>
      <c r="BC178" s="661"/>
      <c r="BD178" s="661"/>
      <c r="BE178" s="661"/>
      <c r="BF178" s="661"/>
      <c r="BG178" s="661"/>
      <c r="BH178" s="661"/>
      <c r="BI178" s="661"/>
      <c r="BJ178" s="661"/>
      <c r="BK178" s="661"/>
      <c r="BL178" s="661"/>
      <c r="BM178" s="661"/>
      <c r="BN178" s="661"/>
      <c r="BO178" s="661"/>
      <c r="BP178" s="661"/>
      <c r="BQ178" s="661"/>
    </row>
    <row r="179" customFormat="false" ht="12.75" hidden="false" customHeight="false" outlineLevel="0" collapsed="false">
      <c r="A179" s="564" t="s">
        <v>21</v>
      </c>
      <c r="B179" s="564" t="s">
        <v>2884</v>
      </c>
      <c r="C179" s="333"/>
      <c r="D179" s="533" t="s">
        <v>2885</v>
      </c>
      <c r="E179" s="533" t="s">
        <v>2886</v>
      </c>
      <c r="F179" s="533" t="s">
        <v>2887</v>
      </c>
      <c r="G179" s="570" t="s">
        <v>2888</v>
      </c>
      <c r="H179" s="570" t="s">
        <v>2889</v>
      </c>
      <c r="I179" s="570" t="s">
        <v>2890</v>
      </c>
      <c r="J179" s="570" t="s">
        <v>2891</v>
      </c>
      <c r="K179" s="662" t="s">
        <v>1009</v>
      </c>
      <c r="L179" s="570" t="s">
        <v>911</v>
      </c>
      <c r="M179" s="570" t="s">
        <v>2892</v>
      </c>
      <c r="N179" s="570" t="s">
        <v>2893</v>
      </c>
      <c r="O179" s="624" t="s">
        <v>2894</v>
      </c>
      <c r="P179" s="570" t="s">
        <v>2895</v>
      </c>
      <c r="Q179" s="624" t="s">
        <v>1111</v>
      </c>
      <c r="R179" s="570"/>
      <c r="S179" s="570"/>
      <c r="T179" s="570"/>
      <c r="U179" s="570"/>
      <c r="V179" s="653" t="s">
        <v>912</v>
      </c>
      <c r="W179" s="570"/>
      <c r="X179" s="570"/>
      <c r="Y179" s="570" t="s">
        <v>2896</v>
      </c>
      <c r="Z179" s="637" t="s">
        <v>940</v>
      </c>
      <c r="AA179" s="570"/>
      <c r="AB179" s="624" t="s">
        <v>563</v>
      </c>
      <c r="AC179" s="624" t="s">
        <v>563</v>
      </c>
      <c r="AD179" s="624"/>
      <c r="AE179" s="624"/>
      <c r="AF179" s="624"/>
      <c r="AG179" s="639" t="s">
        <v>2897</v>
      </c>
      <c r="AH179" s="570" t="s">
        <v>2898</v>
      </c>
      <c r="AI179" s="628"/>
      <c r="AJ179" s="663" t="s">
        <v>2084</v>
      </c>
      <c r="AK179" s="654"/>
      <c r="AL179" s="629"/>
      <c r="AM179" s="629"/>
      <c r="AN179" s="629"/>
      <c r="AO179" s="629"/>
      <c r="AP179" s="655"/>
      <c r="AQ179" s="655"/>
      <c r="AR179" s="655"/>
      <c r="AS179" s="655"/>
      <c r="AT179" s="655"/>
      <c r="AU179" s="655"/>
      <c r="AV179" s="655"/>
      <c r="AW179" s="655"/>
      <c r="AX179" s="655"/>
      <c r="AY179" s="655"/>
      <c r="AZ179" s="655"/>
      <c r="BA179" s="655"/>
      <c r="BB179" s="655"/>
      <c r="BC179" s="655"/>
      <c r="BD179" s="655"/>
      <c r="BE179" s="655"/>
      <c r="BF179" s="655"/>
      <c r="BG179" s="655"/>
      <c r="BH179" s="655"/>
      <c r="BI179" s="655"/>
      <c r="BJ179" s="655"/>
      <c r="BK179" s="655"/>
      <c r="BL179" s="655"/>
      <c r="BM179" s="655"/>
      <c r="BN179" s="655"/>
      <c r="BO179" s="655"/>
      <c r="BP179" s="655"/>
      <c r="BQ179" s="655"/>
    </row>
    <row r="180" customFormat="false" ht="12.75" hidden="false" customHeight="false" outlineLevel="0" collapsed="false">
      <c r="A180" s="581" t="s">
        <v>21</v>
      </c>
      <c r="B180" s="581" t="s">
        <v>2899</v>
      </c>
      <c r="C180" s="333"/>
      <c r="D180" s="584" t="s">
        <v>2900</v>
      </c>
      <c r="E180" s="584" t="s">
        <v>2901</v>
      </c>
      <c r="F180" s="584" t="s">
        <v>2902</v>
      </c>
      <c r="G180" s="139" t="s">
        <v>2903</v>
      </c>
      <c r="H180" s="139" t="s">
        <v>2904</v>
      </c>
      <c r="I180" s="139" t="s">
        <v>2905</v>
      </c>
      <c r="J180" s="139" t="s">
        <v>2906</v>
      </c>
      <c r="K180" s="139" t="s">
        <v>1009</v>
      </c>
      <c r="L180" s="139" t="s">
        <v>911</v>
      </c>
      <c r="M180" s="139" t="s">
        <v>912</v>
      </c>
      <c r="N180" s="139" t="s">
        <v>2907</v>
      </c>
      <c r="O180" s="139" t="s">
        <v>940</v>
      </c>
      <c r="P180" s="139" t="s">
        <v>2908</v>
      </c>
      <c r="Q180" s="139"/>
      <c r="R180" s="139"/>
      <c r="S180" s="139"/>
      <c r="T180" s="139"/>
      <c r="U180" s="139"/>
      <c r="V180" s="139" t="s">
        <v>940</v>
      </c>
      <c r="W180" s="139"/>
      <c r="X180" s="139"/>
      <c r="Y180" s="139" t="s">
        <v>1061</v>
      </c>
      <c r="Z180" s="587"/>
      <c r="AA180" s="139"/>
      <c r="AB180" s="139" t="s">
        <v>933</v>
      </c>
      <c r="AC180" s="139"/>
      <c r="AD180" s="139"/>
      <c r="AE180" s="139"/>
      <c r="AF180" s="139" t="s">
        <v>2909</v>
      </c>
      <c r="AG180" s="139" t="s">
        <v>2910</v>
      </c>
      <c r="AH180" s="139" t="s">
        <v>2911</v>
      </c>
      <c r="AI180" s="628"/>
      <c r="AJ180" s="139"/>
      <c r="AK180" s="642"/>
      <c r="AL180" s="643"/>
      <c r="AM180" s="643"/>
      <c r="AN180" s="643"/>
      <c r="AO180" s="643"/>
      <c r="AP180" s="644"/>
      <c r="AQ180" s="644"/>
      <c r="AR180" s="644"/>
      <c r="AS180" s="644"/>
      <c r="AT180" s="644"/>
      <c r="AU180" s="644"/>
      <c r="AV180" s="644"/>
      <c r="AW180" s="644"/>
      <c r="AX180" s="644"/>
      <c r="AY180" s="644"/>
      <c r="AZ180" s="644"/>
      <c r="BA180" s="644"/>
      <c r="BB180" s="644"/>
      <c r="BC180" s="644"/>
      <c r="BD180" s="644"/>
      <c r="BE180" s="644"/>
      <c r="BF180" s="644"/>
      <c r="BG180" s="644"/>
      <c r="BH180" s="644"/>
      <c r="BI180" s="644"/>
      <c r="BJ180" s="644"/>
      <c r="BK180" s="644"/>
      <c r="BL180" s="644"/>
      <c r="BM180" s="644"/>
      <c r="BN180" s="644"/>
      <c r="BO180" s="644"/>
      <c r="BP180" s="644"/>
      <c r="BQ180" s="644"/>
    </row>
    <row r="181" customFormat="false" ht="12.75" hidden="false" customHeight="false" outlineLevel="0" collapsed="false">
      <c r="A181" s="581"/>
      <c r="B181" s="581" t="s">
        <v>2912</v>
      </c>
      <c r="C181" s="333"/>
      <c r="D181" s="584" t="s">
        <v>2913</v>
      </c>
      <c r="E181" s="584" t="s">
        <v>2914</v>
      </c>
      <c r="F181" s="139" t="s">
        <v>2874</v>
      </c>
      <c r="G181" s="587" t="s">
        <v>2915</v>
      </c>
      <c r="H181" s="587" t="s">
        <v>2916</v>
      </c>
      <c r="I181" s="587" t="s">
        <v>2917</v>
      </c>
      <c r="J181" s="587" t="s">
        <v>2918</v>
      </c>
      <c r="K181" s="587"/>
      <c r="L181" s="587" t="s">
        <v>968</v>
      </c>
      <c r="M181" s="587" t="s">
        <v>912</v>
      </c>
      <c r="N181" s="587" t="s">
        <v>562</v>
      </c>
      <c r="O181" s="587" t="s">
        <v>2919</v>
      </c>
      <c r="P181" s="587" t="s">
        <v>2920</v>
      </c>
      <c r="Q181" s="587"/>
      <c r="R181" s="587"/>
      <c r="S181" s="587"/>
      <c r="T181" s="587"/>
      <c r="U181" s="587"/>
      <c r="V181" s="618" t="s">
        <v>2921</v>
      </c>
      <c r="W181" s="587"/>
      <c r="X181" s="587"/>
      <c r="Y181" s="587" t="s">
        <v>1002</v>
      </c>
      <c r="Z181" s="633"/>
      <c r="AA181" s="587"/>
      <c r="AB181" s="587" t="s">
        <v>933</v>
      </c>
      <c r="AC181" s="587"/>
      <c r="AD181" s="587"/>
      <c r="AE181" s="587"/>
      <c r="AF181" s="587" t="s">
        <v>2922</v>
      </c>
      <c r="AG181" s="618"/>
      <c r="AH181" s="587"/>
      <c r="AI181" s="588"/>
      <c r="AJ181" s="587"/>
      <c r="AK181" s="635"/>
      <c r="AL181" s="616"/>
      <c r="AM181" s="616"/>
      <c r="AN181" s="616"/>
      <c r="AO181" s="616"/>
      <c r="AP181" s="636"/>
      <c r="AQ181" s="636"/>
      <c r="AR181" s="636"/>
      <c r="AS181" s="636"/>
      <c r="AT181" s="636"/>
      <c r="AU181" s="636"/>
      <c r="AV181" s="636"/>
      <c r="AW181" s="636"/>
      <c r="AX181" s="636"/>
      <c r="AY181" s="636"/>
      <c r="AZ181" s="636"/>
      <c r="BA181" s="636"/>
      <c r="BB181" s="636"/>
      <c r="BC181" s="636"/>
      <c r="BD181" s="636"/>
      <c r="BE181" s="636"/>
      <c r="BF181" s="636"/>
      <c r="BG181" s="636"/>
      <c r="BH181" s="636"/>
      <c r="BI181" s="636"/>
      <c r="BJ181" s="636"/>
      <c r="BK181" s="636"/>
      <c r="BL181" s="636"/>
      <c r="BM181" s="636"/>
      <c r="BN181" s="636"/>
      <c r="BO181" s="636"/>
      <c r="BP181" s="636"/>
      <c r="BQ181" s="636"/>
    </row>
    <row r="182" customFormat="false" ht="12.75" hidden="false" customHeight="false" outlineLevel="0" collapsed="false">
      <c r="A182" s="581" t="s">
        <v>21</v>
      </c>
      <c r="B182" s="581" t="s">
        <v>2923</v>
      </c>
      <c r="C182" s="333"/>
      <c r="D182" s="139" t="s">
        <v>940</v>
      </c>
      <c r="E182" s="532" t="s">
        <v>2924</v>
      </c>
      <c r="F182" s="532" t="s">
        <v>2925</v>
      </c>
      <c r="G182" s="139" t="s">
        <v>2926</v>
      </c>
      <c r="H182" s="139" t="s">
        <v>2927</v>
      </c>
      <c r="I182" s="139" t="s">
        <v>2928</v>
      </c>
      <c r="J182" s="139" t="s">
        <v>2929</v>
      </c>
      <c r="K182" s="139" t="s">
        <v>1009</v>
      </c>
      <c r="L182" s="139" t="s">
        <v>2930</v>
      </c>
      <c r="M182" s="139" t="s">
        <v>912</v>
      </c>
      <c r="N182" s="139" t="s">
        <v>2931</v>
      </c>
      <c r="O182" s="139" t="s">
        <v>940</v>
      </c>
      <c r="P182" s="139" t="s">
        <v>2932</v>
      </c>
      <c r="Q182" s="139" t="s">
        <v>2933</v>
      </c>
      <c r="R182" s="139"/>
      <c r="S182" s="139"/>
      <c r="T182" s="139"/>
      <c r="U182" s="139"/>
      <c r="V182" s="618" t="s">
        <v>940</v>
      </c>
      <c r="W182" s="139"/>
      <c r="X182" s="139"/>
      <c r="Y182" s="139" t="s">
        <v>1002</v>
      </c>
      <c r="Z182" s="633" t="s">
        <v>912</v>
      </c>
      <c r="AA182" s="139"/>
      <c r="AB182" s="139" t="s">
        <v>933</v>
      </c>
      <c r="AC182" s="139" t="s">
        <v>933</v>
      </c>
      <c r="AD182" s="139"/>
      <c r="AE182" s="139"/>
      <c r="AF182" s="139" t="s">
        <v>2934</v>
      </c>
      <c r="AG182" s="618" t="s">
        <v>2320</v>
      </c>
      <c r="AH182" s="139" t="s">
        <v>2935</v>
      </c>
      <c r="AI182" s="628"/>
      <c r="AJ182" s="139"/>
      <c r="AK182" s="642"/>
      <c r="AL182" s="643"/>
      <c r="AM182" s="647"/>
      <c r="AN182" s="643"/>
      <c r="AO182" s="647"/>
      <c r="AP182" s="644"/>
      <c r="AQ182" s="644"/>
      <c r="AR182" s="644"/>
      <c r="AS182" s="644"/>
      <c r="AT182" s="644"/>
      <c r="AU182" s="644"/>
      <c r="AV182" s="644"/>
      <c r="AW182" s="644"/>
      <c r="AX182" s="644"/>
      <c r="AY182" s="644"/>
      <c r="AZ182" s="644"/>
      <c r="BA182" s="644"/>
      <c r="BB182" s="644"/>
      <c r="BC182" s="644"/>
      <c r="BD182" s="644"/>
      <c r="BE182" s="644"/>
      <c r="BF182" s="644"/>
      <c r="BG182" s="644"/>
      <c r="BH182" s="644"/>
      <c r="BI182" s="644"/>
      <c r="BJ182" s="644"/>
      <c r="BK182" s="644"/>
      <c r="BL182" s="644"/>
      <c r="BM182" s="644"/>
      <c r="BN182" s="644"/>
      <c r="BO182" s="644"/>
      <c r="BP182" s="644"/>
      <c r="BQ182" s="644"/>
    </row>
    <row r="183" customFormat="false" ht="12.75" hidden="false" customHeight="false" outlineLevel="0" collapsed="false">
      <c r="A183" s="475"/>
      <c r="B183" s="581" t="s">
        <v>2936</v>
      </c>
      <c r="C183" s="333"/>
      <c r="D183" s="618" t="s">
        <v>940</v>
      </c>
      <c r="E183" s="532" t="s">
        <v>2937</v>
      </c>
      <c r="F183" s="139"/>
      <c r="G183" s="139" t="s">
        <v>2938</v>
      </c>
      <c r="H183" s="139" t="s">
        <v>2939</v>
      </c>
      <c r="I183" s="139" t="s">
        <v>2940</v>
      </c>
      <c r="J183" s="139" t="s">
        <v>2941</v>
      </c>
      <c r="K183" s="139" t="s">
        <v>2942</v>
      </c>
      <c r="L183" s="139" t="s">
        <v>2943</v>
      </c>
      <c r="M183" s="139" t="s">
        <v>912</v>
      </c>
      <c r="N183" s="139" t="s">
        <v>2944</v>
      </c>
      <c r="O183" s="139" t="s">
        <v>940</v>
      </c>
      <c r="P183" s="139" t="s">
        <v>2945</v>
      </c>
      <c r="Q183" s="139" t="s">
        <v>2933</v>
      </c>
      <c r="R183" s="139"/>
      <c r="S183" s="139"/>
      <c r="T183" s="139"/>
      <c r="U183" s="139"/>
      <c r="V183" s="618" t="s">
        <v>940</v>
      </c>
      <c r="W183" s="139"/>
      <c r="X183" s="139"/>
      <c r="Y183" s="139"/>
      <c r="Z183" s="633"/>
      <c r="AA183" s="139"/>
      <c r="AB183" s="139"/>
      <c r="AC183" s="139"/>
      <c r="AD183" s="139"/>
      <c r="AE183" s="139"/>
      <c r="AF183" s="139" t="s">
        <v>2946</v>
      </c>
      <c r="AG183" s="618" t="s">
        <v>2320</v>
      </c>
      <c r="AH183" s="139" t="s">
        <v>2947</v>
      </c>
      <c r="AI183" s="628"/>
      <c r="AJ183" s="139"/>
      <c r="AK183" s="642"/>
      <c r="AL183" s="643"/>
      <c r="AM183" s="664"/>
      <c r="AN183" s="643"/>
      <c r="AO183" s="664"/>
      <c r="AP183" s="644"/>
      <c r="AQ183" s="644"/>
      <c r="AR183" s="644"/>
      <c r="AS183" s="644"/>
      <c r="AT183" s="644"/>
      <c r="AU183" s="644"/>
      <c r="AV183" s="644"/>
      <c r="AW183" s="644"/>
      <c r="AX183" s="644"/>
      <c r="AY183" s="644"/>
      <c r="AZ183" s="644"/>
      <c r="BA183" s="644"/>
      <c r="BB183" s="644"/>
      <c r="BC183" s="644"/>
      <c r="BD183" s="644"/>
      <c r="BE183" s="644"/>
      <c r="BF183" s="644"/>
      <c r="BG183" s="644"/>
      <c r="BH183" s="644"/>
      <c r="BI183" s="644"/>
      <c r="BJ183" s="644"/>
      <c r="BK183" s="644"/>
      <c r="BL183" s="644"/>
      <c r="BM183" s="644"/>
      <c r="BN183" s="644"/>
      <c r="BO183" s="644"/>
      <c r="BP183" s="644"/>
      <c r="BQ183" s="644"/>
    </row>
    <row r="184" customFormat="false" ht="12.75" hidden="false" customHeight="false" outlineLevel="0" collapsed="false">
      <c r="A184" s="475"/>
      <c r="B184" s="581" t="s">
        <v>2948</v>
      </c>
      <c r="C184" s="333"/>
      <c r="D184" s="618" t="s">
        <v>940</v>
      </c>
      <c r="E184" s="532" t="s">
        <v>2949</v>
      </c>
      <c r="F184" s="139"/>
      <c r="G184" s="139" t="s">
        <v>2950</v>
      </c>
      <c r="H184" s="139" t="s">
        <v>2951</v>
      </c>
      <c r="I184" s="139" t="s">
        <v>2952</v>
      </c>
      <c r="J184" s="139" t="s">
        <v>2953</v>
      </c>
      <c r="K184" s="139"/>
      <c r="L184" s="139" t="s">
        <v>2954</v>
      </c>
      <c r="M184" s="139" t="s">
        <v>912</v>
      </c>
      <c r="N184" s="139" t="s">
        <v>2955</v>
      </c>
      <c r="O184" s="139" t="s">
        <v>940</v>
      </c>
      <c r="P184" s="139" t="s">
        <v>2956</v>
      </c>
      <c r="Q184" s="139" t="s">
        <v>2933</v>
      </c>
      <c r="R184" s="139"/>
      <c r="S184" s="139"/>
      <c r="T184" s="139"/>
      <c r="U184" s="139"/>
      <c r="V184" s="618" t="s">
        <v>2921</v>
      </c>
      <c r="W184" s="618"/>
      <c r="X184" s="618"/>
      <c r="Y184" s="618" t="s">
        <v>2957</v>
      </c>
      <c r="Z184" s="633"/>
      <c r="AA184" s="139"/>
      <c r="AB184" s="139" t="s">
        <v>933</v>
      </c>
      <c r="AC184" s="139"/>
      <c r="AD184" s="139"/>
      <c r="AE184" s="139"/>
      <c r="AF184" s="139" t="s">
        <v>2958</v>
      </c>
      <c r="AG184" s="618" t="s">
        <v>1131</v>
      </c>
      <c r="AH184" s="139" t="s">
        <v>2959</v>
      </c>
      <c r="AI184" s="628"/>
      <c r="AJ184" s="139"/>
      <c r="AK184" s="642"/>
      <c r="AL184" s="643"/>
      <c r="AM184" s="643"/>
      <c r="AN184" s="643"/>
      <c r="AO184" s="643"/>
      <c r="AP184" s="644"/>
      <c r="AQ184" s="644"/>
      <c r="AR184" s="644"/>
      <c r="AS184" s="644"/>
      <c r="AT184" s="644"/>
      <c r="AU184" s="644"/>
      <c r="AV184" s="644"/>
      <c r="AW184" s="644"/>
      <c r="AX184" s="644"/>
      <c r="AY184" s="644"/>
      <c r="AZ184" s="644"/>
      <c r="BA184" s="644"/>
      <c r="BB184" s="644"/>
      <c r="BC184" s="644"/>
      <c r="BD184" s="644"/>
      <c r="BE184" s="644"/>
      <c r="BF184" s="644"/>
      <c r="BG184" s="644"/>
      <c r="BH184" s="644"/>
      <c r="BI184" s="644"/>
      <c r="BJ184" s="644"/>
      <c r="BK184" s="644"/>
      <c r="BL184" s="644"/>
      <c r="BM184" s="644"/>
      <c r="BN184" s="644"/>
      <c r="BO184" s="644"/>
      <c r="BP184" s="644"/>
      <c r="BQ184" s="644"/>
    </row>
    <row r="185" customFormat="false" ht="12.75" hidden="false" customHeight="false" outlineLevel="0" collapsed="false">
      <c r="A185" s="581" t="s">
        <v>21</v>
      </c>
      <c r="B185" s="581" t="s">
        <v>2960</v>
      </c>
      <c r="C185" s="333"/>
      <c r="D185" s="532" t="s">
        <v>2961</v>
      </c>
      <c r="E185" s="532" t="s">
        <v>2962</v>
      </c>
      <c r="F185" s="532" t="s">
        <v>2963</v>
      </c>
      <c r="G185" s="499" t="s">
        <v>2964</v>
      </c>
      <c r="H185" s="499" t="s">
        <v>2965</v>
      </c>
      <c r="I185" s="499" t="s">
        <v>2966</v>
      </c>
      <c r="J185" s="499" t="s">
        <v>2967</v>
      </c>
      <c r="K185" s="499" t="s">
        <v>2968</v>
      </c>
      <c r="L185" s="470" t="s">
        <v>569</v>
      </c>
      <c r="M185" s="470" t="s">
        <v>912</v>
      </c>
      <c r="N185" s="470" t="s">
        <v>940</v>
      </c>
      <c r="O185" s="470" t="s">
        <v>925</v>
      </c>
      <c r="P185" s="470" t="s">
        <v>2969</v>
      </c>
      <c r="Q185" s="470" t="s">
        <v>2970</v>
      </c>
      <c r="R185" s="470"/>
      <c r="S185" s="470"/>
      <c r="T185" s="470"/>
      <c r="U185" s="470"/>
      <c r="V185" s="470" t="s">
        <v>912</v>
      </c>
      <c r="W185" s="470"/>
      <c r="X185" s="470"/>
      <c r="Y185" s="470" t="s">
        <v>1002</v>
      </c>
      <c r="Z185" s="574" t="s">
        <v>940</v>
      </c>
      <c r="AA185" s="470"/>
      <c r="AB185" s="470" t="s">
        <v>2869</v>
      </c>
      <c r="AC185" s="470" t="s">
        <v>933</v>
      </c>
      <c r="AD185" s="470"/>
      <c r="AE185" s="470"/>
      <c r="AF185" s="470"/>
      <c r="AG185" s="470"/>
      <c r="AH185" s="470"/>
      <c r="AI185" s="471"/>
      <c r="AJ185" s="470" t="s">
        <v>2084</v>
      </c>
      <c r="AK185" s="665"/>
      <c r="AL185" s="500"/>
      <c r="AM185" s="666"/>
      <c r="AN185" s="500"/>
      <c r="AO185" s="666"/>
      <c r="AP185" s="667"/>
      <c r="AQ185" s="667"/>
      <c r="AR185" s="667"/>
      <c r="AS185" s="667"/>
      <c r="AT185" s="667"/>
      <c r="AU185" s="667"/>
      <c r="AV185" s="667"/>
      <c r="AW185" s="667"/>
      <c r="AX185" s="667"/>
      <c r="AY185" s="667"/>
      <c r="AZ185" s="667"/>
      <c r="BA185" s="667"/>
      <c r="BB185" s="667"/>
      <c r="BC185" s="667"/>
      <c r="BD185" s="667"/>
      <c r="BE185" s="667"/>
      <c r="BF185" s="667"/>
      <c r="BG185" s="667"/>
      <c r="BH185" s="667"/>
      <c r="BI185" s="667"/>
      <c r="BJ185" s="667"/>
      <c r="BK185" s="667"/>
      <c r="BL185" s="667"/>
      <c r="BM185" s="667"/>
      <c r="BN185" s="667"/>
      <c r="BO185" s="667"/>
      <c r="BP185" s="667"/>
      <c r="BQ185" s="667"/>
    </row>
    <row r="186" customFormat="false" ht="12.75" hidden="false" customHeight="false" outlineLevel="0" collapsed="false">
      <c r="A186" s="668"/>
      <c r="B186" s="669" t="s">
        <v>2971</v>
      </c>
      <c r="C186" s="668"/>
      <c r="D186" s="670" t="s">
        <v>2972</v>
      </c>
      <c r="E186" s="670" t="s">
        <v>2973</v>
      </c>
      <c r="F186" s="670" t="s">
        <v>2974</v>
      </c>
      <c r="G186" s="671" t="s">
        <v>2975</v>
      </c>
      <c r="H186" s="671" t="s">
        <v>2976</v>
      </c>
      <c r="I186" s="672" t="s">
        <v>2977</v>
      </c>
      <c r="J186" s="189" t="s">
        <v>2978</v>
      </c>
      <c r="K186" s="671"/>
      <c r="L186" s="671"/>
      <c r="M186" s="671" t="s">
        <v>913</v>
      </c>
      <c r="N186" s="671" t="s">
        <v>2979</v>
      </c>
      <c r="O186" s="671"/>
      <c r="P186" s="189" t="s">
        <v>2980</v>
      </c>
      <c r="Q186" s="672"/>
      <c r="R186" s="673"/>
      <c r="S186" s="673"/>
      <c r="T186" s="673"/>
      <c r="U186" s="673"/>
      <c r="V186" s="673"/>
      <c r="W186" s="674"/>
      <c r="X186" s="674" t="s">
        <v>2981</v>
      </c>
      <c r="Y186" s="674" t="s">
        <v>2982</v>
      </c>
      <c r="Z186" s="672"/>
      <c r="AA186" s="189" t="s">
        <v>2983</v>
      </c>
      <c r="AB186" s="674" t="s">
        <v>1936</v>
      </c>
      <c r="AC186" s="672" t="s">
        <v>2984</v>
      </c>
      <c r="AD186" s="672" t="s">
        <v>2985</v>
      </c>
      <c r="AE186" s="672"/>
      <c r="AF186" s="672"/>
      <c r="AG186" s="672"/>
      <c r="AH186" s="672"/>
      <c r="AI186" s="588"/>
      <c r="AJ186" s="672"/>
      <c r="AK186" s="675"/>
      <c r="AL186" s="675"/>
      <c r="AM186" s="675"/>
      <c r="AN186" s="675"/>
      <c r="AO186" s="675"/>
      <c r="AP186" s="676"/>
      <c r="AQ186" s="676"/>
      <c r="AR186" s="676"/>
      <c r="AS186" s="676"/>
      <c r="AT186" s="676"/>
      <c r="AU186" s="676"/>
      <c r="AV186" s="676"/>
      <c r="AW186" s="676"/>
      <c r="AX186" s="676"/>
      <c r="AY186" s="676"/>
      <c r="AZ186" s="676"/>
      <c r="BA186" s="676"/>
      <c r="BB186" s="676"/>
      <c r="BC186" s="676"/>
      <c r="BD186" s="676"/>
      <c r="BE186" s="676"/>
      <c r="BF186" s="676"/>
      <c r="BG186" s="676"/>
      <c r="BH186" s="676"/>
      <c r="BI186" s="676"/>
      <c r="BJ186" s="676"/>
      <c r="BK186" s="676"/>
      <c r="BL186" s="676"/>
      <c r="BM186" s="676"/>
      <c r="BN186" s="676"/>
      <c r="BO186" s="676"/>
      <c r="BP186" s="676"/>
      <c r="BQ186" s="676"/>
    </row>
    <row r="187" customFormat="false" ht="12.75" hidden="false" customHeight="false" outlineLevel="0" collapsed="false">
      <c r="A187" s="581" t="s">
        <v>21</v>
      </c>
      <c r="B187" s="170" t="s">
        <v>2986</v>
      </c>
      <c r="C187" s="581"/>
      <c r="D187" s="541" t="s">
        <v>931</v>
      </c>
      <c r="E187" s="533" t="s">
        <v>2987</v>
      </c>
      <c r="F187" s="533" t="s">
        <v>2988</v>
      </c>
      <c r="G187" s="570" t="s">
        <v>2989</v>
      </c>
      <c r="H187" s="570" t="s">
        <v>2990</v>
      </c>
      <c r="I187" s="570" t="s">
        <v>2991</v>
      </c>
      <c r="J187" s="618"/>
      <c r="K187" s="618"/>
      <c r="L187" s="677" t="s">
        <v>569</v>
      </c>
      <c r="M187" s="618" t="s">
        <v>940</v>
      </c>
      <c r="N187" s="618" t="s">
        <v>940</v>
      </c>
      <c r="O187" s="618" t="s">
        <v>925</v>
      </c>
      <c r="P187" s="618" t="s">
        <v>2992</v>
      </c>
      <c r="Q187" s="618" t="s">
        <v>2993</v>
      </c>
      <c r="R187" s="618"/>
      <c r="S187" s="618"/>
      <c r="T187" s="618"/>
      <c r="U187" s="618"/>
      <c r="V187" s="139" t="s">
        <v>563</v>
      </c>
      <c r="W187" s="618"/>
      <c r="X187" s="618"/>
      <c r="Y187" s="618"/>
      <c r="Z187" s="633" t="s">
        <v>940</v>
      </c>
      <c r="AA187" s="618"/>
      <c r="AB187" s="618" t="s">
        <v>933</v>
      </c>
      <c r="AC187" s="618" t="s">
        <v>2994</v>
      </c>
      <c r="AD187" s="618"/>
      <c r="AE187" s="618"/>
      <c r="AF187" s="618"/>
      <c r="AG187" s="618"/>
      <c r="AH187" s="618"/>
      <c r="AI187" s="658"/>
      <c r="AJ187" s="618"/>
      <c r="AK187" s="678"/>
      <c r="AL187" s="679"/>
      <c r="AM187" s="679"/>
      <c r="AN187" s="679"/>
      <c r="AO187" s="679"/>
      <c r="AP187" s="680"/>
      <c r="AQ187" s="680"/>
      <c r="AR187" s="680"/>
      <c r="AS187" s="680"/>
      <c r="AT187" s="680"/>
      <c r="AU187" s="680"/>
      <c r="AV187" s="680"/>
      <c r="AW187" s="680"/>
      <c r="AX187" s="680"/>
      <c r="AY187" s="680"/>
      <c r="AZ187" s="680"/>
      <c r="BA187" s="680"/>
      <c r="BB187" s="680"/>
      <c r="BC187" s="680"/>
      <c r="BD187" s="680"/>
      <c r="BE187" s="680"/>
      <c r="BF187" s="680"/>
      <c r="BG187" s="680"/>
      <c r="BH187" s="680"/>
      <c r="BI187" s="680"/>
      <c r="BJ187" s="680"/>
      <c r="BK187" s="680"/>
      <c r="BL187" s="680"/>
      <c r="BM187" s="680"/>
      <c r="BN187" s="680"/>
      <c r="BO187" s="680"/>
      <c r="BP187" s="680"/>
      <c r="BQ187" s="680"/>
    </row>
    <row r="188" customFormat="false" ht="12.75" hidden="false" customHeight="false" outlineLevel="0" collapsed="false">
      <c r="A188" s="564" t="s">
        <v>21</v>
      </c>
      <c r="B188" s="170" t="s">
        <v>2995</v>
      </c>
      <c r="C188" s="581"/>
      <c r="D188" s="533" t="s">
        <v>2996</v>
      </c>
      <c r="E188" s="533" t="s">
        <v>2997</v>
      </c>
      <c r="F188" s="533" t="s">
        <v>2998</v>
      </c>
      <c r="G188" s="585" t="s">
        <v>2850</v>
      </c>
      <c r="H188" s="585" t="s">
        <v>2999</v>
      </c>
      <c r="I188" s="585" t="s">
        <v>3000</v>
      </c>
      <c r="J188" s="585" t="s">
        <v>3001</v>
      </c>
      <c r="K188" s="662" t="s">
        <v>1009</v>
      </c>
      <c r="L188" s="656" t="s">
        <v>562</v>
      </c>
      <c r="M188" s="624" t="s">
        <v>569</v>
      </c>
      <c r="N188" s="570" t="s">
        <v>562</v>
      </c>
      <c r="O188" s="624" t="s">
        <v>940</v>
      </c>
      <c r="P188" s="570" t="s">
        <v>3002</v>
      </c>
      <c r="Q188" s="624" t="s">
        <v>3003</v>
      </c>
      <c r="R188" s="570"/>
      <c r="S188" s="570"/>
      <c r="T188" s="570"/>
      <c r="U188" s="570"/>
      <c r="V188" s="624" t="s">
        <v>569</v>
      </c>
      <c r="W188" s="570"/>
      <c r="X188" s="570"/>
      <c r="Y188" s="570" t="s">
        <v>1002</v>
      </c>
      <c r="Z188" s="637" t="s">
        <v>940</v>
      </c>
      <c r="AA188" s="564" t="s">
        <v>3004</v>
      </c>
      <c r="AB188" s="139" t="s">
        <v>3005</v>
      </c>
      <c r="AC188" s="139" t="s">
        <v>1030</v>
      </c>
      <c r="AD188" s="570"/>
      <c r="AE188" s="570"/>
      <c r="AF188" s="624"/>
      <c r="AG188" s="639"/>
      <c r="AH188" s="570" t="s">
        <v>3006</v>
      </c>
      <c r="AI188" s="628"/>
      <c r="AJ188" s="570" t="s">
        <v>3007</v>
      </c>
      <c r="AK188" s="654"/>
      <c r="AL188" s="629"/>
      <c r="AM188" s="629"/>
      <c r="AN188" s="629"/>
      <c r="AO188" s="629"/>
      <c r="AP188" s="655"/>
      <c r="AQ188" s="655"/>
      <c r="AR188" s="655"/>
      <c r="AS188" s="655"/>
      <c r="AT188" s="655"/>
      <c r="AU188" s="655"/>
      <c r="AV188" s="655"/>
      <c r="AW188" s="655"/>
      <c r="AX188" s="655"/>
      <c r="AY188" s="655"/>
      <c r="AZ188" s="655"/>
      <c r="BA188" s="655"/>
      <c r="BB188" s="655"/>
      <c r="BC188" s="655"/>
      <c r="BD188" s="655"/>
      <c r="BE188" s="655"/>
      <c r="BF188" s="655"/>
      <c r="BG188" s="655"/>
      <c r="BH188" s="655"/>
      <c r="BI188" s="655"/>
      <c r="BJ188" s="655"/>
      <c r="BK188" s="655"/>
      <c r="BL188" s="655"/>
      <c r="BM188" s="655"/>
      <c r="BN188" s="655"/>
      <c r="BO188" s="655"/>
      <c r="BP188" s="655"/>
      <c r="BQ188" s="655"/>
    </row>
    <row r="189" customFormat="false" ht="12.75" hidden="false" customHeight="false" outlineLevel="0" collapsed="false">
      <c r="A189" s="564" t="s">
        <v>21</v>
      </c>
      <c r="B189" s="580" t="s">
        <v>3008</v>
      </c>
      <c r="C189" s="580"/>
      <c r="D189" s="572" t="s">
        <v>940</v>
      </c>
      <c r="E189" s="541" t="s">
        <v>3009</v>
      </c>
      <c r="F189" s="570" t="s">
        <v>2874</v>
      </c>
      <c r="G189" s="570" t="s">
        <v>3010</v>
      </c>
      <c r="H189" s="570" t="s">
        <v>3011</v>
      </c>
      <c r="I189" s="570" t="s">
        <v>3012</v>
      </c>
      <c r="J189" s="624"/>
      <c r="K189" s="624" t="s">
        <v>569</v>
      </c>
      <c r="L189" s="570" t="s">
        <v>2954</v>
      </c>
      <c r="M189" s="570" t="s">
        <v>912</v>
      </c>
      <c r="N189" s="624" t="s">
        <v>940</v>
      </c>
      <c r="O189" s="656" t="s">
        <v>940</v>
      </c>
      <c r="P189" s="570" t="s">
        <v>3012</v>
      </c>
      <c r="Q189" s="624" t="s">
        <v>3013</v>
      </c>
      <c r="R189" s="570"/>
      <c r="S189" s="570"/>
      <c r="T189" s="570"/>
      <c r="U189" s="570"/>
      <c r="V189" s="139" t="s">
        <v>563</v>
      </c>
      <c r="W189" s="570"/>
      <c r="X189" s="570"/>
      <c r="Y189" s="624" t="s">
        <v>3014</v>
      </c>
      <c r="Z189" s="637" t="s">
        <v>940</v>
      </c>
      <c r="AA189" s="570"/>
      <c r="AB189" s="624" t="s">
        <v>933</v>
      </c>
      <c r="AC189" s="624" t="s">
        <v>933</v>
      </c>
      <c r="AD189" s="624"/>
      <c r="AE189" s="624"/>
      <c r="AF189" s="624" t="s">
        <v>569</v>
      </c>
      <c r="AG189" s="681" t="s">
        <v>972</v>
      </c>
      <c r="AH189" s="624" t="s">
        <v>569</v>
      </c>
      <c r="AI189" s="628"/>
      <c r="AJ189" s="570" t="s">
        <v>961</v>
      </c>
      <c r="AK189" s="654"/>
      <c r="AL189" s="629"/>
      <c r="AM189" s="629"/>
      <c r="AN189" s="629"/>
      <c r="AO189" s="629"/>
      <c r="AP189" s="655"/>
      <c r="AQ189" s="655"/>
      <c r="AR189" s="655"/>
      <c r="AS189" s="655"/>
      <c r="AT189" s="655"/>
      <c r="AU189" s="655"/>
      <c r="AV189" s="655"/>
      <c r="AW189" s="655"/>
      <c r="AX189" s="655"/>
      <c r="AY189" s="655"/>
      <c r="AZ189" s="655"/>
      <c r="BA189" s="655"/>
      <c r="BB189" s="655"/>
      <c r="BC189" s="655"/>
      <c r="BD189" s="655"/>
      <c r="BE189" s="655"/>
      <c r="BF189" s="655"/>
      <c r="BG189" s="655"/>
      <c r="BH189" s="655"/>
      <c r="BI189" s="655"/>
      <c r="BJ189" s="655"/>
      <c r="BK189" s="655"/>
      <c r="BL189" s="655"/>
      <c r="BM189" s="655"/>
      <c r="BN189" s="655"/>
      <c r="BO189" s="655"/>
      <c r="BP189" s="655"/>
      <c r="BQ189" s="655"/>
    </row>
    <row r="190" customFormat="false" ht="12.75" hidden="false" customHeight="false" outlineLevel="0" collapsed="false">
      <c r="A190" s="564" t="s">
        <v>21</v>
      </c>
      <c r="B190" s="581" t="s">
        <v>3015</v>
      </c>
      <c r="C190" s="581"/>
      <c r="D190" s="656" t="s">
        <v>940</v>
      </c>
      <c r="E190" s="656" t="s">
        <v>925</v>
      </c>
      <c r="F190" s="533" t="s">
        <v>3016</v>
      </c>
      <c r="G190" s="570" t="s">
        <v>3017</v>
      </c>
      <c r="H190" s="570" t="s">
        <v>3018</v>
      </c>
      <c r="I190" s="570" t="s">
        <v>3019</v>
      </c>
      <c r="J190" s="570" t="s">
        <v>940</v>
      </c>
      <c r="K190" s="682"/>
      <c r="L190" s="570" t="s">
        <v>911</v>
      </c>
      <c r="M190" s="682" t="s">
        <v>3020</v>
      </c>
      <c r="N190" s="656" t="s">
        <v>562</v>
      </c>
      <c r="O190" s="656" t="s">
        <v>931</v>
      </c>
      <c r="P190" s="570"/>
      <c r="Q190" s="624" t="s">
        <v>1085</v>
      </c>
      <c r="R190" s="570"/>
      <c r="S190" s="570"/>
      <c r="T190" s="570"/>
      <c r="U190" s="570"/>
      <c r="V190" s="139" t="s">
        <v>563</v>
      </c>
      <c r="W190" s="570"/>
      <c r="X190" s="570"/>
      <c r="Y190" s="570" t="n">
        <v>19</v>
      </c>
      <c r="Z190" s="637" t="s">
        <v>940</v>
      </c>
      <c r="AA190" s="570"/>
      <c r="AB190" s="624" t="s">
        <v>562</v>
      </c>
      <c r="AC190" s="624" t="s">
        <v>562</v>
      </c>
      <c r="AD190" s="570"/>
      <c r="AE190" s="570"/>
      <c r="AF190" s="139" t="s">
        <v>3021</v>
      </c>
      <c r="AG190" s="639" t="s">
        <v>2320</v>
      </c>
      <c r="AH190" s="570"/>
      <c r="AI190" s="628"/>
      <c r="AJ190" s="570"/>
      <c r="AK190" s="654"/>
      <c r="AL190" s="629"/>
      <c r="AM190" s="629"/>
      <c r="AN190" s="629"/>
      <c r="AO190" s="629"/>
      <c r="AP190" s="655"/>
      <c r="AQ190" s="655"/>
      <c r="AR190" s="655"/>
      <c r="AS190" s="655"/>
      <c r="AT190" s="655"/>
      <c r="AU190" s="655"/>
      <c r="AV190" s="655"/>
      <c r="AW190" s="655"/>
      <c r="AX190" s="655"/>
      <c r="AY190" s="655"/>
      <c r="AZ190" s="655"/>
      <c r="BA190" s="655"/>
      <c r="BB190" s="655"/>
      <c r="BC190" s="655"/>
      <c r="BD190" s="655"/>
      <c r="BE190" s="655"/>
      <c r="BF190" s="655"/>
      <c r="BG190" s="655"/>
      <c r="BH190" s="655"/>
      <c r="BI190" s="655"/>
      <c r="BJ190" s="655"/>
      <c r="BK190" s="655"/>
      <c r="BL190" s="655"/>
      <c r="BM190" s="655"/>
      <c r="BN190" s="655"/>
      <c r="BO190" s="655"/>
      <c r="BP190" s="655"/>
      <c r="BQ190" s="655"/>
    </row>
    <row r="191" customFormat="false" ht="12.75" hidden="false" customHeight="false" outlineLevel="0" collapsed="false">
      <c r="A191" s="333"/>
      <c r="B191" s="581" t="s">
        <v>3022</v>
      </c>
      <c r="C191" s="581"/>
      <c r="D191" s="139" t="s">
        <v>1030</v>
      </c>
      <c r="E191" s="139" t="s">
        <v>3023</v>
      </c>
      <c r="F191" s="570" t="s">
        <v>2874</v>
      </c>
      <c r="G191" s="139" t="s">
        <v>3024</v>
      </c>
      <c r="H191" s="139"/>
      <c r="I191" s="139"/>
      <c r="J191" s="139" t="s">
        <v>3025</v>
      </c>
      <c r="K191" s="139"/>
      <c r="L191" s="139" t="s">
        <v>968</v>
      </c>
      <c r="M191" s="139"/>
      <c r="N191" s="139"/>
      <c r="O191" s="139"/>
      <c r="P191" s="139"/>
      <c r="Q191" s="139" t="s">
        <v>2761</v>
      </c>
      <c r="R191" s="139"/>
      <c r="S191" s="139"/>
      <c r="T191" s="139"/>
      <c r="U191" s="139"/>
      <c r="V191" s="618" t="s">
        <v>3026</v>
      </c>
      <c r="W191" s="139"/>
      <c r="X191" s="139"/>
      <c r="Y191" s="139"/>
      <c r="Z191" s="633"/>
      <c r="AA191" s="139"/>
      <c r="AB191" s="139"/>
      <c r="AC191" s="139"/>
      <c r="AD191" s="139"/>
      <c r="AE191" s="139"/>
      <c r="AF191" s="139"/>
      <c r="AG191" s="172" t="s">
        <v>3027</v>
      </c>
      <c r="AH191" s="139"/>
      <c r="AI191" s="628"/>
      <c r="AJ191" s="139"/>
      <c r="AK191" s="683"/>
      <c r="AL191" s="664"/>
      <c r="AM191" s="664"/>
      <c r="AN191" s="664"/>
      <c r="AO191" s="664"/>
      <c r="AP191" s="644"/>
      <c r="AQ191" s="644"/>
      <c r="AR191" s="644"/>
      <c r="AS191" s="644"/>
      <c r="AT191" s="644"/>
      <c r="AU191" s="644"/>
      <c r="AV191" s="644"/>
      <c r="AW191" s="644"/>
      <c r="AX191" s="644"/>
      <c r="AY191" s="644"/>
      <c r="AZ191" s="644"/>
      <c r="BA191" s="644"/>
      <c r="BB191" s="644"/>
      <c r="BC191" s="644"/>
      <c r="BD191" s="644"/>
      <c r="BE191" s="644"/>
      <c r="BF191" s="644"/>
      <c r="BG191" s="644"/>
      <c r="BH191" s="644"/>
      <c r="BI191" s="644"/>
      <c r="BJ191" s="644"/>
      <c r="BK191" s="644"/>
      <c r="BL191" s="644"/>
      <c r="BM191" s="644"/>
      <c r="BN191" s="644"/>
      <c r="BO191" s="644"/>
      <c r="BP191" s="644"/>
      <c r="BQ191" s="644"/>
    </row>
    <row r="192" customFormat="false" ht="12.75" hidden="false" customHeight="false" outlineLevel="0" collapsed="false">
      <c r="A192" s="564" t="s">
        <v>590</v>
      </c>
      <c r="B192" s="581" t="s">
        <v>3028</v>
      </c>
      <c r="C192" s="581"/>
      <c r="D192" s="533" t="s">
        <v>3029</v>
      </c>
      <c r="E192" s="532" t="s">
        <v>3030</v>
      </c>
      <c r="F192" s="499"/>
      <c r="G192" s="139" t="s">
        <v>3031</v>
      </c>
      <c r="H192" s="139" t="s">
        <v>3032</v>
      </c>
      <c r="I192" s="139" t="s">
        <v>3033</v>
      </c>
      <c r="J192" s="139" t="s">
        <v>3034</v>
      </c>
      <c r="K192" s="139"/>
      <c r="L192" s="139" t="s">
        <v>968</v>
      </c>
      <c r="M192" s="570" t="s">
        <v>1030</v>
      </c>
      <c r="N192" s="624" t="s">
        <v>940</v>
      </c>
      <c r="O192" s="656" t="s">
        <v>563</v>
      </c>
      <c r="P192" s="139" t="s">
        <v>3035</v>
      </c>
      <c r="Q192" s="139" t="s">
        <v>3036</v>
      </c>
      <c r="R192" s="139" t="s">
        <v>563</v>
      </c>
      <c r="S192" s="139" t="s">
        <v>913</v>
      </c>
      <c r="T192" s="139" t="s">
        <v>913</v>
      </c>
      <c r="U192" s="139" t="s">
        <v>913</v>
      </c>
      <c r="V192" s="139" t="s">
        <v>913</v>
      </c>
      <c r="W192" s="139"/>
      <c r="X192" s="139"/>
      <c r="Y192" s="139"/>
      <c r="Z192" s="633" t="s">
        <v>3037</v>
      </c>
      <c r="AA192" s="139"/>
      <c r="AB192" s="139"/>
      <c r="AC192" s="139"/>
      <c r="AD192" s="139"/>
      <c r="AE192" s="139"/>
      <c r="AF192" s="139"/>
      <c r="AG192" s="618" t="s">
        <v>569</v>
      </c>
      <c r="AH192" s="139"/>
      <c r="AI192" s="628"/>
      <c r="AJ192" s="139"/>
      <c r="AK192" s="642" t="s">
        <v>1030</v>
      </c>
      <c r="AL192" s="643"/>
      <c r="AM192" s="643" t="s">
        <v>562</v>
      </c>
      <c r="AN192" s="643"/>
      <c r="AO192" s="643" t="s">
        <v>3038</v>
      </c>
      <c r="AP192" s="644"/>
      <c r="AQ192" s="644"/>
      <c r="AR192" s="644"/>
      <c r="AS192" s="644"/>
      <c r="AT192" s="644"/>
      <c r="AU192" s="644"/>
      <c r="AV192" s="644"/>
      <c r="AW192" s="644"/>
      <c r="AX192" s="644"/>
      <c r="AY192" s="644"/>
      <c r="AZ192" s="644"/>
      <c r="BA192" s="644"/>
      <c r="BB192" s="644"/>
      <c r="BC192" s="644"/>
      <c r="BD192" s="644"/>
      <c r="BE192" s="644"/>
      <c r="BF192" s="644"/>
      <c r="BG192" s="644"/>
      <c r="BH192" s="644"/>
      <c r="BI192" s="644"/>
      <c r="BJ192" s="644"/>
      <c r="BK192" s="644"/>
      <c r="BL192" s="644"/>
      <c r="BM192" s="644"/>
      <c r="BN192" s="644"/>
      <c r="BO192" s="644"/>
      <c r="BP192" s="644"/>
      <c r="BQ192" s="644"/>
    </row>
    <row r="193" customFormat="false" ht="12.75" hidden="false" customHeight="false" outlineLevel="0" collapsed="false">
      <c r="A193" s="564" t="s">
        <v>517</v>
      </c>
      <c r="B193" s="564" t="s">
        <v>3039</v>
      </c>
      <c r="C193" s="564"/>
      <c r="D193" s="533" t="s">
        <v>3040</v>
      </c>
      <c r="E193" s="533" t="s">
        <v>3041</v>
      </c>
      <c r="F193" s="541"/>
      <c r="G193" s="570" t="s">
        <v>3042</v>
      </c>
      <c r="H193" s="570" t="s">
        <v>3043</v>
      </c>
      <c r="I193" s="570" t="s">
        <v>3044</v>
      </c>
      <c r="J193" s="570" t="s">
        <v>3045</v>
      </c>
      <c r="K193" s="570" t="s">
        <v>1025</v>
      </c>
      <c r="L193" s="624" t="s">
        <v>1026</v>
      </c>
      <c r="M193" s="624" t="s">
        <v>3046</v>
      </c>
      <c r="N193" s="684" t="s">
        <v>3047</v>
      </c>
      <c r="O193" s="624" t="s">
        <v>563</v>
      </c>
      <c r="P193" s="570" t="s">
        <v>3048</v>
      </c>
      <c r="Q193" s="682"/>
      <c r="R193" s="246" t="s">
        <v>3049</v>
      </c>
      <c r="S193" s="570" t="s">
        <v>913</v>
      </c>
      <c r="T193" s="570" t="s">
        <v>913</v>
      </c>
      <c r="U193" s="570" t="s">
        <v>563</v>
      </c>
      <c r="V193" s="570" t="s">
        <v>563</v>
      </c>
      <c r="W193" s="570"/>
      <c r="X193" s="570"/>
      <c r="Y193" s="624" t="s">
        <v>1186</v>
      </c>
      <c r="Z193" s="637" t="s">
        <v>940</v>
      </c>
      <c r="AA193" s="570"/>
      <c r="AB193" s="638" t="s">
        <v>933</v>
      </c>
      <c r="AC193" s="624" t="s">
        <v>933</v>
      </c>
      <c r="AD193" s="570"/>
      <c r="AE193" s="570"/>
      <c r="AF193" s="570"/>
      <c r="AG193" s="639" t="s">
        <v>1131</v>
      </c>
      <c r="AH193" s="570"/>
      <c r="AI193" s="628"/>
      <c r="AJ193" s="570"/>
      <c r="AK193" s="654"/>
      <c r="AL193" s="629"/>
      <c r="AM193" s="629"/>
      <c r="AN193" s="629"/>
      <c r="AO193" s="629"/>
      <c r="AP193" s="655"/>
      <c r="AQ193" s="655"/>
      <c r="AR193" s="655"/>
      <c r="AS193" s="655"/>
      <c r="AT193" s="655"/>
      <c r="AU193" s="655"/>
      <c r="AV193" s="655"/>
      <c r="AW193" s="655"/>
      <c r="AX193" s="655"/>
      <c r="AY193" s="655"/>
      <c r="AZ193" s="655"/>
      <c r="BA193" s="655"/>
      <c r="BB193" s="655"/>
      <c r="BC193" s="655"/>
      <c r="BD193" s="655"/>
      <c r="BE193" s="655"/>
      <c r="BF193" s="655"/>
      <c r="BG193" s="655"/>
      <c r="BH193" s="655"/>
      <c r="BI193" s="655"/>
      <c r="BJ193" s="655"/>
      <c r="BK193" s="655"/>
      <c r="BL193" s="655"/>
      <c r="BM193" s="655"/>
      <c r="BN193" s="655"/>
      <c r="BO193" s="655"/>
      <c r="BP193" s="655"/>
      <c r="BQ193" s="655"/>
    </row>
    <row r="194" customFormat="false" ht="12.75" hidden="false" customHeight="false" outlineLevel="0" collapsed="false">
      <c r="A194" s="564" t="s">
        <v>517</v>
      </c>
      <c r="B194" s="564" t="s">
        <v>3050</v>
      </c>
      <c r="C194" s="564"/>
      <c r="D194" s="533" t="s">
        <v>3051</v>
      </c>
      <c r="E194" s="533" t="s">
        <v>3052</v>
      </c>
      <c r="F194" s="541"/>
      <c r="G194" s="570" t="s">
        <v>3053</v>
      </c>
      <c r="H194" s="570" t="s">
        <v>569</v>
      </c>
      <c r="I194" s="570" t="s">
        <v>3054</v>
      </c>
      <c r="J194" s="570" t="s">
        <v>3055</v>
      </c>
      <c r="K194" s="570" t="s">
        <v>1025</v>
      </c>
      <c r="L194" s="656" t="s">
        <v>562</v>
      </c>
      <c r="M194" s="656" t="s">
        <v>562</v>
      </c>
      <c r="N194" s="656" t="s">
        <v>562</v>
      </c>
      <c r="O194" s="570" t="s">
        <v>3056</v>
      </c>
      <c r="P194" s="570"/>
      <c r="Q194" s="682"/>
      <c r="R194" s="570"/>
      <c r="S194" s="570"/>
      <c r="T194" s="570"/>
      <c r="U194" s="570"/>
      <c r="V194" s="570" t="s">
        <v>563</v>
      </c>
      <c r="W194" s="570"/>
      <c r="X194" s="570"/>
      <c r="Y194" s="139" t="s">
        <v>3057</v>
      </c>
      <c r="Z194" s="637" t="s">
        <v>940</v>
      </c>
      <c r="AA194" s="653"/>
      <c r="AB194" s="685" t="s">
        <v>933</v>
      </c>
      <c r="AC194" s="570"/>
      <c r="AD194" s="570"/>
      <c r="AE194" s="570"/>
      <c r="AF194" s="570" t="s">
        <v>3058</v>
      </c>
      <c r="AG194" s="653" t="s">
        <v>3059</v>
      </c>
      <c r="AH194" s="570"/>
      <c r="AI194" s="628"/>
      <c r="AJ194" s="570"/>
      <c r="AK194" s="654"/>
      <c r="AL194" s="629"/>
      <c r="AM194" s="629"/>
      <c r="AN194" s="629"/>
      <c r="AO194" s="629"/>
      <c r="AP194" s="655"/>
      <c r="AQ194" s="655"/>
      <c r="AR194" s="655"/>
      <c r="AS194" s="655"/>
      <c r="AT194" s="655"/>
      <c r="AU194" s="655"/>
      <c r="AV194" s="655"/>
      <c r="AW194" s="655"/>
      <c r="AX194" s="655"/>
      <c r="AY194" s="655"/>
      <c r="AZ194" s="655"/>
      <c r="BA194" s="655"/>
      <c r="BB194" s="655"/>
      <c r="BC194" s="655"/>
      <c r="BD194" s="655"/>
      <c r="BE194" s="655"/>
      <c r="BF194" s="655"/>
      <c r="BG194" s="655"/>
      <c r="BH194" s="655"/>
      <c r="BI194" s="655"/>
      <c r="BJ194" s="655"/>
      <c r="BK194" s="655"/>
      <c r="BL194" s="655"/>
      <c r="BM194" s="655"/>
      <c r="BN194" s="655"/>
      <c r="BO194" s="655"/>
      <c r="BP194" s="655"/>
      <c r="BQ194" s="655"/>
    </row>
    <row r="195" customFormat="false" ht="12.75" hidden="false" customHeight="false" outlineLevel="0" collapsed="false">
      <c r="A195" s="564" t="s">
        <v>517</v>
      </c>
      <c r="B195" s="581" t="s">
        <v>3060</v>
      </c>
      <c r="C195" s="581"/>
      <c r="D195" s="533" t="s">
        <v>3061</v>
      </c>
      <c r="E195" s="533" t="s">
        <v>3062</v>
      </c>
      <c r="F195" s="533" t="s">
        <v>3063</v>
      </c>
      <c r="G195" s="570" t="s">
        <v>3064</v>
      </c>
      <c r="H195" s="570" t="s">
        <v>3065</v>
      </c>
      <c r="I195" s="570" t="s">
        <v>3066</v>
      </c>
      <c r="J195" s="570" t="s">
        <v>940</v>
      </c>
      <c r="K195" s="656" t="s">
        <v>562</v>
      </c>
      <c r="L195" s="624" t="s">
        <v>569</v>
      </c>
      <c r="M195" s="570" t="s">
        <v>913</v>
      </c>
      <c r="N195" s="624" t="s">
        <v>569</v>
      </c>
      <c r="O195" s="656" t="s">
        <v>2575</v>
      </c>
      <c r="P195" s="570"/>
      <c r="Q195" s="682"/>
      <c r="R195" s="570"/>
      <c r="S195" s="570"/>
      <c r="T195" s="570"/>
      <c r="U195" s="570"/>
      <c r="V195" s="570" t="s">
        <v>563</v>
      </c>
      <c r="W195" s="570"/>
      <c r="X195" s="570"/>
      <c r="Y195" s="139" t="s">
        <v>3067</v>
      </c>
      <c r="Z195" s="637" t="s">
        <v>940</v>
      </c>
      <c r="AA195" s="570"/>
      <c r="AB195" s="570"/>
      <c r="AC195" s="570"/>
      <c r="AD195" s="570"/>
      <c r="AE195" s="570"/>
      <c r="AF195" s="570"/>
      <c r="AG195" s="653" t="s">
        <v>941</v>
      </c>
      <c r="AH195" s="570"/>
      <c r="AI195" s="628"/>
      <c r="AJ195" s="570"/>
      <c r="AK195" s="654"/>
      <c r="AL195" s="629"/>
      <c r="AM195" s="629"/>
      <c r="AN195" s="629"/>
      <c r="AO195" s="629"/>
      <c r="AP195" s="655"/>
      <c r="AQ195" s="655"/>
      <c r="AR195" s="655"/>
      <c r="AS195" s="655"/>
      <c r="AT195" s="655"/>
      <c r="AU195" s="655"/>
      <c r="AV195" s="655"/>
      <c r="AW195" s="655"/>
      <c r="AX195" s="655"/>
      <c r="AY195" s="655"/>
      <c r="AZ195" s="655"/>
      <c r="BA195" s="655"/>
      <c r="BB195" s="655"/>
      <c r="BC195" s="655"/>
      <c r="BD195" s="655"/>
      <c r="BE195" s="655"/>
      <c r="BF195" s="655"/>
      <c r="BG195" s="655"/>
      <c r="BH195" s="655"/>
      <c r="BI195" s="655"/>
      <c r="BJ195" s="655"/>
      <c r="BK195" s="655"/>
      <c r="BL195" s="655"/>
      <c r="BM195" s="655"/>
      <c r="BN195" s="655"/>
      <c r="BO195" s="655"/>
      <c r="BP195" s="655"/>
      <c r="BQ195" s="655"/>
    </row>
    <row r="196" customFormat="false" ht="12.75" hidden="false" customHeight="false" outlineLevel="0" collapsed="false">
      <c r="A196" s="581" t="s">
        <v>801</v>
      </c>
      <c r="B196" s="581" t="s">
        <v>3068</v>
      </c>
      <c r="C196" s="581"/>
      <c r="D196" s="139" t="s">
        <v>3069</v>
      </c>
      <c r="E196" s="570"/>
      <c r="F196" s="570"/>
      <c r="G196" s="570"/>
      <c r="H196" s="570"/>
      <c r="I196" s="570"/>
      <c r="J196" s="570"/>
      <c r="K196" s="570"/>
      <c r="L196" s="570"/>
      <c r="M196" s="570"/>
      <c r="N196" s="570"/>
      <c r="O196" s="570"/>
      <c r="P196" s="570"/>
      <c r="Q196" s="570"/>
      <c r="R196" s="570"/>
      <c r="S196" s="570"/>
      <c r="T196" s="570"/>
      <c r="U196" s="570"/>
      <c r="V196" s="651"/>
      <c r="W196" s="570"/>
      <c r="X196" s="570"/>
      <c r="Y196" s="570"/>
      <c r="Z196" s="652"/>
      <c r="AA196" s="570"/>
      <c r="AB196" s="570"/>
      <c r="AC196" s="570"/>
      <c r="AD196" s="570"/>
      <c r="AE196" s="570"/>
      <c r="AF196" s="570"/>
      <c r="AG196" s="653"/>
      <c r="AH196" s="570"/>
      <c r="AI196" s="628"/>
      <c r="AJ196" s="570"/>
      <c r="AK196" s="654"/>
      <c r="AL196" s="629"/>
      <c r="AM196" s="629"/>
      <c r="AN196" s="629"/>
      <c r="AO196" s="629"/>
      <c r="AP196" s="655"/>
      <c r="AQ196" s="655"/>
      <c r="AR196" s="655"/>
      <c r="AS196" s="655"/>
      <c r="AT196" s="655"/>
      <c r="AU196" s="655"/>
      <c r="AV196" s="655"/>
      <c r="AW196" s="655"/>
      <c r="AX196" s="655"/>
      <c r="AY196" s="655"/>
      <c r="AZ196" s="655"/>
      <c r="BA196" s="655"/>
      <c r="BB196" s="655"/>
      <c r="BC196" s="655"/>
      <c r="BD196" s="655"/>
      <c r="BE196" s="655"/>
      <c r="BF196" s="655"/>
      <c r="BG196" s="655"/>
      <c r="BH196" s="655"/>
      <c r="BI196" s="655"/>
      <c r="BJ196" s="655"/>
      <c r="BK196" s="655"/>
      <c r="BL196" s="655"/>
      <c r="BM196" s="655"/>
      <c r="BN196" s="655"/>
      <c r="BO196" s="655"/>
      <c r="BP196" s="655"/>
      <c r="BQ196" s="655"/>
    </row>
    <row r="197" customFormat="false" ht="12.75" hidden="false" customHeight="false" outlineLevel="0" collapsed="false">
      <c r="A197" s="333" t="s">
        <v>517</v>
      </c>
      <c r="B197" s="686" t="s">
        <v>3070</v>
      </c>
      <c r="C197" s="686"/>
      <c r="D197" s="641" t="s">
        <v>940</v>
      </c>
      <c r="E197" s="687" t="s">
        <v>3071</v>
      </c>
      <c r="F197" s="688"/>
      <c r="G197" s="641" t="s">
        <v>3072</v>
      </c>
      <c r="H197" s="641" t="s">
        <v>3073</v>
      </c>
      <c r="I197" s="641" t="s">
        <v>3074</v>
      </c>
      <c r="J197" s="641" t="s">
        <v>3075</v>
      </c>
      <c r="K197" s="139"/>
      <c r="L197" s="139"/>
      <c r="M197" s="139"/>
      <c r="N197" s="139"/>
      <c r="O197" s="139"/>
      <c r="P197" s="139" t="s">
        <v>3076</v>
      </c>
      <c r="Q197" s="682"/>
      <c r="R197" s="139"/>
      <c r="S197" s="139"/>
      <c r="T197" s="139"/>
      <c r="U197" s="139"/>
      <c r="V197" s="139"/>
      <c r="W197" s="139"/>
      <c r="X197" s="139"/>
      <c r="Y197" s="618"/>
      <c r="Z197" s="633"/>
      <c r="AA197" s="139"/>
      <c r="AB197" s="139"/>
      <c r="AC197" s="139"/>
      <c r="AD197" s="139"/>
      <c r="AE197" s="139"/>
      <c r="AF197" s="139"/>
      <c r="AG197" s="618" t="s">
        <v>1131</v>
      </c>
      <c r="AH197" s="570"/>
      <c r="AI197" s="628"/>
      <c r="AJ197" s="139"/>
      <c r="AK197" s="689"/>
      <c r="AL197" s="690"/>
      <c r="AM197" s="690"/>
      <c r="AN197" s="690"/>
      <c r="AO197" s="690"/>
      <c r="AP197" s="644"/>
      <c r="AQ197" s="644"/>
      <c r="AR197" s="644"/>
      <c r="AS197" s="644"/>
      <c r="AT197" s="644"/>
      <c r="AU197" s="644"/>
      <c r="AV197" s="644"/>
      <c r="AW197" s="644"/>
      <c r="AX197" s="644"/>
      <c r="AY197" s="644"/>
      <c r="AZ197" s="644"/>
      <c r="BA197" s="644"/>
      <c r="BB197" s="644"/>
      <c r="BC197" s="644"/>
      <c r="BD197" s="644"/>
      <c r="BE197" s="644"/>
      <c r="BF197" s="644"/>
      <c r="BG197" s="644"/>
      <c r="BH197" s="644"/>
      <c r="BI197" s="644"/>
      <c r="BJ197" s="644"/>
      <c r="BK197" s="644"/>
      <c r="BL197" s="644"/>
      <c r="BM197" s="644"/>
      <c r="BN197" s="644"/>
      <c r="BO197" s="644"/>
      <c r="BP197" s="644"/>
      <c r="BQ197" s="644"/>
    </row>
    <row r="198" customFormat="false" ht="12.75" hidden="false" customHeight="false" outlineLevel="0" collapsed="false">
      <c r="A198" s="564" t="s">
        <v>595</v>
      </c>
      <c r="B198" s="564" t="s">
        <v>3077</v>
      </c>
      <c r="C198" s="564"/>
      <c r="D198" s="533" t="s">
        <v>3078</v>
      </c>
      <c r="E198" s="533" t="s">
        <v>3079</v>
      </c>
      <c r="F198" s="541"/>
      <c r="G198" s="570" t="s">
        <v>3080</v>
      </c>
      <c r="H198" s="691" t="s">
        <v>3081</v>
      </c>
      <c r="I198" s="570" t="s">
        <v>3082</v>
      </c>
      <c r="J198" s="570" t="s">
        <v>3083</v>
      </c>
      <c r="K198" s="570" t="s">
        <v>912</v>
      </c>
      <c r="L198" s="656" t="s">
        <v>562</v>
      </c>
      <c r="M198" s="570" t="s">
        <v>3084</v>
      </c>
      <c r="N198" s="570" t="s">
        <v>3085</v>
      </c>
      <c r="O198" s="570" t="s">
        <v>563</v>
      </c>
      <c r="P198" s="570" t="s">
        <v>3086</v>
      </c>
      <c r="Q198" s="682"/>
      <c r="R198" s="570"/>
      <c r="S198" s="570"/>
      <c r="T198" s="570"/>
      <c r="U198" s="570"/>
      <c r="V198" s="692" t="s">
        <v>3087</v>
      </c>
      <c r="W198" s="570"/>
      <c r="X198" s="570"/>
      <c r="Y198" s="656" t="s">
        <v>1186</v>
      </c>
      <c r="Z198" s="586" t="s">
        <v>940</v>
      </c>
      <c r="AA198" s="570"/>
      <c r="AB198" s="624" t="s">
        <v>933</v>
      </c>
      <c r="AC198" s="624" t="s">
        <v>933</v>
      </c>
      <c r="AD198" s="570"/>
      <c r="AE198" s="570"/>
      <c r="AF198" s="570"/>
      <c r="AG198" s="653" t="s">
        <v>1131</v>
      </c>
      <c r="AH198" s="570"/>
      <c r="AI198" s="628"/>
      <c r="AJ198" s="570"/>
      <c r="AK198" s="654"/>
      <c r="AL198" s="629"/>
      <c r="AM198" s="629"/>
      <c r="AN198" s="629"/>
      <c r="AO198" s="629"/>
      <c r="AP198" s="655"/>
      <c r="AQ198" s="655"/>
      <c r="AR198" s="655"/>
      <c r="AS198" s="655"/>
      <c r="AT198" s="655"/>
      <c r="AU198" s="655"/>
      <c r="AV198" s="655"/>
      <c r="AW198" s="655"/>
      <c r="AX198" s="655"/>
      <c r="AY198" s="655"/>
      <c r="AZ198" s="655"/>
      <c r="BA198" s="655"/>
      <c r="BB198" s="655"/>
      <c r="BC198" s="655"/>
      <c r="BD198" s="655"/>
      <c r="BE198" s="655"/>
      <c r="BF198" s="655"/>
      <c r="BG198" s="655"/>
      <c r="BH198" s="655"/>
      <c r="BI198" s="655"/>
      <c r="BJ198" s="655"/>
      <c r="BK198" s="655"/>
      <c r="BL198" s="655"/>
      <c r="BM198" s="655"/>
      <c r="BN198" s="655"/>
      <c r="BO198" s="655"/>
      <c r="BP198" s="655"/>
      <c r="BQ198" s="655"/>
    </row>
    <row r="199" customFormat="false" ht="12.75" hidden="false" customHeight="false" outlineLevel="0" collapsed="false">
      <c r="A199" s="564" t="s">
        <v>801</v>
      </c>
      <c r="B199" s="564" t="s">
        <v>3088</v>
      </c>
      <c r="C199" s="564"/>
      <c r="D199" s="533" t="s">
        <v>3089</v>
      </c>
      <c r="E199" s="533" t="s">
        <v>3090</v>
      </c>
      <c r="F199" s="533" t="s">
        <v>3091</v>
      </c>
      <c r="G199" s="570" t="s">
        <v>3092</v>
      </c>
      <c r="H199" s="246" t="s">
        <v>3093</v>
      </c>
      <c r="I199" s="570" t="s">
        <v>3094</v>
      </c>
      <c r="J199" s="570" t="s">
        <v>3095</v>
      </c>
      <c r="K199" s="662" t="s">
        <v>1009</v>
      </c>
      <c r="L199" s="491" t="s">
        <v>3096</v>
      </c>
      <c r="M199" s="570" t="s">
        <v>912</v>
      </c>
      <c r="N199" s="570" t="s">
        <v>3097</v>
      </c>
      <c r="O199" s="624" t="s">
        <v>563</v>
      </c>
      <c r="P199" s="570" t="s">
        <v>3098</v>
      </c>
      <c r="Q199" s="682"/>
      <c r="R199" s="246" t="s">
        <v>3099</v>
      </c>
      <c r="S199" s="570" t="s">
        <v>563</v>
      </c>
      <c r="T199" s="246" t="s">
        <v>3100</v>
      </c>
      <c r="U199" s="570" t="s">
        <v>913</v>
      </c>
      <c r="V199" s="139" t="s">
        <v>563</v>
      </c>
      <c r="W199" s="570"/>
      <c r="X199" s="570"/>
      <c r="Y199" s="139" t="s">
        <v>1002</v>
      </c>
      <c r="Z199" s="637" t="s">
        <v>940</v>
      </c>
      <c r="AA199" s="570"/>
      <c r="AB199" s="624" t="s">
        <v>933</v>
      </c>
      <c r="AC199" s="624" t="s">
        <v>933</v>
      </c>
      <c r="AD199" s="570"/>
      <c r="AE199" s="570"/>
      <c r="AF199" s="139" t="s">
        <v>3101</v>
      </c>
      <c r="AG199" s="639" t="s">
        <v>1131</v>
      </c>
      <c r="AH199" s="570" t="s">
        <v>973</v>
      </c>
      <c r="AI199" s="628"/>
      <c r="AJ199" s="570"/>
      <c r="AK199" s="654"/>
      <c r="AL199" s="629"/>
      <c r="AM199" s="629"/>
      <c r="AN199" s="629"/>
      <c r="AO199" s="629"/>
      <c r="AP199" s="655"/>
      <c r="AQ199" s="655"/>
      <c r="AR199" s="655"/>
      <c r="AS199" s="655"/>
      <c r="AT199" s="655"/>
      <c r="AU199" s="655"/>
      <c r="AV199" s="655"/>
      <c r="AW199" s="655"/>
      <c r="AX199" s="655"/>
      <c r="AY199" s="655"/>
      <c r="AZ199" s="655"/>
      <c r="BA199" s="655"/>
      <c r="BB199" s="655"/>
      <c r="BC199" s="655"/>
      <c r="BD199" s="655"/>
      <c r="BE199" s="655"/>
      <c r="BF199" s="655"/>
      <c r="BG199" s="655"/>
      <c r="BH199" s="655"/>
      <c r="BI199" s="655"/>
      <c r="BJ199" s="655"/>
      <c r="BK199" s="655"/>
      <c r="BL199" s="655"/>
      <c r="BM199" s="655"/>
      <c r="BN199" s="655"/>
      <c r="BO199" s="655"/>
      <c r="BP199" s="655"/>
      <c r="BQ199" s="655"/>
    </row>
    <row r="200" customFormat="false" ht="12.75" hidden="false" customHeight="false" outlineLevel="0" collapsed="false">
      <c r="A200" s="581"/>
      <c r="B200" s="581"/>
      <c r="C200" s="581"/>
      <c r="D200" s="499"/>
      <c r="E200" s="499"/>
      <c r="F200" s="499"/>
      <c r="G200" s="139"/>
      <c r="H200" s="139"/>
      <c r="I200" s="139"/>
      <c r="J200" s="139"/>
      <c r="K200" s="139"/>
      <c r="L200" s="139"/>
      <c r="M200" s="139"/>
      <c r="N200" s="139"/>
      <c r="O200" s="139"/>
      <c r="P200" s="139"/>
      <c r="Q200" s="139"/>
      <c r="R200" s="139"/>
      <c r="S200" s="139"/>
      <c r="T200" s="139"/>
      <c r="U200" s="139"/>
      <c r="V200" s="139"/>
      <c r="W200" s="139"/>
      <c r="X200" s="139"/>
      <c r="Y200" s="139"/>
      <c r="Z200" s="633"/>
      <c r="AA200" s="618"/>
      <c r="AB200" s="626"/>
      <c r="AC200" s="139"/>
      <c r="AD200" s="139"/>
      <c r="AE200" s="139"/>
      <c r="AF200" s="139"/>
      <c r="AG200" s="618"/>
      <c r="AH200" s="139"/>
      <c r="AI200" s="628"/>
      <c r="AJ200" s="139"/>
      <c r="AK200" s="643"/>
      <c r="AL200" s="643"/>
      <c r="AM200" s="643"/>
      <c r="AN200" s="643"/>
      <c r="AO200" s="643"/>
      <c r="AP200" s="644"/>
      <c r="AQ200" s="644"/>
      <c r="AR200" s="644"/>
      <c r="AS200" s="644"/>
      <c r="AT200" s="644"/>
      <c r="AU200" s="644"/>
      <c r="AV200" s="644"/>
      <c r="AW200" s="644"/>
      <c r="AX200" s="644"/>
      <c r="AY200" s="644"/>
      <c r="AZ200" s="644"/>
      <c r="BA200" s="644"/>
      <c r="BB200" s="644"/>
      <c r="BC200" s="644"/>
      <c r="BD200" s="644"/>
      <c r="BE200" s="644"/>
      <c r="BF200" s="644"/>
      <c r="BG200" s="644"/>
      <c r="BH200" s="644"/>
      <c r="BI200" s="644"/>
      <c r="BJ200" s="644"/>
      <c r="BK200" s="644"/>
      <c r="BL200" s="644"/>
      <c r="BM200" s="644"/>
      <c r="BN200" s="644"/>
      <c r="BO200" s="644"/>
      <c r="BP200" s="644"/>
      <c r="BQ200" s="644"/>
    </row>
    <row r="201" customFormat="false" ht="12.75" hidden="false" customHeight="false" outlineLevel="0" collapsed="false">
      <c r="A201" s="581"/>
      <c r="B201" s="581"/>
      <c r="C201" s="581"/>
      <c r="D201" s="499"/>
      <c r="E201" s="499"/>
      <c r="F201" s="499"/>
      <c r="G201" s="139"/>
      <c r="H201" s="139"/>
      <c r="I201" s="139"/>
      <c r="J201" s="139"/>
      <c r="K201" s="139"/>
      <c r="L201" s="139"/>
      <c r="M201" s="139"/>
      <c r="N201" s="139"/>
      <c r="O201" s="139"/>
      <c r="P201" s="139"/>
      <c r="Q201" s="139"/>
      <c r="R201" s="139"/>
      <c r="S201" s="139"/>
      <c r="T201" s="139"/>
      <c r="U201" s="139"/>
      <c r="V201" s="139"/>
      <c r="W201" s="139"/>
      <c r="X201" s="139"/>
      <c r="Y201" s="139"/>
      <c r="Z201" s="633"/>
      <c r="AA201" s="618"/>
      <c r="AB201" s="626"/>
      <c r="AC201" s="139"/>
      <c r="AD201" s="139"/>
      <c r="AE201" s="139"/>
      <c r="AF201" s="139"/>
      <c r="AG201" s="618"/>
      <c r="AH201" s="139"/>
      <c r="AI201" s="628"/>
      <c r="AJ201" s="139"/>
      <c r="AK201" s="643"/>
      <c r="AL201" s="643"/>
      <c r="AM201" s="643"/>
      <c r="AN201" s="643"/>
      <c r="AO201" s="643"/>
      <c r="AP201" s="644"/>
      <c r="AQ201" s="644"/>
      <c r="AR201" s="644"/>
      <c r="AS201" s="644"/>
      <c r="AT201" s="644"/>
      <c r="AU201" s="644"/>
      <c r="AV201" s="644"/>
      <c r="AW201" s="644"/>
      <c r="AX201" s="644"/>
      <c r="AY201" s="644"/>
      <c r="AZ201" s="644"/>
      <c r="BA201" s="644"/>
      <c r="BB201" s="644"/>
      <c r="BC201" s="644"/>
      <c r="BD201" s="644"/>
      <c r="BE201" s="644"/>
      <c r="BF201" s="644"/>
      <c r="BG201" s="644"/>
      <c r="BH201" s="644"/>
      <c r="BI201" s="644"/>
      <c r="BJ201" s="644"/>
      <c r="BK201" s="644"/>
      <c r="BL201" s="644"/>
      <c r="BM201" s="644"/>
      <c r="BN201" s="644"/>
      <c r="BO201" s="644"/>
      <c r="BP201" s="644"/>
      <c r="BQ201" s="644"/>
    </row>
    <row r="202" customFormat="false" ht="12.75" hidden="false" customHeight="false" outlineLevel="0" collapsed="false">
      <c r="A202" s="581"/>
      <c r="B202" s="581"/>
      <c r="C202" s="581"/>
      <c r="D202" s="499"/>
      <c r="E202" s="499"/>
      <c r="F202" s="499"/>
      <c r="G202" s="139"/>
      <c r="H202" s="139"/>
      <c r="I202" s="139"/>
      <c r="J202" s="139"/>
      <c r="K202" s="139"/>
      <c r="L202" s="139"/>
      <c r="M202" s="139"/>
      <c r="N202" s="139"/>
      <c r="O202" s="139"/>
      <c r="P202" s="139"/>
      <c r="Q202" s="139"/>
      <c r="R202" s="139"/>
      <c r="S202" s="139"/>
      <c r="T202" s="139"/>
      <c r="U202" s="139"/>
      <c r="V202" s="139"/>
      <c r="W202" s="139"/>
      <c r="X202" s="139"/>
      <c r="Y202" s="139"/>
      <c r="Z202" s="633"/>
      <c r="AA202" s="618"/>
      <c r="AB202" s="626"/>
      <c r="AC202" s="139"/>
      <c r="AD202" s="139"/>
      <c r="AE202" s="139"/>
      <c r="AF202" s="139"/>
      <c r="AG202" s="618"/>
      <c r="AH202" s="139"/>
      <c r="AI202" s="628"/>
      <c r="AJ202" s="139"/>
      <c r="AK202" s="643"/>
      <c r="AL202" s="643"/>
      <c r="AM202" s="643"/>
      <c r="AN202" s="643"/>
      <c r="AO202" s="643"/>
      <c r="AP202" s="644"/>
      <c r="AQ202" s="644"/>
      <c r="AR202" s="644"/>
      <c r="AS202" s="644"/>
      <c r="AT202" s="644"/>
      <c r="AU202" s="644"/>
      <c r="AV202" s="644"/>
      <c r="AW202" s="644"/>
      <c r="AX202" s="644"/>
      <c r="AY202" s="644"/>
      <c r="AZ202" s="644"/>
      <c r="BA202" s="644"/>
      <c r="BB202" s="644"/>
      <c r="BC202" s="644"/>
      <c r="BD202" s="644"/>
      <c r="BE202" s="644"/>
      <c r="BF202" s="644"/>
      <c r="BG202" s="644"/>
      <c r="BH202" s="644"/>
      <c r="BI202" s="644"/>
      <c r="BJ202" s="644"/>
      <c r="BK202" s="644"/>
      <c r="BL202" s="644"/>
      <c r="BM202" s="644"/>
      <c r="BN202" s="644"/>
      <c r="BO202" s="644"/>
      <c r="BP202" s="644"/>
      <c r="BQ202" s="644"/>
    </row>
    <row r="203" customFormat="false" ht="12.75" hidden="false" customHeight="false" outlineLevel="0" collapsed="false">
      <c r="A203" s="564" t="s">
        <v>21</v>
      </c>
      <c r="B203" s="581" t="s">
        <v>3102</v>
      </c>
      <c r="C203" s="564"/>
      <c r="D203" s="583" t="s">
        <v>3103</v>
      </c>
      <c r="E203" s="583" t="s">
        <v>3104</v>
      </c>
      <c r="F203" s="583" t="s">
        <v>3105</v>
      </c>
      <c r="G203" s="585" t="s">
        <v>3106</v>
      </c>
      <c r="H203" s="585" t="s">
        <v>3107</v>
      </c>
      <c r="I203" s="585" t="s">
        <v>3108</v>
      </c>
      <c r="J203" s="585" t="s">
        <v>3109</v>
      </c>
      <c r="K203" s="682" t="s">
        <v>1178</v>
      </c>
      <c r="L203" s="624" t="s">
        <v>569</v>
      </c>
      <c r="M203" s="585" t="s">
        <v>912</v>
      </c>
      <c r="N203" s="585" t="s">
        <v>912</v>
      </c>
      <c r="O203" s="656" t="s">
        <v>3110</v>
      </c>
      <c r="P203" s="570" t="s">
        <v>3111</v>
      </c>
      <c r="Q203" s="693"/>
      <c r="R203" s="570" t="s">
        <v>563</v>
      </c>
      <c r="S203" s="570" t="s">
        <v>913</v>
      </c>
      <c r="T203" s="570" t="s">
        <v>913</v>
      </c>
      <c r="U203" s="570" t="s">
        <v>913</v>
      </c>
      <c r="V203" s="570" t="s">
        <v>563</v>
      </c>
      <c r="W203" s="694"/>
      <c r="X203" s="694"/>
      <c r="Y203" s="649" t="s">
        <v>1002</v>
      </c>
      <c r="Z203" s="637" t="s">
        <v>940</v>
      </c>
      <c r="AA203" s="585"/>
      <c r="AB203" s="626" t="s">
        <v>1030</v>
      </c>
      <c r="AC203" s="585" t="s">
        <v>563</v>
      </c>
      <c r="AD203" s="585"/>
      <c r="AE203" s="585"/>
      <c r="AF203" s="586"/>
      <c r="AG203" s="639" t="s">
        <v>3112</v>
      </c>
      <c r="AH203" s="585" t="s">
        <v>1056</v>
      </c>
      <c r="AI203" s="588"/>
      <c r="AJ203" s="585" t="s">
        <v>3113</v>
      </c>
      <c r="AK203" s="589"/>
      <c r="AL203" s="590"/>
      <c r="AM203" s="695"/>
      <c r="AN203" s="590"/>
      <c r="AO203" s="695"/>
      <c r="AP203" s="640"/>
      <c r="AQ203" s="640"/>
      <c r="AR203" s="640"/>
      <c r="AS203" s="640"/>
      <c r="AT203" s="640"/>
      <c r="AU203" s="640"/>
      <c r="AV203" s="640"/>
      <c r="AW203" s="640"/>
      <c r="AX203" s="640"/>
      <c r="AY203" s="640"/>
      <c r="AZ203" s="640"/>
      <c r="BA203" s="640"/>
      <c r="BB203" s="640"/>
      <c r="BC203" s="640"/>
      <c r="BD203" s="640"/>
      <c r="BE203" s="640"/>
      <c r="BF203" s="640"/>
      <c r="BG203" s="640"/>
      <c r="BH203" s="640"/>
      <c r="BI203" s="640"/>
      <c r="BJ203" s="640"/>
      <c r="BK203" s="640"/>
      <c r="BL203" s="640"/>
      <c r="BM203" s="640"/>
      <c r="BN203" s="640"/>
      <c r="BO203" s="640"/>
      <c r="BP203" s="640"/>
      <c r="BQ203" s="640"/>
    </row>
    <row r="204" customFormat="false" ht="12.75" hidden="false" customHeight="false" outlineLevel="0" collapsed="false">
      <c r="A204" s="581"/>
      <c r="B204" s="581"/>
      <c r="C204" s="581"/>
      <c r="D204" s="499"/>
      <c r="E204" s="499"/>
      <c r="F204" s="499"/>
      <c r="G204" s="139"/>
      <c r="H204" s="139"/>
      <c r="I204" s="139"/>
      <c r="J204" s="139"/>
      <c r="K204" s="139"/>
      <c r="L204" s="139"/>
      <c r="M204" s="139"/>
      <c r="N204" s="139"/>
      <c r="O204" s="139"/>
      <c r="P204" s="139"/>
      <c r="Q204" s="139"/>
      <c r="R204" s="139"/>
      <c r="S204" s="139"/>
      <c r="T204" s="139"/>
      <c r="U204" s="139"/>
      <c r="V204" s="139"/>
      <c r="W204" s="139"/>
      <c r="X204" s="139"/>
      <c r="Y204" s="139"/>
      <c r="Z204" s="633"/>
      <c r="AA204" s="618"/>
      <c r="AB204" s="626"/>
      <c r="AC204" s="139"/>
      <c r="AD204" s="139"/>
      <c r="AE204" s="139"/>
      <c r="AF204" s="139"/>
      <c r="AG204" s="618"/>
      <c r="AH204" s="139"/>
      <c r="AI204" s="628"/>
      <c r="AJ204" s="139"/>
      <c r="AK204" s="643"/>
      <c r="AL204" s="643"/>
      <c r="AM204" s="643"/>
      <c r="AN204" s="643"/>
      <c r="AO204" s="643"/>
      <c r="AP204" s="644"/>
      <c r="AQ204" s="644"/>
      <c r="AR204" s="644"/>
      <c r="AS204" s="644"/>
      <c r="AT204" s="644"/>
      <c r="AU204" s="644"/>
      <c r="AV204" s="644"/>
      <c r="AW204" s="644"/>
      <c r="AX204" s="644"/>
      <c r="AY204" s="644"/>
      <c r="AZ204" s="644"/>
      <c r="BA204" s="644"/>
      <c r="BB204" s="644"/>
      <c r="BC204" s="644"/>
      <c r="BD204" s="644"/>
      <c r="BE204" s="644"/>
      <c r="BF204" s="644"/>
      <c r="BG204" s="644"/>
      <c r="BH204" s="644"/>
      <c r="BI204" s="644"/>
      <c r="BJ204" s="644"/>
      <c r="BK204" s="644"/>
      <c r="BL204" s="644"/>
      <c r="BM204" s="644"/>
      <c r="BN204" s="644"/>
      <c r="BO204" s="644"/>
      <c r="BP204" s="644"/>
      <c r="BQ204" s="644"/>
    </row>
    <row r="205" customFormat="false" ht="12.75" hidden="false" customHeight="false" outlineLevel="0" collapsed="false">
      <c r="A205" s="581"/>
      <c r="B205" s="581"/>
      <c r="C205" s="581"/>
      <c r="D205" s="499"/>
      <c r="E205" s="499"/>
      <c r="F205" s="499"/>
      <c r="G205" s="139"/>
      <c r="H205" s="139"/>
      <c r="I205" s="139"/>
      <c r="J205" s="139"/>
      <c r="K205" s="139"/>
      <c r="L205" s="139"/>
      <c r="M205" s="139"/>
      <c r="N205" s="139"/>
      <c r="O205" s="139"/>
      <c r="P205" s="139"/>
      <c r="Q205" s="139"/>
      <c r="R205" s="139"/>
      <c r="S205" s="139"/>
      <c r="T205" s="139"/>
      <c r="U205" s="139"/>
      <c r="V205" s="139"/>
      <c r="W205" s="139"/>
      <c r="X205" s="139"/>
      <c r="Y205" s="139"/>
      <c r="Z205" s="633"/>
      <c r="AA205" s="618"/>
      <c r="AB205" s="626"/>
      <c r="AC205" s="139"/>
      <c r="AD205" s="139"/>
      <c r="AE205" s="139"/>
      <c r="AF205" s="139"/>
      <c r="AG205" s="618"/>
      <c r="AH205" s="139"/>
      <c r="AI205" s="628"/>
      <c r="AJ205" s="139"/>
      <c r="AK205" s="643"/>
      <c r="AL205" s="643"/>
      <c r="AM205" s="643"/>
      <c r="AN205" s="643"/>
      <c r="AO205" s="643"/>
      <c r="AP205" s="644"/>
      <c r="AQ205" s="644"/>
      <c r="AR205" s="644"/>
      <c r="AS205" s="644"/>
      <c r="AT205" s="644"/>
      <c r="AU205" s="644"/>
      <c r="AV205" s="644"/>
      <c r="AW205" s="644"/>
      <c r="AX205" s="644"/>
      <c r="AY205" s="644"/>
      <c r="AZ205" s="644"/>
      <c r="BA205" s="644"/>
      <c r="BB205" s="644"/>
      <c r="BC205" s="644"/>
      <c r="BD205" s="644"/>
      <c r="BE205" s="644"/>
      <c r="BF205" s="644"/>
      <c r="BG205" s="644"/>
      <c r="BH205" s="644"/>
      <c r="BI205" s="644"/>
      <c r="BJ205" s="644"/>
      <c r="BK205" s="644"/>
      <c r="BL205" s="644"/>
      <c r="BM205" s="644"/>
      <c r="BN205" s="644"/>
      <c r="BO205" s="644"/>
      <c r="BP205" s="644"/>
      <c r="BQ205" s="644"/>
    </row>
    <row r="206" customFormat="false" ht="12.75" hidden="false" customHeight="false" outlineLevel="0" collapsed="false">
      <c r="A206" s="581"/>
      <c r="B206" s="581"/>
      <c r="C206" s="581"/>
      <c r="D206" s="499"/>
      <c r="E206" s="499"/>
      <c r="F206" s="499"/>
      <c r="G206" s="139"/>
      <c r="H206" s="139"/>
      <c r="I206" s="139"/>
      <c r="J206" s="139"/>
      <c r="K206" s="139"/>
      <c r="L206" s="139"/>
      <c r="M206" s="139"/>
      <c r="N206" s="139"/>
      <c r="O206" s="139"/>
      <c r="P206" s="139"/>
      <c r="Q206" s="139"/>
      <c r="R206" s="139"/>
      <c r="S206" s="139"/>
      <c r="T206" s="139"/>
      <c r="U206" s="139"/>
      <c r="V206" s="139"/>
      <c r="W206" s="139"/>
      <c r="X206" s="139"/>
      <c r="Y206" s="139"/>
      <c r="Z206" s="633"/>
      <c r="AA206" s="618"/>
      <c r="AB206" s="626"/>
      <c r="AC206" s="139"/>
      <c r="AD206" s="139"/>
      <c r="AE206" s="139"/>
      <c r="AF206" s="139"/>
      <c r="AG206" s="618"/>
      <c r="AH206" s="139"/>
      <c r="AI206" s="628"/>
      <c r="AJ206" s="139"/>
      <c r="AK206" s="643"/>
      <c r="AL206" s="643"/>
      <c r="AM206" s="643"/>
      <c r="AN206" s="643"/>
      <c r="AO206" s="643"/>
      <c r="AP206" s="644"/>
      <c r="AQ206" s="644"/>
      <c r="AR206" s="644"/>
      <c r="AS206" s="644"/>
      <c r="AT206" s="644"/>
      <c r="AU206" s="644"/>
      <c r="AV206" s="644"/>
      <c r="AW206" s="644"/>
      <c r="AX206" s="644"/>
      <c r="AY206" s="644"/>
      <c r="AZ206" s="644"/>
      <c r="BA206" s="644"/>
      <c r="BB206" s="644"/>
      <c r="BC206" s="644"/>
      <c r="BD206" s="644"/>
      <c r="BE206" s="644"/>
      <c r="BF206" s="644"/>
      <c r="BG206" s="644"/>
      <c r="BH206" s="644"/>
      <c r="BI206" s="644"/>
      <c r="BJ206" s="644"/>
      <c r="BK206" s="644"/>
      <c r="BL206" s="644"/>
      <c r="BM206" s="644"/>
      <c r="BN206" s="644"/>
      <c r="BO206" s="644"/>
      <c r="BP206" s="644"/>
      <c r="BQ206" s="644"/>
    </row>
    <row r="207" customFormat="false" ht="12.75" hidden="false" customHeight="false" outlineLevel="0" collapsed="false">
      <c r="A207" s="564" t="s">
        <v>21</v>
      </c>
      <c r="B207" s="581" t="s">
        <v>3114</v>
      </c>
      <c r="C207" s="564"/>
      <c r="D207" s="583" t="s">
        <v>3115</v>
      </c>
      <c r="E207" s="583" t="s">
        <v>3116</v>
      </c>
      <c r="F207" s="583" t="s">
        <v>3117</v>
      </c>
      <c r="G207" s="585" t="s">
        <v>3118</v>
      </c>
      <c r="H207" s="585" t="s">
        <v>3119</v>
      </c>
      <c r="I207" s="585" t="s">
        <v>3120</v>
      </c>
      <c r="J207" s="585" t="s">
        <v>3121</v>
      </c>
      <c r="K207" s="682" t="s">
        <v>2740</v>
      </c>
      <c r="L207" s="585" t="s">
        <v>940</v>
      </c>
      <c r="M207" s="585" t="s">
        <v>912</v>
      </c>
      <c r="N207" s="585" t="s">
        <v>912</v>
      </c>
      <c r="O207" s="570" t="s">
        <v>563</v>
      </c>
      <c r="P207" s="570" t="s">
        <v>3122</v>
      </c>
      <c r="Q207" s="587"/>
      <c r="R207" s="570" t="s">
        <v>563</v>
      </c>
      <c r="S207" s="570" t="s">
        <v>913</v>
      </c>
      <c r="T207" s="570" t="s">
        <v>563</v>
      </c>
      <c r="U207" s="570" t="s">
        <v>563</v>
      </c>
      <c r="V207" s="570" t="s">
        <v>563</v>
      </c>
      <c r="W207" s="694"/>
      <c r="X207" s="694"/>
      <c r="Y207" s="649" t="s">
        <v>1002</v>
      </c>
      <c r="Z207" s="637" t="s">
        <v>940</v>
      </c>
      <c r="AA207" s="585"/>
      <c r="AB207" s="587" t="s">
        <v>1030</v>
      </c>
      <c r="AC207" s="634" t="s">
        <v>563</v>
      </c>
      <c r="AD207" s="585"/>
      <c r="AE207" s="585"/>
      <c r="AF207" s="586"/>
      <c r="AG207" s="696" t="s">
        <v>3123</v>
      </c>
      <c r="AH207" s="585" t="s">
        <v>3124</v>
      </c>
      <c r="AI207" s="588"/>
      <c r="AJ207" s="585" t="s">
        <v>3125</v>
      </c>
      <c r="AK207" s="589"/>
      <c r="AL207" s="590"/>
      <c r="AM207" s="590"/>
      <c r="AN207" s="590"/>
      <c r="AO207" s="590"/>
      <c r="AP207" s="640"/>
      <c r="AQ207" s="640"/>
      <c r="AR207" s="640"/>
      <c r="AS207" s="640"/>
      <c r="AT207" s="640"/>
      <c r="AU207" s="640"/>
      <c r="AV207" s="640"/>
      <c r="AW207" s="640"/>
      <c r="AX207" s="640"/>
      <c r="AY207" s="640"/>
      <c r="AZ207" s="640"/>
      <c r="BA207" s="640"/>
      <c r="BB207" s="640"/>
      <c r="BC207" s="640"/>
      <c r="BD207" s="640"/>
      <c r="BE207" s="640"/>
      <c r="BF207" s="640"/>
      <c r="BG207" s="640"/>
      <c r="BH207" s="640"/>
      <c r="BI207" s="640"/>
      <c r="BJ207" s="640"/>
      <c r="BK207" s="640"/>
      <c r="BL207" s="640"/>
      <c r="BM207" s="640"/>
      <c r="BN207" s="640"/>
      <c r="BO207" s="640"/>
      <c r="BP207" s="640"/>
      <c r="BQ207" s="640"/>
    </row>
    <row r="208" customFormat="false" ht="12.75" hidden="false" customHeight="false" outlineLevel="0" collapsed="false">
      <c r="A208" s="581"/>
      <c r="B208" s="581"/>
      <c r="C208" s="581"/>
      <c r="D208" s="499"/>
      <c r="E208" s="499"/>
      <c r="F208" s="499"/>
      <c r="G208" s="139"/>
      <c r="H208" s="139"/>
      <c r="I208" s="139"/>
      <c r="J208" s="139"/>
      <c r="K208" s="139"/>
      <c r="L208" s="139"/>
      <c r="M208" s="139"/>
      <c r="N208" s="139"/>
      <c r="O208" s="139"/>
      <c r="P208" s="139"/>
      <c r="Q208" s="139"/>
      <c r="R208" s="139"/>
      <c r="S208" s="139"/>
      <c r="T208" s="139"/>
      <c r="U208" s="139"/>
      <c r="V208" s="139"/>
      <c r="W208" s="139"/>
      <c r="X208" s="139"/>
      <c r="Y208" s="139"/>
      <c r="Z208" s="633"/>
      <c r="AA208" s="618"/>
      <c r="AB208" s="626"/>
      <c r="AC208" s="139"/>
      <c r="AD208" s="139"/>
      <c r="AE208" s="139"/>
      <c r="AF208" s="139"/>
      <c r="AG208" s="618"/>
      <c r="AH208" s="139"/>
      <c r="AI208" s="628"/>
      <c r="AJ208" s="139"/>
      <c r="AK208" s="643"/>
      <c r="AL208" s="643"/>
      <c r="AM208" s="643"/>
      <c r="AN208" s="643"/>
      <c r="AO208" s="643"/>
      <c r="AP208" s="644"/>
      <c r="AQ208" s="644"/>
      <c r="AR208" s="644"/>
      <c r="AS208" s="644"/>
      <c r="AT208" s="644"/>
      <c r="AU208" s="644"/>
      <c r="AV208" s="644"/>
      <c r="AW208" s="644"/>
      <c r="AX208" s="644"/>
      <c r="AY208" s="644"/>
      <c r="AZ208" s="644"/>
      <c r="BA208" s="644"/>
      <c r="BB208" s="644"/>
      <c r="BC208" s="644"/>
      <c r="BD208" s="644"/>
      <c r="BE208" s="644"/>
      <c r="BF208" s="644"/>
      <c r="BG208" s="644"/>
      <c r="BH208" s="644"/>
      <c r="BI208" s="644"/>
      <c r="BJ208" s="644"/>
      <c r="BK208" s="644"/>
      <c r="BL208" s="644"/>
      <c r="BM208" s="644"/>
      <c r="BN208" s="644"/>
      <c r="BO208" s="644"/>
      <c r="BP208" s="644"/>
      <c r="BQ208" s="644"/>
    </row>
    <row r="209" customFormat="false" ht="12.75" hidden="false" customHeight="false" outlineLevel="0" collapsed="false">
      <c r="A209" s="333"/>
      <c r="B209" s="333"/>
      <c r="C209" s="334"/>
      <c r="D209" s="334"/>
      <c r="E209" s="334"/>
      <c r="F209" s="334"/>
      <c r="G209" s="334"/>
      <c r="H209" s="334"/>
      <c r="I209" s="334"/>
      <c r="J209" s="334"/>
      <c r="K209" s="334"/>
      <c r="L209" s="334"/>
      <c r="M209" s="334"/>
      <c r="N209" s="334"/>
      <c r="O209" s="334"/>
      <c r="P209" s="334"/>
      <c r="Q209" s="334"/>
      <c r="R209" s="334"/>
      <c r="S209" s="334"/>
      <c r="T209" s="334"/>
      <c r="U209" s="334"/>
      <c r="V209" s="334"/>
      <c r="W209" s="334"/>
      <c r="X209" s="334"/>
      <c r="Y209" s="334"/>
      <c r="Z209" s="334"/>
      <c r="AA209" s="334"/>
      <c r="AB209" s="334"/>
      <c r="AC209" s="334"/>
      <c r="AD209" s="334"/>
      <c r="AE209" s="334"/>
      <c r="AF209" s="334"/>
      <c r="AG209" s="334"/>
      <c r="AH209" s="334"/>
      <c r="AI209" s="334"/>
      <c r="AJ209" s="334"/>
      <c r="AK209" s="324"/>
      <c r="AL209" s="324"/>
      <c r="AM209" s="324"/>
      <c r="AN209" s="324"/>
      <c r="AO209" s="324"/>
      <c r="AP209" s="485"/>
      <c r="AQ209" s="485"/>
      <c r="AR209" s="485"/>
      <c r="AS209" s="485"/>
      <c r="AT209" s="485"/>
      <c r="AU209" s="485"/>
      <c r="AV209" s="485"/>
      <c r="AW209" s="485"/>
      <c r="AX209" s="485"/>
      <c r="AY209" s="485"/>
      <c r="AZ209" s="485"/>
      <c r="BA209" s="485"/>
      <c r="BB209" s="485"/>
      <c r="BC209" s="485"/>
      <c r="BD209" s="485"/>
      <c r="BE209" s="485"/>
      <c r="BF209" s="485"/>
      <c r="BG209" s="485"/>
      <c r="BH209" s="485"/>
      <c r="BI209" s="485"/>
      <c r="BJ209" s="485"/>
      <c r="BK209" s="485"/>
      <c r="BL209" s="485"/>
      <c r="BM209" s="485"/>
      <c r="BN209" s="485"/>
      <c r="BO209" s="485"/>
      <c r="BP209" s="485"/>
      <c r="BQ209" s="485"/>
    </row>
    <row r="210" customFormat="false" ht="12.75" hidden="false" customHeight="false" outlineLevel="0" collapsed="false">
      <c r="A210" s="581"/>
      <c r="B210" s="581"/>
      <c r="C210" s="581"/>
      <c r="D210" s="499"/>
      <c r="E210" s="499"/>
      <c r="F210" s="499"/>
      <c r="G210" s="139"/>
      <c r="H210" s="139"/>
      <c r="I210" s="139"/>
      <c r="J210" s="139"/>
      <c r="K210" s="139"/>
      <c r="L210" s="139"/>
      <c r="M210" s="139"/>
      <c r="N210" s="139"/>
      <c r="O210" s="139"/>
      <c r="P210" s="139"/>
      <c r="Q210" s="139"/>
      <c r="R210" s="139"/>
      <c r="S210" s="139"/>
      <c r="T210" s="139"/>
      <c r="U210" s="139"/>
      <c r="V210" s="139"/>
      <c r="W210" s="139"/>
      <c r="X210" s="139"/>
      <c r="Y210" s="139"/>
      <c r="Z210" s="633"/>
      <c r="AA210" s="618"/>
      <c r="AB210" s="626"/>
      <c r="AC210" s="139"/>
      <c r="AD210" s="139"/>
      <c r="AE210" s="139"/>
      <c r="AF210" s="139"/>
      <c r="AG210" s="618"/>
      <c r="AH210" s="139"/>
      <c r="AI210" s="628"/>
      <c r="AJ210" s="139"/>
      <c r="AK210" s="643"/>
      <c r="AL210" s="643"/>
      <c r="AM210" s="643"/>
      <c r="AN210" s="643"/>
      <c r="AO210" s="643"/>
      <c r="AP210" s="644"/>
      <c r="AQ210" s="644"/>
      <c r="AR210" s="644"/>
      <c r="AS210" s="644"/>
      <c r="AT210" s="644"/>
      <c r="AU210" s="644"/>
      <c r="AV210" s="644"/>
      <c r="AW210" s="644"/>
      <c r="AX210" s="644"/>
      <c r="AY210" s="644"/>
      <c r="AZ210" s="644"/>
      <c r="BA210" s="644"/>
      <c r="BB210" s="644"/>
      <c r="BC210" s="644"/>
      <c r="BD210" s="644"/>
      <c r="BE210" s="644"/>
      <c r="BF210" s="644"/>
      <c r="BG210" s="644"/>
      <c r="BH210" s="644"/>
      <c r="BI210" s="644"/>
      <c r="BJ210" s="644"/>
      <c r="BK210" s="644"/>
      <c r="BL210" s="644"/>
      <c r="BM210" s="644"/>
      <c r="BN210" s="644"/>
      <c r="BO210" s="644"/>
      <c r="BP210" s="644"/>
      <c r="BQ210" s="644"/>
    </row>
    <row r="211" customFormat="false" ht="12.75" hidden="false" customHeight="false" outlineLevel="0" collapsed="false">
      <c r="A211" s="333" t="s">
        <v>21</v>
      </c>
      <c r="B211" s="301" t="s">
        <v>3126</v>
      </c>
      <c r="C211" s="333"/>
      <c r="D211" s="532" t="s">
        <v>1993</v>
      </c>
      <c r="E211" s="533" t="s">
        <v>3127</v>
      </c>
      <c r="F211" s="533" t="s">
        <v>3128</v>
      </c>
      <c r="G211" s="334" t="s">
        <v>3129</v>
      </c>
      <c r="H211" s="334" t="s">
        <v>3130</v>
      </c>
      <c r="I211" s="334" t="s">
        <v>3131</v>
      </c>
      <c r="J211" s="334" t="s">
        <v>3132</v>
      </c>
      <c r="K211" s="596" t="s">
        <v>967</v>
      </c>
      <c r="L211" s="526" t="s">
        <v>968</v>
      </c>
      <c r="M211" s="526" t="s">
        <v>562</v>
      </c>
      <c r="N211" s="526" t="s">
        <v>562</v>
      </c>
      <c r="O211" s="526" t="s">
        <v>931</v>
      </c>
      <c r="P211" s="334" t="s">
        <v>3133</v>
      </c>
      <c r="Q211" s="470"/>
      <c r="R211" s="334" t="s">
        <v>2001</v>
      </c>
      <c r="S211" s="466" t="s">
        <v>913</v>
      </c>
      <c r="T211" s="466" t="s">
        <v>563</v>
      </c>
      <c r="U211" s="466" t="s">
        <v>913</v>
      </c>
      <c r="V211" s="466" t="s">
        <v>913</v>
      </c>
      <c r="W211" s="470"/>
      <c r="X211" s="470" t="s">
        <v>1508</v>
      </c>
      <c r="Y211" s="492" t="n">
        <v>41040</v>
      </c>
      <c r="Z211" s="621" t="s">
        <v>940</v>
      </c>
      <c r="AA211" s="334"/>
      <c r="AB211" s="526" t="s">
        <v>562</v>
      </c>
      <c r="AC211" s="526" t="s">
        <v>562</v>
      </c>
      <c r="AD211" s="334"/>
      <c r="AE211" s="334"/>
      <c r="AF211" s="470" t="s">
        <v>2298</v>
      </c>
      <c r="AG211" s="537" t="s">
        <v>3134</v>
      </c>
      <c r="AH211" s="334" t="s">
        <v>3135</v>
      </c>
      <c r="AI211" s="471"/>
      <c r="AJ211" s="576" t="s">
        <v>1019</v>
      </c>
      <c r="AK211" s="561"/>
      <c r="AL211" s="324"/>
      <c r="AM211" s="324"/>
      <c r="AN211" s="324"/>
      <c r="AO211" s="324"/>
      <c r="AP211" s="563"/>
      <c r="AQ211" s="563"/>
      <c r="AR211" s="563"/>
      <c r="AS211" s="563"/>
      <c r="AT211" s="563"/>
      <c r="AU211" s="563"/>
      <c r="AV211" s="563"/>
      <c r="AW211" s="563"/>
      <c r="AX211" s="563"/>
      <c r="AY211" s="563"/>
      <c r="AZ211" s="563"/>
      <c r="BA211" s="563"/>
      <c r="BB211" s="563"/>
      <c r="BC211" s="563"/>
      <c r="BD211" s="563"/>
      <c r="BE211" s="563"/>
      <c r="BF211" s="563"/>
      <c r="BG211" s="563"/>
      <c r="BH211" s="563"/>
      <c r="BI211" s="563"/>
      <c r="BJ211" s="563"/>
      <c r="BK211" s="563"/>
      <c r="BL211" s="563"/>
      <c r="BM211" s="563"/>
      <c r="BN211" s="563"/>
      <c r="BO211" s="563"/>
      <c r="BP211" s="563"/>
      <c r="BQ211" s="563"/>
    </row>
  </sheetData>
  <conditionalFormatting sqref="A81:BQ81">
    <cfRule type="expression" priority="2" aboveAverage="0" equalAverage="0" bottom="0" percent="0" rank="0" text="" dxfId="0">
      <formula>LEN(TRIM(A81))&gt;0</formula>
    </cfRule>
  </conditionalFormatting>
  <hyperlinks>
    <hyperlink ref="E3" r:id="rId1" display="https://www.facebook.com/love.of.flavor"/>
    <hyperlink ref="F3" r:id="rId2" display="http://www.vegan-friendly.co.il/%D7%9E%D7%A1%D7%A2%D7%93%D7%94/21/%D7%90%D7%94%D7%91%D7%94_%D7%91%D7%98%D7%A2%D7%9D_%D7%91%D7%99%D7%AA%D7%99"/>
    <hyperlink ref="E6" r:id="rId3" display="https://www.facebook.com/%D7%90%D7%A6%D7%9C-%D7%9E%D7%99%D7%9B%D7%94-%D7%97%D7%95%D7%9E%D7%95%D7%A1-%D7%A4%D7%95%D7%9C-%D7%A2%D7%9C-%D7%A4%D7%AA%D7%99%D7%9C%D7%99%D7%94-116061348556367/"/>
    <hyperlink ref="F6" r:id="rId4" display="http://www.vegan-friendly.co.il/%D7%9E%D7%A1%D7%A2%D7%93%D7%94/29/%D7%90%D7%A6%D7%9C_%D7%9E%D7%99%D7%9B%D7%94"/>
    <hyperlink ref="E9" r:id="rId5" display="https://www.facebook.com/Humus.No.2"/>
    <hyperlink ref="F9" r:id="rId6" display="http://www.vegan-friendly.co.il/%D7%9E%D7%A1%D7%A2%D7%93%D7%94/38/%D7%97%D7%95%D7%9E%D7%95%D7%A1_%D7%94%D7%91%D7%99%D7%AA"/>
    <hyperlink ref="D14" r:id="rId7" display="http://www.rol.co.il/sites/alma/"/>
    <hyperlink ref="F14" r:id="rId8" display="http://www.vegan-friendly.co.il/%D7%9E%D7%A1%D7%A2%D7%93%D7%94/45/%D7%A7%D7%A4%D7%94_%D7%91%D7%A2%D7%9C%D7%9E%D7%90"/>
    <hyperlink ref="D17" r:id="rId9" display="http://www.the-eucalyptus.com/"/>
    <hyperlink ref="E17" r:id="rId10" display="https://www.facebook.com/Restaurant.Jerusalem?fref=ts"/>
    <hyperlink ref="F17" r:id="rId11" display="http://www.vegan-friendly.co.il/%D7%9E%D7%A1%D7%A2%D7%93%D7%94/55/%D7%94%D7%90%D7%A7%D7%9C%D7%99%D7%A4%D7%98%D7%95%D7%A1"/>
    <hyperlink ref="D19" r:id="rId12" display="אין אתר"/>
    <hyperlink ref="E21" r:id="rId13" display="אין "/>
    <hyperlink ref="E24" r:id="rId14" display="https://www.facebook.com/hummustovveod?fref=ts"/>
    <hyperlink ref="F24" r:id="rId15" display="http://www.vegan-friendly.co.il/%D7%9E%D7%A1%D7%A2%D7%93%D7%94/77/%D7%98%D7%91%D7%A2_%D7%94%D7%90%D7%95%D7%9B%D7%9C"/>
    <hyperlink ref="D29" r:id="rId16" display="http://www.rest.co.il/sites/Default.asp?txtRestID=2465"/>
    <hyperlink ref="E29" r:id="rId17" display="https://www.facebook.com/lennysfoodbar"/>
    <hyperlink ref="F29" r:id="rId18" display="http://www.vegan-friendly.co.il/%D7%9E%D7%A1%D7%A2%D7%93%D7%94/95/%D7%9C%D7%A0%D7%99_%D7%A1_%D7%91%D7%A8_Lenny_s_Bar"/>
    <hyperlink ref="D30" r:id="rId19" display="אין"/>
    <hyperlink ref="D33" r:id="rId20" display="http://www.rebar.co.il/"/>
    <hyperlink ref="E33" r:id="rId21" display="https://www.facebook.com/rebarisrael/timeline"/>
    <hyperlink ref="F33" r:id="rId22" display="http://www.vegan-friendly.co.il/%D7%9E%D7%A1%D7%A2%D7%93%D7%94/106/rebar"/>
    <hyperlink ref="E37" r:id="rId23" display="https://www.facebook.com/seeds.vegan/"/>
    <hyperlink ref="F37" r:id="rId24" display="http://www.vegan-friendly.co.il/%D7%9E%D7%A1%D7%A2%D7%93%D7%94/117/%D7%A1%D7%99%D7%93%D7%A1_%D7%98%D7%91%D7%A2%D7%95%D7%A0%D7%99%D7%94_%D7%A2%D7%99%D7%A8%D7%95%D7%A0%D7%99%D7%AA"/>
    <hyperlink ref="E40" r:id="rId25" display="https://www.facebook.com/cremafrescatlv"/>
    <hyperlink ref="F40" r:id="rId26" display="http://www.vegan-friendly.co.il/%D7%9E%D7%A1%D7%A2%D7%93%D7%94/124/%D7%92%D7%9C%D7%99%D7%93%D7%AA_%D7%A7%D7%A8%D7%9E%D7%94_%D7%A4%D7%A8%D7%A1%D7%A7%D7%94_Cre_ma_Fresca"/>
    <hyperlink ref="D41" r:id="rId27" display="http://www.vaniglia.co.il/"/>
    <hyperlink ref="E41" r:id="rId28" display="https://www.facebook.com/vaniglia.il"/>
    <hyperlink ref="F41" r:id="rId29" display="http://www.vegan-friendly.co.il/%D7%9E%D7%A1%D7%A2%D7%93%D7%94/126/%D7%95%D7%A0%D7%99%D7%9C%D7%99%D7%94"/>
    <hyperlink ref="F46" r:id="rId30" display="http://www.vegan-friendly.co.il/%D7%9E%D7%A1%D7%A2%D7%93%D7%94/157/%D7%94%D7%98%D7%90%D7%91%D7%95%D7%9F"/>
    <hyperlink ref="E47" r:id="rId31" display="https://www.facebook.com/galagelateria"/>
    <hyperlink ref="F47" r:id="rId32" display="http://www.vegan-friendly.co.il/%D7%9E%D7%A1%D7%A2%D7%93%D7%94/165/%D7%92%D7%90%D7%9C%D7%94_%D7%92%D7%9C%D7%99%D7%93%D7%94"/>
    <hyperlink ref="D58" r:id="rId33" display="http://allora.co.il/he/"/>
    <hyperlink ref="E58" r:id="rId34" display="https://www.facebook.com/%D7%92%D7%9C%D7%99%D7%93%D7%94-%D7%9E%D7%91%D7%99%D7%AA-%D7%90%D7%99%D7%98%D7%9C%D7%A7%D7%99-Allora-199565433485607/"/>
    <hyperlink ref="F58" r:id="rId35" display="http://www.vegan-friendly.co.il/%D7%9E%D7%A1%D7%A2%D7%93%D7%94/204/%D7%90%D7%9C%D7%95%D7%A8%D7%94"/>
    <hyperlink ref="D64" r:id="rId36" display="http://urbano.rest.co.il/"/>
    <hyperlink ref="E64" r:id="rId37" display="https://www.facebook.com/UrbanoViejo/timeline"/>
    <hyperlink ref="F64" r:id="rId38" display="http://www.vegan-friendly.co.il/%D7%9E%D7%A1%D7%A2%D7%93%D7%94/224/Urbano_%D7%90%D7%95%D7%A8%D7%91%D7%A0%D7%95"/>
    <hyperlink ref="D70" r:id="rId39" display="http://barbosa.co.il/"/>
    <hyperlink ref="E70" r:id="rId40" display="https://www.facebook.com/Barbosa.boutique/?fref=photo"/>
    <hyperlink ref="F70" r:id="rId41" display="http://www.vegan-friendly.co.il/%D7%9E%D7%A1%D7%A2%D7%93%D7%94/280/%D7%91%D7%A8%D7%91%D7%95%D7%A1%D7%94_%D7%91%D7%A8_%D7%9C%D7%97%D7%9D"/>
    <hyperlink ref="E72" r:id="rId42" display="https://www.facebook.com/malkin.cafe/info/?tab=page_info"/>
    <hyperlink ref="E73" r:id="rId43" display="https://www.facebook.com/%D7%94%D7%A1%D7%91%D7%99%D7%97-%D7%A9%D7%9C-%D7%A2%D7%95%D7%91%D7%93-120265768133462/"/>
    <hyperlink ref="F73" r:id="rId44" display="http://vegan-friendly.co.il/%D7%9E%D7%A1%D7%A2%D7%93%D7%94/274/%D7%94%D7%A1%D7%91%D7%99%D7%97_%D7%A9%D7%9C_%D7%A2%D7%95%D7%91%D7%93_%D7%95%D7%94%D7%98%D7%91%D7%A2%D7%95%D7%A0%D7%99_%D7%A9%D7%9C_%D7%AA%D7%9E%D7%A8_%D7%A1%D7%A0%D7%99%D7%A3_%D7%AA%D7%9C_%D7%90%D7%91%D7%99%D7%91"/>
    <hyperlink ref="E74" r:id="rId45" display="https://www.facebook.com/takeat.tlv/?fref=ts"/>
    <hyperlink ref="F74" r:id="rId46" display="http://vegan-friendly.co.il/restaurant/272"/>
    <hyperlink ref="D75" r:id="rId47" display="http://www.kankai.co.il/"/>
    <hyperlink ref="E75" r:id="rId48" display="https://www.facebook.com/pages/%D7%A7%D7%90%D7%9F-%D7%A7%D7%90%D7%99/341418656063394"/>
    <hyperlink ref="F75" r:id="rId49" display="http://vegan-friendly.co.il/restaurant/164/Kan_Kai_%D7%A7%D7%90%D7%9F_%D7%A7%D7%90%D7%99"/>
    <hyperlink ref="D77" r:id="rId50" display="http://www.gardenrest.co.il/"/>
    <hyperlink ref="E77" r:id="rId51" display="https://www.facebook.com/Garden.rest"/>
    <hyperlink ref="F77" r:id="rId52" display="http://vegan-friendly.co.il/%D7%9E%D7%A1%D7%A2%D7%93%D7%94/254/%D7%92%D7%90%D7%A8%D7%93%D7%9F"/>
    <hyperlink ref="D78" r:id="rId53" display="http://yamado.rest.co.il/%D7%AA%D7%A4%D7%A8%D7%99%D7%98?menuId=927234"/>
    <hyperlink ref="F78" r:id="rId54" display="http://vegan-friendly.co.il/restaurant/270"/>
    <hyperlink ref="J78" r:id="rId55" display="yamado.yafo@gmail.com"/>
    <hyperlink ref="D79" r:id="rId56" display="http://www.shifkabar.com/"/>
    <hyperlink ref="E79" r:id="rId57" display="https://www.facebook.com/Shifkabar/"/>
    <hyperlink ref="F79" r:id="rId58" display="http://vegan-friendly.co.il/%D7%9E%D7%A1%D7%A2%D7%93%D7%94/268/%D7%A9%D7%99%D7%A4%D7%A7%D7%94_%D7%91%D7%A8_%D7%90%D7%95%D7%9B%D7%9C_%D7%A9%D7%9B%D7%95%D7%A0%D7%AA%D7%99"/>
    <hyperlink ref="D80" r:id="rId59" display="http://www.rol.co.il/sites/tangier/"/>
    <hyperlink ref="E80" r:id="rId60" display="https://www.facebook.com/Tangier-%D7%98%D7%A0%D7%92%D7%99%D7%A8-235918029909166/"/>
    <hyperlink ref="J80" r:id="rId61" display="amiti.raviv@gmail.com"/>
    <hyperlink ref="D81" r:id="rId62" display="http://kampaistreetwok.rest.co.il/"/>
    <hyperlink ref="F81" r:id="rId63" display="http://vegan-friendly.co.il/%D7%9E%D7%A1%D7%A2%D7%93%D7%94/263/%D7%A7%D7%9E%D7%A4%D7%90%D7%99_%D7%A1%D7%98%D7%A8%D7%99%D7%98_%D7%95%D7%95%D7%A7"/>
    <hyperlink ref="F82" r:id="rId64" display="http://vegan-friendly.co.il/restaurant/229"/>
    <hyperlink ref="D83" r:id="rId65" display="http://bazzili.com/"/>
    <hyperlink ref="E83" r:id="rId66" display="https://www.facebook.com/bazillicom/?fref=ts"/>
    <hyperlink ref="F83" r:id="rId67" display="http://vegan-friendly.co.il/%D7%9E%D7%A1%D7%A2%D7%93%D7%94/226/%D7%91%D7%96%D7%99%D7%9C%D7%99.%D7%A7%D7%95%D7%9D_-%20%D7%A4%D7%99%D7%A6%D7%94%20&amp;%20%D7%9E%D7%9C%D7%91%D7%99%20%D7%91%D7%A8"/>
    <hyperlink ref="D84" r:id="rId68" display="http://urbano.rest.co.il/"/>
    <hyperlink ref="E84" r:id="rId69" display="https://www.facebook.com/UrbanoViejo/"/>
    <hyperlink ref="F84" r:id="rId70" display="http://vegan-friendly.co.il/restaurant/224/Urbano_(%D7%90%D7%95%D7%A8%D7%91%D7%A0%D7%95)"/>
    <hyperlink ref="F85" r:id="rId71" display="http://www.vegan-friendly.co.il/restaurant/222/%D7%91%D7%99%D7%99%D7%92%D7%9C_%D7%A9%D7%9E%D7%99%D7%99%D7%92%D7%9C"/>
    <hyperlink ref="E86" r:id="rId72" display="https://www.facebook.com/humusgarger"/>
    <hyperlink ref="F86" r:id="rId73" display="http://vegan-friendly.co.il/restaurant/219/%D7%97%D7%95%D7%9E%D7%95%D7%A1%D7%99%D7%99%D7%AA_%D7%94%D7%92%D7%A8%D7%92%D7%99%D7%A8"/>
    <hyperlink ref="D87" r:id="rId74" display="http://www.eva-batya.co.il/"/>
    <hyperlink ref="E87" r:id="rId75" display="https://www.facebook.com/evabatya/timeline"/>
    <hyperlink ref="F87" r:id="rId76" display="http://vegan-friendly.co.il/restaurant/215"/>
    <hyperlink ref="D88" r:id="rId77" display="http://www.pancake.co.il/"/>
    <hyperlink ref="E88" r:id="rId78" display="https://www.facebook.com/OriginalPancakeHouseIsrael?fref=ts"/>
    <hyperlink ref="F88" r:id="rId79" display="http://vegan-friendly.co.il/restaurant/213/%D7%91%D7%99%D7%AA_%D7%94%D7%A4%D7%A0%D7%A7%D7%99%D7%99%D7%A7_%D7%94%D7%9E%D7%A7%D7%95%D7%A8%D7%99"/>
    <hyperlink ref="D89" r:id="rId80" display="http://smadarbeclil.rest.co.il/%D7%AA%D7%A4%D7%A8%D7%99%D7%98?menuId=804156"/>
    <hyperlink ref="E89" r:id="rId81" display="http://www.clil10.co.il/"/>
    <hyperlink ref="F89" r:id="rId82" display="http://vegan-friendly.co.il/restaurant/212/%D7%A1%D7%9E%D7%93%D7%A8_%D7%91%D7%9B%D7%9C%D7%99%D7%9C"/>
    <hyperlink ref="D90" r:id="rId83" display="http://bargiyora.co.il/"/>
    <hyperlink ref="E90" r:id="rId84" display="https://www.facebook.com/Bargiyorarestaurant"/>
    <hyperlink ref="F90" r:id="rId85" display="http://vegan-friendly.co.il/restaurant/206/%D7%91%D7%A8_%D7%92%D7%99%D7%95%D7%A8%D7%90"/>
    <hyperlink ref="D91" r:id="rId86" display="http://ugatabakery.com/"/>
    <hyperlink ref="E91" r:id="rId87" display="https://www.facebook.com/pages/%D7%A2%D7%95%D7%92%D7%AA%D7%94%D7%A7%D7%95%D7%A0%D7%93%D7%99%D7%98%D7%95%D7%A8%D7%99%D7%94-%D7%91%D7%99%D7%AA-%D7%A7%D7%A4%D7%94-%D7%A7%D7%99%D7%91%D7%95%D7%A5-%D7%9B%D7%A0%D7%A8%D7%AA/366928006418"/>
    <hyperlink ref="F91" r:id="rId88" display="http://vegan-friendly.co.il/restaurant/201/%D7%A2%D7%95%D7%92%D7%AA%D7%94"/>
    <hyperlink ref="D92" r:id="rId89" display="http://shufflebar.co.il/home.php"/>
    <hyperlink ref="E92" r:id="rId90" display="https://www.facebook.com/Shuffle.Florentin"/>
    <hyperlink ref="F92" r:id="rId91" display="http://www.vegan-friendly.co.il/restaurant/197/%D7%A9%D7%90%D7%A4%D7%9C_%D7%91%D7%A8"/>
    <hyperlink ref="D93" r:id="rId92" display="http://www.rol.co.il/sites/juno-cafe/"/>
    <hyperlink ref="E93" r:id="rId93" display="https://www.facebook.com/juno.wine.3"/>
    <hyperlink ref="F93" r:id="rId94" display="http://www.vegan-friendly.co.il/restaurant/194/%D7%92_%D7%95%D7%A0%D7%95_%D7%A7%D7%A4%D7%94"/>
    <hyperlink ref="D94" r:id="rId95" display="http://www.mandarin.org.il/index.php"/>
    <hyperlink ref="E94" r:id="rId96" display="https://www.facebook.com/MANDARIN1244345?fref=ts"/>
    <hyperlink ref="F94" r:id="rId97" display="http://www.vegan-friendly.co.il/restaurant/190/%D7%A8%D7%A9%D7%AA_%D7%A7%D7%A4%D7%94_%D7%9E%D7%A0%D7%93%D7%A8%D7%99%D7%9F"/>
    <hyperlink ref="D95" r:id="rId98" display="http://www.lunchbox.co.il/"/>
    <hyperlink ref="E95" r:id="rId99" display="https://www.facebook.com/LunchBox.co.il"/>
    <hyperlink ref="F95" r:id="rId100" display="http://www.vegan-friendly.co.il/restaurant/191/LUNCHBOX_%D7%9C%D7%90%D7%A0%D7%A6_%D7%91%D7%95%D7%A7%D7%A1"/>
    <hyperlink ref="D96" r:id="rId101" display="http://obankoban.rest.co.il/"/>
    <hyperlink ref="E96" r:id="rId102" display="https://www.facebook.com/obankoban"/>
    <hyperlink ref="F96" r:id="rId103" display="http://vegan-friendly.co.il/restaurant/182/%D7%90%D7%95%D7%91%D7%9F_%D7%A7%D7%95%D7%91%D7%9F"/>
    <hyperlink ref="E97" r:id="rId104" display="https://www.facebook.com/priyazafririm2"/>
    <hyperlink ref="F97" r:id="rId105" display="http://www.vegan-friendly.co.il/restaurant/174/%D7%A4%D7%A8%D7%99%D7%94"/>
    <hyperlink ref="D98" r:id="rId106" display="http://www.rest.co.il/sites/Default.asp?txtRestID=7933&amp;txtNavID=3&amp;txtItemID=537604"/>
    <hyperlink ref="E98" r:id="rId107" display="https://www.facebook.com/pages/%D7%91%D7%90%D7%A0%D7%90%D7%A4%D7%94-%D7%A7%D7%95%D7%A0%D7%93%D7%99%D7%98%D7%95%D7%A8%D7%99%D7%94-%D7%95%D7%91%D7%99%D7%AA-%D7%A7%D7%A4%D7%94-%D7%A6%D7%A8%D7%A4%D7%AA%D7%99/321099021320017"/>
    <hyperlink ref="F98" r:id="rId108" display="http://www.vegan-friendly.co.il/restaurant/176/%D7%91%D7%90%D7%A0%D7%90%D7%A4%D7%94"/>
    <hyperlink ref="E99" r:id="rId109" display="https://www.facebook.com/pages/%D7%92%D7%A8%D7%99%D7%9F-%D7%A9%D7%90%D7%A7-Green-Shack/654373917975737"/>
    <hyperlink ref="F99" r:id="rId110" display="http://www.vegan-friendly.co.il/restaurant/10/%D7%92%D7%A8%D7%99%D7%9F_%D7%A9%D7%A7"/>
    <hyperlink ref="D100" r:id="rId111" display="http://www.vegshawarma.co.il/"/>
    <hyperlink ref="E100" r:id="rId112" display="https://www.facebook.com/vegshawarma.tlv?fref=ts"/>
    <hyperlink ref="F100" r:id="rId113" display="http://www.vegan-friendly.co.il/restaurant/16/%D7%94%D7%A9%D7%95%D7%95%D7%90%D7%A8%D7%9E%D7%94_%D7%94%D7%98%D7%91%D7%A2%D7%95%D7%A0%D7%99%D7%AA"/>
    <hyperlink ref="D101" r:id="rId114" display="http://www.thegreenroll.co.il/"/>
    <hyperlink ref="E101" r:id="rId115" display="https://www.facebook.com/pages/The-green-roll/1468023760139334"/>
    <hyperlink ref="F101" r:id="rId116" display="http://www.vegan-friendly.co.il/restaurant/153/%D7%92%D7%A8%D7%99%D7%9F_%D7%A8%D7%95%D7%9C"/>
    <hyperlink ref="E102" r:id="rId117" display="https://www.facebook.com/pages/Marketlv-vegan-%D7%9E%D7%A8%D7%A7%D7%98-%D7%94%D7%A1%D7%A0%D7%99%D7%A3-%D7%94%D7%98%D7%91%D7%A2%D7%95%D7%A0%D7%99/740014096105429"/>
    <hyperlink ref="F102" r:id="rId118" display="http://vegan-friendly.co.il/restaurant/170/%D7%9E%D7%A8%D7%A7%D7%98_%D7%94%D7%A1%D7%A0%D7%99%D7%A3_%D7%94%D7%98%D7%91%D7%A2%D7%95%D7%A0%D7%99"/>
    <hyperlink ref="D103" r:id="rId119" display="http://www.sushibarbazel.co.il/"/>
    <hyperlink ref="E103" r:id="rId120" display="https://www.facebook.com/sushi.bazel"/>
    <hyperlink ref="F103" r:id="rId121" display="http://www.vegan-friendly.co.il/business/%D7%A1%D7%95%D7%A9%D7%99-%D7%91%D7%A8-%D7%91%D7%96%D7%9C/"/>
    <hyperlink ref="E104" r:id="rId122" display="https://www.facebook.com/6inmay/photos_stream"/>
    <hyperlink ref="F104" r:id="rId123" display="http://www.vegan-friendly.co.il/business/%D7%94%D7%A9%D7%99%D7%A9%D7%94-%D7%91%D7%9E%D7%90%D7%99-6-%D7%91%D7%9E%D7%90%D7%99/"/>
    <hyperlink ref="D105" r:id="rId124" display="http://loveat.co.il/"/>
    <hyperlink ref="E105" r:id="rId125" display="https://www.facebook.com/pages/Loveat-%D7%A0%D7%97%D7%9C%D7%AA-%D7%91%D7%A0%D7%99%D7%9E%D7%99%D7%9F/171335426232362"/>
    <hyperlink ref="F105" r:id="rId126" display="http://www.vegan-friendly.co.il/restaurant/129/Loveat_%D7%9C%D7%90%D7%91_%D7%90%D7%99%D7%98"/>
    <hyperlink ref="G105" r:id="rId127" display="http://loveat.co.il/branchs/"/>
    <hyperlink ref="H105" r:id="rId128" display="http://loveat.co.il/branchs/"/>
    <hyperlink ref="I105" r:id="rId129" display="http://loveat.co.il/branchs/"/>
    <hyperlink ref="D106" r:id="rId130" display="http://www.cafeanastasia.info/"/>
    <hyperlink ref="E106" r:id="rId131" display="https://www.facebook.com/pages/%D7%90%D7%A0%D7%A1%D7%98%D7%A1%D7%99%D7%94/629001720507782?sk=timeline"/>
    <hyperlink ref="F106" r:id="rId132" display="http://www.vegan-friendly.co.il/business/%D7%90%D7%A0%D7%A1%D7%98%D7%A1%D7%99%D7%94/"/>
    <hyperlink ref="E107" r:id="rId133" display="https://www.facebook.com/HaButke/timeline"/>
    <hyperlink ref="F107" r:id="rId134" display="http://www.vegan-friendly.co.il/business/%D7%94%D7%91%D7%95%D7%98%D7%A7%D7%94/"/>
    <hyperlink ref="D108" r:id="rId135" display="http://www.goodmansandwich.co.il/"/>
    <hyperlink ref="E108" r:id="rId136" display="https://www.facebook.com/Goodmansandwich"/>
    <hyperlink ref="F108" r:id="rId137" display="http://www.vegan-friendly.co.il/business/%D7%92%D7%95%D7%93%D7%9E%D7%9F-goodman/"/>
    <hyperlink ref="D109" r:id="rId138" display="http://www.pizzaron.com/"/>
    <hyperlink ref="E109" r:id="rId139" display="https://www.facebook.com/Pizzaron.TelAviv"/>
    <hyperlink ref="F109" r:id="rId140" display="http://www.vegan-friendly.co.il/restaurant/146/%D7%A4%D7%99%D7%A6%D7%A8%D7%95%D7%9F"/>
    <hyperlink ref="D110" r:id="rId141" display="http://www.caffeyaffo.com/"/>
    <hyperlink ref="E110" r:id="rId142" display="https://www.facebook.com/caffeyaffo"/>
    <hyperlink ref="F110" r:id="rId143" display="http://www.vegan-friendly.co.il/business/%D7%A7%D7%A4%D7%94-%D7%99%D7%A4%D7%95/"/>
    <hyperlink ref="D111" r:id="rId144" display="http://nanuchka.co.il/"/>
    <hyperlink ref="E111" r:id="rId145" display="https://www.facebook.com/nanuchkatlv"/>
    <hyperlink ref="F111" r:id="rId146" display="http://www.vegan-friendly.co.il/business/%D7%A0%D7%A0%D7%95%D7%A6%D7%A7%D7%94/"/>
    <hyperlink ref="E112" r:id="rId147" display="https://www.facebook.com/cafeshneor"/>
    <hyperlink ref="F112" r:id="rId148" display="http://www.vegan-friendly.co.il/restaurant/90/%D7%A7%D7%A4%D7%94_%D7%A9%D7%A0%D7%99%D7%90%D7%95%D7%A8"/>
    <hyperlink ref="D113" r:id="rId149" display="http://www.rest.co.il/sites/Default.asp?txtRestID=13799"/>
    <hyperlink ref="E113" r:id="rId150" display="https://www.facebook.com/casinosanremo"/>
    <hyperlink ref="F113" r:id="rId151" display="http://www.vegan-friendly.co.il/business/%D7%A7%D7%96%D7%99%D7%A0%D7%95-%D7%A1%D7%9F-%D7%A8%D7%9E%D7%95/"/>
    <hyperlink ref="E114" r:id="rId152" display="https://www.facebook.com/pages/%D7%A1%D7%90%D7%9C%D7%9D-%D7%91%D7%95%D7%9E%D7%91%D7%99%D7%99-Salam-Bombey/518314221617090"/>
    <hyperlink ref="F114" r:id="rId153" display="http://www.vegan-friendly.co.il/business/%D7%A1%D7%9C%D7%90%D7%9D-%D7%91%D7%95%D7%9E%D7%91%D7%99%D7%99/"/>
    <hyperlink ref="D115" r:id="rId154" display="http://www.cafexoho.com/"/>
    <hyperlink ref="E115" r:id="rId155" display="https://www.facebook.com/CafeXoho"/>
    <hyperlink ref="F115" r:id="rId156" display="http://www.vegan-friendly.co.il/business/%D7%A7%D7%A4%D7%94-xoho/"/>
    <hyperlink ref="E116" r:id="rId157" display="https://www.facebook.com/pages/%D7%94%D7%A9%D7%95%D7%A4%D7%98%D7%99%D7%9D/186621818081292"/>
    <hyperlink ref="F116" r:id="rId158" display="http://www.vegan-friendly.co.il/business/%D7%94%D7%A9%D7%95%D7%A4%D7%98%D7%99%D7%9D/"/>
    <hyperlink ref="E117" r:id="rId159" display="https://www.facebook.com/lalaothenticfood/timeline"/>
    <hyperlink ref="F117" r:id="rId160" display="http://www.vegan-friendly.co.il/restaurant/3/%D7%9C%D7%9C%D7%94_%D7%9E%D7%90%D7%9B%D7%9C%D7%99%D7%9D_%D7%90%D7%AA%D7%99%D7%95%D7%A4%D7%99%D7%9D"/>
    <hyperlink ref="E118" r:id="rId161" display="https://www.facebook.com/pages/%D7%A1%D7%9E%D7%91%D7%95%D7%A1%D7%91%D7%99%D7%97/180435258641466"/>
    <hyperlink ref="F118" r:id="rId162" display="http://www.vegan-friendly.co.il/business/%D7%A1%D7%9E%D7%91%D7%95%D7%A1%D7%91%D7%99%D7%97/"/>
    <hyperlink ref="D119" r:id="rId163" display="http://www.alegriatlv.com/"/>
    <hyperlink ref="E119" r:id="rId164" display="https://www.facebook.com/alegriatlv"/>
    <hyperlink ref="F119" r:id="rId165" display="http://www.vegan-friendly.co.il/business/%D7%90%D7%9C%D7%92%D7%A8%D7%99%D7%94-"/>
    <hyperlink ref="D120" r:id="rId166" display="http://24rupee.com/"/>
    <hyperlink ref="E120" r:id="rId167" display="http://www.facebook.com/24rupee?fref=ts"/>
    <hyperlink ref="F120" r:id="rId168" display="http://www.vegan-friendly.co.il/business/24-%D7%A8%D7%95%D7%A4%D7%99/"/>
    <hyperlink ref="E121" r:id="rId169" display="https://www.facebook.com/pages/%D7%99%D7%94%D7%9C%D7%95%D7%9E%D7%94/215488891853644"/>
    <hyperlink ref="F121" r:id="rId170" display="http://www.vegan-friendly.co.il/business/%D7%99%D7%94%D7%9C%D7%95%D7%9E%D7%94/"/>
    <hyperlink ref="E122" r:id="rId171" display="https://www.facebook.com/pages/%D7%98%D7%A0%D7%90%D7%AA-Tenat/200267910108887"/>
    <hyperlink ref="F122" r:id="rId172" display="http://www.vegan-friendly.co.il/restaurant/13/%D7%98%D7%A0%D7%90%D7%AA"/>
    <hyperlink ref="D123" r:id="rId173" display="http://www.buddhaburgers.co.il/"/>
    <hyperlink ref="E123" r:id="rId174" display="https://www.facebook.com/buddhaburgers?ref=tn_tnmn"/>
    <hyperlink ref="F123" r:id="rId175" display="http://www.vegan-friendly.co.il/business/%D7%91%D7%95%D7%93%D7%94%D7%94-%D7%91%D7%95%D7%A8%D7%92%D7%A8%D7%A1/"/>
    <hyperlink ref="F124" r:id="rId176" display="http://www.vegan-friendly.co.il/business/%D7%98%D7%A2%D7%9D-%D7%94%D7%97%D7%99%D7%99%D7%9D/"/>
    <hyperlink ref="D125" r:id="rId177" display="http://www.home-made-food.co.il/"/>
    <hyperlink ref="E125" r:id="rId178" display="https://www.facebook.com/pages/HOME-MADE-%D7%90%D7%95%D7%9B%D7%9C-%D7%91%D7%99%D7%AA%D7%99/163786796988878"/>
    <hyperlink ref="F125" r:id="rId179" display="http://www.vegan-friendly.co.il/restaurant/62/%D7%94%D7%95%D7%9D_%D7%9E%D7%99%D7%99%D7%93"/>
    <hyperlink ref="D126" r:id="rId180" display="http://thestreets.co.il/he/"/>
    <hyperlink ref="E126" r:id="rId181" display="https://www.facebook.com/TheStreets.co.il"/>
    <hyperlink ref="F126" r:id="rId182" display="http://www.vegan-friendly.co.il/restaurant/56/The_Streets"/>
    <hyperlink ref="E127" r:id="rId183" display="http://www.facebook.com/pages/Cafe-Sheleg-%D7%A7%D7%A4%D7%94-%D7%A9%D7%9C%D7%92/101873896605959"/>
    <hyperlink ref="F127" r:id="rId184" display="http://www.vegan-friendly.co.il/business/%D7%A7%D7%A4%D7%94-%D7%A9%D7%9C%D7%92-cafe-sheleg/"/>
    <hyperlink ref="D128" r:id="rId185" display="http://www.ornaandella.com/"/>
    <hyperlink ref="E128" r:id="rId186" display="https://www.facebook.com/pages/%D7%90%D7%95%D7%A8%D7%A0%D7%94-%D7%95%D7%90%D7%9C%D7%94/123458784378637?fref=ts"/>
    <hyperlink ref="F128" r:id="rId187" display="http://www.vegan-friendly.co.il/business/%D7%90%D7%95%D7%A8%D7%A0%D7%94-%D7%95%D7%90%D7%9C%D7%94-2/"/>
    <hyperlink ref="E129" r:id="rId188" display="https://www.facebook.com/Hummusbadra"/>
    <hyperlink ref="F129" r:id="rId189" display="http://www.vegan-friendly.co.il/business/%D7%91%D7%93%D7%A8%D7%94-%D7%97%D7%95%D7%9E%D7%95%D7%A1-%D7%A4%D7%95%D7%9C-%D7%9E%D7%A1%D7%91%D7%97%D7%94/"/>
    <hyperlink ref="D130" r:id="rId190" display="http://alimyerukim.co.il/"/>
    <hyperlink ref="E130" r:id="rId191" display="https://www.facebook.com/pages/%D7%A2%D7%9C%D7%99%D7%9D-%D7%99%D7%A8%D7%95%D7%A7%D7%99%D7%9D/667272136630722"/>
    <hyperlink ref="F130" r:id="rId192" display="http://www.vegan-friendly.co.il/business/%D7%A2%D7%9C%D7%99%D7%9D-%D7%99%D7%A8%D7%95%D7%A7%D7%99%D7%9D/"/>
    <hyperlink ref="E131" r:id="rId193" display="https://www.facebook.com/pages/%D7%94%D7%91%D7%99%D7%AA-%D7%A9%D7%9C-%D7%97%D7%95%D7%9E%D7%95%D7%A1/491550000962685"/>
    <hyperlink ref="F131" r:id="rId194" display="http://www.vegan-friendly.co.il/business/%D7%94%D7%91%D7%99%D7%AA-%D7%A9%D7%9C-%D7%97%D7%95%D7%9E%D7%95%D7%A1/"/>
    <hyperlink ref="D132" r:id="rId195" display="http://www.tavola.co.il/he/home/"/>
    <hyperlink ref="E132" r:id="rId196" display="https://www.facebook.com/pages/TAVOLA-RISTORANTE/333713054381"/>
    <hyperlink ref="F132" r:id="rId197" display="http://www.vegan-friendly.co.il/business/%D7%98%D7%90%D7%91%D7%95%D7%9C%D7%94/"/>
    <hyperlink ref="E134" r:id="rId198" display="http://www.facebook.com/pages/%D7%98%D7%91%D7%A2%D7%9C%D7%94/131832593564695?fref=ts"/>
    <hyperlink ref="F134" r:id="rId199" display="http://www.vegan-friendly.co.il/business/%D7%98%D7%91%D7%A2%D7%9C%D7%94/"/>
    <hyperlink ref="D135" r:id="rId200" display="http://aircafferaanana.rest.co.il/"/>
    <hyperlink ref="E135" r:id="rId201" display="https://www.facebook.com/aircaffe2"/>
    <hyperlink ref="F135" r:id="rId202" display="http://www.vegan-friendly.co.il/business/air-caffe-%D7%A8%D7%A2%D7%A0%D7%A0%D7%94/"/>
    <hyperlink ref="D136" r:id="rId203" display="http://www.rol.co.il/sites/cafe-karkur/"/>
    <hyperlink ref="E136" r:id="rId204" display="http://www.facebook.com/cafekarkur?fref=ts"/>
    <hyperlink ref="F136" r:id="rId205" display="http://www.vegan-friendly.co.il/business/%D7%A7%D7%A4%D7%94-%D7%9B%D7%A8%D7%9B%D7%95%D7%A8/"/>
    <hyperlink ref="D137" r:id="rId206" display="http://www.meshekbarzilay.co.il/"/>
    <hyperlink ref="E137" r:id="rId207" display="https://www.facebook.com/meshekbarzilay"/>
    <hyperlink ref="F137" r:id="rId208" display="http://vegan-friendly.co.il/restaurant/74/%D7%9E%D7%A9%D7%A7_%D7%91%D7%A8%D7%96%D7%99%D7%9C%D7%99"/>
    <hyperlink ref="D138" r:id="rId209" display="http://www.ludens.co.il/"/>
    <hyperlink ref="E138" r:id="rId210" display="https://www.facebook.com/ludens.vegan"/>
    <hyperlink ref="F138" r:id="rId211" display="http://www.vegan-friendly.co.il/business/%D7%9C%D7%95%D7%93%D7%A0%D7%A1/"/>
    <hyperlink ref="E139" r:id="rId212" display="http://www.facebook.com/hummustov?fref=ts"/>
    <hyperlink ref="F139" r:id="rId213" display="http://www.vegan-friendly.co.il/business/%D7%97%D7%95%D7%9E%D7%95%D7%A1-%D7%98%D7%95%D7%91-%D7%95%D7%A2%D7%95%D7%93/"/>
    <hyperlink ref="D140" r:id="rId214" display="http://nagila.rest.co.il/"/>
    <hyperlink ref="E140" r:id="rId215" display="https://www.facebook.com/pages/%D7%9E%D7%A1%D7%A2%D7%93%D7%AA-%D7%A0%D7%92%D7%99%D7%9C%D7%94-Nagila-Restaurant/502720619839341"/>
    <hyperlink ref="F140" r:id="rId216" display="http://www.vegan-friendly.co.il/business/%D7%A0%D7%92%D7%99%D7%9C%D7%94-2/"/>
    <hyperlink ref="D141" r:id="rId217" display="http://shragas.co.il/"/>
    <hyperlink ref="E141" r:id="rId218" display="https://www.facebook.com/ShragaCafe"/>
    <hyperlink ref="F141" r:id="rId219" display="http://www.vegan-friendly.co.il/business/%D7%A9%D7%A8%D7%92%D7%90-%D7%A7%D7%A4%D7%94/"/>
    <hyperlink ref="D142" r:id="rId220" display="http://www.nocturno.co.il/"/>
    <hyperlink ref="E142" r:id="rId221" display="https://www.facebook.com/pages/%D7%A0%D7%95%D7%A7%D7%98%D7%95%D7%A8%D7%A0%D7%95-%D7%91%D7%99%D7%AA-%D7%95%D7%A7%D7%A4%D7%94-cafe-Nocturno/512343762120895"/>
    <hyperlink ref="F142" r:id="rId222" display="http://www.vegan-friendly.co.il/business/%D7%A0%D7%95%D7%A7%D7%98%D7%95%D7%A8%D7%A0%D7%95/"/>
    <hyperlink ref="D143" r:id="rId223" display="http://www.village-green.co.il/"/>
    <hyperlink ref="E143" r:id="rId224" display="https://www.facebook.com/VillageGreenJerusalem"/>
    <hyperlink ref="F143" r:id="rId225" display="http://www.vegan-friendly.co.il/business/%D7%95%D7%99%D7%9C%D7%92-%D7%92%D7%A8%D7%99%D7%9F"/>
    <hyperlink ref="D144" r:id="rId226" display="http://www.zmora-organi.co.il/"/>
    <hyperlink ref="E144" r:id="rId227" display="https://www.facebook.com/pages/%D7%96%D7%9E%D7%95%D7%A8%D7%94-%D7%90%D7%95%D7%A8%D7%92%D7%A0%D7%99/304512946232770"/>
    <hyperlink ref="F144" r:id="rId228" display="http://www.vegan-friendly.co.il/business/%D7%96%D7%9E%D7%95%D7%A8%D7%94-%D7%90%D7%95%D7%A8%D7%92%D7%A0%D7%99/"/>
    <hyperlink ref="E145" r:id="rId229" display="https://www.facebook.com/HaMarakiaJlm?ref=ts&amp;fref=ts"/>
    <hyperlink ref="F145" r:id="rId230" display="http://www.vegan-friendly.co.il/business/%D7%94%D7%9E%D7%A8%D7%A7%D7%99%D7%99%D7%94/"/>
    <hyperlink ref="D146" r:id="rId231" display="http://www.2eat.co.il/show_article.aspx?article=4535"/>
    <hyperlink ref="E146" r:id="rId232" display="http://www.facebook.com/katamonhayeshana?fref=ts"/>
    <hyperlink ref="F146" r:id="rId233" display="http://www.vegan-friendly.co.il/business/%D7%A7%D7%98%D7%9E%D7%95%D7%9F-%D7%94%D7%99%D7%A9%D7%A0%D7%94/"/>
    <hyperlink ref="D147" r:id="rId234" display="http://www.yulis.info/"/>
    <hyperlink ref="E147" r:id="rId235" display="https://www.facebook.com/pages/Yulis-Lunch-Box/361680560627357"/>
    <hyperlink ref="F147" r:id="rId236" display="http://www.vegan-friendly.co.il/restaurant/105/Yuli_s_Lunch_Box"/>
    <hyperlink ref="E148" r:id="rId237" display="https://www.facebook.com/Sachbak"/>
    <hyperlink ref="F148" r:id="rId238" display="http://www.vegan-friendly.co.il/business/%D7%94%D7%A1%D7%91%D7%99%D7%97-%D7%A9%D7%9C-%D7%A1%D7%97%D7%91%D7%A7/"/>
    <hyperlink ref="E149" r:id="rId239" display="https://www.facebook.com/klemantiina"/>
    <hyperlink ref="F149" r:id="rId240" display="http://www.vegan-friendly.co.il/restaurant/80/%D7%A7%D7%9C%D7%9E%D7%A0%D7%98%D7%99%D7%A0%D7%94"/>
    <hyperlink ref="D150" r:id="rId241" display="http://www.jamhaifa.co.il/"/>
    <hyperlink ref="E150" r:id="rId242" display="https://www.facebook.com/jamhaifa"/>
    <hyperlink ref="F150" r:id="rId243" display="http://www.vegan-friendly.co.il/business/jam/"/>
    <hyperlink ref="D151" r:id="rId244" display="http://nolasocks.co.il/"/>
    <hyperlink ref="E151" r:id="rId245" display="https://www.facebook.com/nolasockspub"/>
    <hyperlink ref="F151" r:id="rId246" display="http://www.vegan-friendly.co.il/business/%D7%A0%D7%95%D7%9C%D7%94-%D7%A1%D7%95%D7%A7%D7%A1-nola-socks/"/>
    <hyperlink ref="D153" r:id="rId247" display="http://www.falafelbaribua.co.il/"/>
    <hyperlink ref="E153" r:id="rId248" display="https://www.facebook.com/falafelbaribua"/>
    <hyperlink ref="F153" r:id="rId249" display="http://www.vegan-friendly.co.il/business/%D7%A4%D7%9C%D7%90%D7%A4%D7%9C-%D7%91%D7%A8%D7%99%D7%91%D7%95%D7%A2/"/>
    <hyperlink ref="E154" r:id="rId250" display="https://www.facebook.com/mepnoon?fref=ts"/>
    <hyperlink ref="F154" r:id="rId251" display="http://vegan-friendly.co.il/restaurant/167/NOON"/>
    <hyperlink ref="E155" r:id="rId252" display="https://www.facebook.com/TonyVespaIsrael"/>
    <hyperlink ref="F155" r:id="rId253" display="http://vegan-friendly.co.il/restaurant/138/%D7%98%D7%95%D7%A0%D7%99_%D7%95%D7%A1%D7%A4%D7%94"/>
    <hyperlink ref="H155" r:id="rId254" display="https://www.facebook.com/TonyVespaIsrael/info?tab=page_info"/>
    <hyperlink ref="D157" r:id="rId255" display="http://www.rest.co.il/sites/default.asp?txtRestID=8488&amp;txtNavID=3&amp;txtItemID=158763"/>
    <hyperlink ref="E157" r:id="rId256" display="https://www.facebook.com/GidiCafe"/>
    <hyperlink ref="F157" r:id="rId257" display="http://www.vegan-friendly.co.il/business/%D7%A7%D7%A4%D7%94-%D7%92%D7%99%D7%93%D7%99/"/>
    <hyperlink ref="D158" r:id="rId258" display="http://www.cantare-karkur.co.il/"/>
    <hyperlink ref="E158" r:id="rId259" display="https://www.facebook.com/pages/%D7%A7%D7%A0%D7%98%D7%A8%D7%94-%D7%9B%D7%A8%D7%9B%D7%95%D7%A8-%D7%91%D7%A8-%D7%A7%D7%A4%D7%94-%D7%95%D7%9C%D7%97%D7%9D/458593850862110?sk=timeline"/>
    <hyperlink ref="F158" r:id="rId260" display="http://www.vegan-friendly.co.il/restaurant/178/%D7%A7%D7%A0%D7%98%D7%A8%D7%94_%D7%9B%D7%A8%D7%9B%D7%95%D7%A8"/>
    <hyperlink ref="D159" r:id="rId261" display="http://vimcafe.rest.co.il/"/>
    <hyperlink ref="E159" r:id="rId262" display="https://www.facebook.com/pages/FIT-CAFE/160038634188399"/>
    <hyperlink ref="F159" r:id="rId263" display="http://vegan-friendly.co.il/restaurant/166/FITcafe_%D7%A4%D7%99%D7%98_%D7%A7%D7%A4%D7%94"/>
    <hyperlink ref="D160" r:id="rId264" display="http://www.nelly-kitchen.co.il/"/>
    <hyperlink ref="E160" r:id="rId265" display="http://www.facebook.com/nelly.kitchen?fref=ts"/>
    <hyperlink ref="F160" r:id="rId266" display="http://www.vegan-friendly.co.il/business/%D7%94%D7%9E%D7%98%D7%91%D7%97-%D7%A9%D7%9C-%D7%A0%D7%9C%D7%99/"/>
    <hyperlink ref="F161" r:id="rId267" display="http://vegan-friendly.co.il/restaurant/159/%D7%9E%D7%95%D7%A6%D7%A8%D7%9C%D7%94"/>
    <hyperlink ref="E162" r:id="rId268" display="https://www.facebook.com/pages/%D7%9C%D7%95%D7%9C%D7%99%D7%A7%D7%A4%D7%94/1422119558004813"/>
    <hyperlink ref="F162" r:id="rId269" display="http://vegan-friendly.co.il/restaurant/183/%D7%9C%D7%95%D7%9C%D7%99%D7%A7%D7%A4%D7%94"/>
    <hyperlink ref="D163" r:id="rId270" display="http://www.abagil.com/"/>
    <hyperlink ref="E163" r:id="rId271" display="https://www.facebook.com/abagil.organic"/>
    <hyperlink ref="F163" r:id="rId272" display="http://www.vegan-friendly.co.il/business/%D7%90%D7%91%D7%90-%D7%92%D7%99%D7%9C/"/>
    <hyperlink ref="E164" r:id="rId273" display="https://www.facebook.com/SalvadorCafe"/>
    <hyperlink ref="F164" r:id="rId274" display="http://www.vegan-friendly.co.il/restaurant/83/%D7%A1%D7%9C%D7%91%D7%93%D7%95%D7%A8"/>
    <hyperlink ref="D170" r:id="rId275" display="http://m.bizmakebiz.co.il/9cc4a4"/>
    <hyperlink ref="E170" r:id="rId276" display="https://www.facebook.com/cafeBekfar"/>
    <hyperlink ref="F170" r:id="rId277" display="http://www.vegan-friendly.co.il/business/%D7%A7%D7%A4%D7%94-%D7%91%D7%9B%D7%A4%D7%A8/"/>
    <hyperlink ref="D171" r:id="rId278" display="http://www.mouse.co.il/CM.articles_item,1657,209,77522,.aspx"/>
    <hyperlink ref="E171" r:id="rId279" display="https://www.facebook.com/pages/%D7%9E%D7%A2%D7%91%D7%A8/669239419823508?sk=timeline"/>
    <hyperlink ref="F171" r:id="rId280" display="http://vegan-friendly.co.il/article/32/%D7%91%D7%99%D7%A7%D7%95%D7%A8%D7%AA_%D7%94%D7%9E%D7%A2%D7%91%D7%A8"/>
    <hyperlink ref="E172" r:id="rId281" display="https://www.facebook.com/narkishesh?fref=nf"/>
    <hyperlink ref="F172" r:id="rId282" display="http://vegan-friendly.co.il/restaurant/214"/>
    <hyperlink ref="D173" r:id="rId283" display="http://www.achoti.co.il/"/>
    <hyperlink ref="E173" r:id="rId284" display="https://www.facebook.com/AchotiPizza"/>
    <hyperlink ref="F173" r:id="rId285" display="http://www.vegan-friendly.co.il/business/%D7%90%D7%97%D7%95%D7%AA%D7%99-%D7%A4%D7%99%D7%A6%D7%94-%D7%A4%D7%A1%D7%98%D7%94-%D7%91%D7%A8/"/>
    <hyperlink ref="D176" r:id="rId286" display="http://www.2eat.co.il/restaurant.aspx?restid=16809"/>
    <hyperlink ref="E176" r:id="rId287" display="http://www.facebook.com/BetMarvah"/>
    <hyperlink ref="F176" r:id="rId288" display="http://www.vegan-friendly.co.il/business/%D7%91%D7%99%D7%AA-%D7%9E%D7%A8%D7%95%D7%95%D7%94-%D7%90%D7%95%D7%9B%D7%9C-%D7%94%D7%95%D7%93%D7%99-%D7%A6%D7%9E%D7%97%D7%95%D7%A0%D7%99/"/>
    <hyperlink ref="F177" r:id="rId289" display="http://www.vegan-friendly.co.il/business/%D7%A4%D7%99%D7%A6%D7%94-%D7%93%D7%95%D7%9E%D7%99%D7%A0%D7%95-%D7%A7%D7%A0%D7%99%D7%95%D7%9F-%D7%93%D7%A8%D7%95%D7%A8%D7%99%D7%9D/"/>
    <hyperlink ref="D178" r:id="rId290" display="http://www.rest.co.il/sites/Default.asp?txtRestID=12063"/>
    <hyperlink ref="E178" r:id="rId291" display="https://www.facebook.com/COLONIA.co.il"/>
    <hyperlink ref="D179" r:id="rId292" display="http://www.dizi.co.il/food.html"/>
    <hyperlink ref="E179" r:id="rId293" display="https://www.facebook.com/Dizicafe?ref=ts&amp;fref=ts"/>
    <hyperlink ref="F179" r:id="rId294" display="http://www.vegan-friendly.co.il/business/%D7%A7%D7%A4%D7%94-dizi/"/>
    <hyperlink ref="D180" r:id="rId295" display="http://www.hatarnegol.com/"/>
    <hyperlink ref="E180" r:id="rId296" display="https://www.facebook.com/pages/%D7%94%D7%AA%D7%A8%D7%A0%D7%92%D7%95%D7%9C-%D7%9E%D7%98%D7%91%D7%97-%D7%A2%D7%9D-%D7%91%D7%99%D7%A6%D7%99%D7%9D/183703021724979?id=183703021724979&amp;sk=info"/>
    <hyperlink ref="F180" r:id="rId297" display="http://www.vegan-friendly.co.il/business/%D7%91%D7%99%D7%A7%D7%95%D7%A8%D7%AA-%D7%94%D7%AA%D7%A8%D7%A0%D7%92%D7%95%D7%9C/"/>
    <hyperlink ref="D181" r:id="rId298" display="http://www.befood.co.il/"/>
    <hyperlink ref="E181" r:id="rId299" display="https://www.facebook.com/befood.co.il"/>
    <hyperlink ref="E182" r:id="rId300" display="https://www.facebook.com/Ninicafe"/>
    <hyperlink ref="F182" r:id="rId301" display="http://www.vegan-friendly.co.il/article/23/%D7%91%D7%99%D7%A7%D7%95%D7%A8%D7%AA_%D7%A7%D7%A4%D7%94_%D7%A0%D7%99%D7%A0%D7%99"/>
    <hyperlink ref="E183" r:id="rId302" display="https://www.facebook.com/Lwdwwyl"/>
    <hyperlink ref="E184" r:id="rId303" display="https://www.facebook.com/lalalalocca"/>
    <hyperlink ref="D185" r:id="rId304" display="http://www.mammaitalia.co.il/"/>
    <hyperlink ref="E185" r:id="rId305" display="https://www.facebook.com/mammaitaliatlv"/>
    <hyperlink ref="F185" r:id="rId306" display="http://www.vegan-friendly.co.il/business/%D7%9E%D7%90%D7%9E%D7%90%D7%99%D7%98%D7%9C%D7%99%D7%94-%D7%A4%D7%99%D7%A6%D7%94-%D7%98%D7%91%D7%A2%D7%95%D7%A0%D7%99%D7%AA/"/>
    <hyperlink ref="D186" r:id="rId307" display="http://www.organicfetish.rest.co.il/"/>
    <hyperlink ref="E186" r:id="rId308" display="https://www.facebook.com/organicfetish?fref=nf"/>
    <hyperlink ref="F186" r:id="rId309" display="http://vegan-friendly.co.il/restaurant/185"/>
    <hyperlink ref="E187" r:id="rId310" display="https://www.facebook.com/zrira13?fref=photo"/>
    <hyperlink ref="F187" r:id="rId311" display="http://www.vegan-friendly.co.il/business/%D7%96%D7%A8%D7%99%D7%96%D7%94/"/>
    <hyperlink ref="D188" r:id="rId312" display="http://www.sajidabentzur.com/"/>
    <hyperlink ref="E188" r:id="rId313" display="https://www.facebook.com/Masalaveganboutiqe"/>
    <hyperlink ref="F188" r:id="rId314" display="http://www.vegan-friendly.co.il/business/masala-%D7%9E%D7%96%D7%A0%D7%95%D7%9F-%D7%91%D7%95%D7%98%D7%99%D7%A7-%D7%94%D7%95%D7%93%D7%99-%D7%98%D7%91%D7%A2%D7%95%D7%A0%D7%99-%D7%9E%D7%A1%D7%90%D7%9C%D7%94/"/>
    <hyperlink ref="F190" r:id="rId315" display="http://www.vegan-friendly.co.il/business/%D7%A7%D7%A4%D7%94-%D7%A7%D7%90%D7%99%D7%9E%D7%A7/"/>
    <hyperlink ref="D192" r:id="rId316" display="http://www.tapayoka.co.il/"/>
    <hyperlink ref="E192" r:id="rId317" display="https://www.facebook.com/Tapayoka/info?tab=overview"/>
    <hyperlink ref="D193" r:id="rId318" display="http://www.bait77.com/"/>
    <hyperlink ref="E193" r:id="rId319" display="https://www.facebook.com/bait77"/>
    <hyperlink ref="D194" r:id="rId320" display="http://www.adama.net/"/>
    <hyperlink ref="E194" r:id="rId321" display="https://www.facebook.com/BytLbbMqwmSkyypLbw"/>
    <hyperlink ref="D195" r:id="rId322" display="http://www.rest.co.il/sites/Default.asp?txtRestID=12721&amp;txtNavID=3&amp;txtItemID=664876"/>
    <hyperlink ref="E195" r:id="rId323" display="http://www.facebook.com/pages/%D7%A7%D7%A4%D7%94%D7%A1%D7%99%D7%98%D7%95-%D7%91%D7%90%D7%9E%D7%99%D7%A8%D7%99%D7%9D-%D7%9E%D7%A1%D7%A2%D7%93%D7%94-%D7%91%D7%99%D7%AA-%D7%A7%D7%A4%D7%94-%D7%95%D7%A0%D7%95%D7%A3-%D7%91%D7%92%D7%9C%D7%99%D7%9C-%D7%AA%D7%97%D7%A0%D7%AA-%D7%9E%D7%99%D7%93%D7%A2-%D7%9C%D7%9E%D7%98%D7%99%D7%99%D7%9C%D7%99%D7%9D-%D7%91%D7%A6%D7%A4%D7%95%D7%9F/344230972268318?fref=ts"/>
    <hyperlink ref="F195" r:id="rId324" display="http://www.vegan-friendly.co.il/business/%D7%A7%D7%A4%D7%94%D7%A1%D7%99%D7%98%D7%95/"/>
    <hyperlink ref="E197" r:id="rId325" location="!/babathali" display="http://www.facebook.com/#!/babathali"/>
    <hyperlink ref="D198" r:id="rId326" display="http://www.susha.co.il/html/menu.html"/>
    <hyperlink ref="E198" r:id="rId327" display="https://www.facebook.com/pages/Susha-UrbanSushi-%D7%A1%D7%95%D7%A9%D7%94-%D7%90%D7%95%D7%A8%D7%91%D7%9F-%D7%A1%D7%95%D7%A9%D7%99/118729394861421"/>
    <hyperlink ref="D199" r:id="rId328" display="http://www.lehemerez.co.il/branch.php?branch=34"/>
    <hyperlink ref="E199" r:id="rId329" location="!/pages/לחם-ארז-כפר-סבא/209902249045992" display="https://www.facebook.com/pages/%D7%9C%D7%97%D7%9D-%D7%90%D7%A8%D7%96-%D7%9B%D7%A4%D7%A8-%D7%A1%D7%91%D7%90/209902249045992#!/pages/%D7%9C%D7%97%D7%9D-%D7%90%D7%A8%D7%96-%D7%9B%D7%A4%D7%A8-%D7%A1%D7%91%D7%90/209902249045992"/>
    <hyperlink ref="F199" r:id="rId330" display="http://www.vegan-friendly.co.il/business/%D7%9C%D7%97%D7%9D-%D7%90%D7%A8%D7%96-%D7%A1%D7%A0%D7%99%D7%A3-%D7%9B%D7%A4%D7%A8-%D7%A1%D7%91%D7%90/"/>
    <hyperlink ref="D203" r:id="rId331" display="http://knaffenoga.wix.com/knaffenoga?fb_ref=Default"/>
    <hyperlink ref="E203" r:id="rId332" display="https://www.facebook.com/knaffe.banamal"/>
    <hyperlink ref="F203" r:id="rId333" display="http://www.vegan-friendly.co.il/restaurant/39/%D7%9B%D7%A0%D7%90%D7%A4%D7%94_%D7%A0%D7%92%D7%94"/>
    <hyperlink ref="D207" r:id="rId334" display="http://www.evita.co.il/home"/>
    <hyperlink ref="E207" r:id="rId335" display="https://www.facebook.com/EvitaBarTelAviv?fref=ts"/>
    <hyperlink ref="F207" r:id="rId336" display="http://www.vegan-friendly.co.il/restaurant/123/%D7%90%D7%95%D7%95%D7%99%D7%98%D7%94"/>
    <hyperlink ref="D211" r:id="rId337" display="http://www.vegshawarma.co.il/"/>
    <hyperlink ref="E211" r:id="rId338" display="https://www.facebook.com/vegshawarma.tlv"/>
    <hyperlink ref="F211" r:id="rId339" display="http://www.vegan-friendly.co.il/business/%D7%94%D7%A9%D7%95%D7%95%D7%90%D7%A8%D7%9E%D7%94-%D7%94%D7%A6%D7%9E%D7%97%D7%95%D7%A0%D7%99%D7%A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M66"/>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1" sqref="H:H B4"/>
    </sheetView>
  </sheetViews>
  <sheetFormatPr defaultRowHeight="12.75"/>
  <cols>
    <col collapsed="false" hidden="false" max="1" min="1" style="0" width="15.6581632653061"/>
    <col collapsed="false" hidden="false" max="3" min="2" style="0" width="9.85204081632653"/>
    <col collapsed="false" hidden="false" max="4" min="4" style="0" width="20.1122448979592"/>
    <col collapsed="false" hidden="false" max="5" min="5" style="0" width="19.4387755102041"/>
    <col collapsed="false" hidden="false" max="6" min="6" style="0" width="26.3214285714286"/>
    <col collapsed="false" hidden="false" max="7" min="7" style="0" width="48.5969387755102"/>
    <col collapsed="false" hidden="false" max="8" min="8" style="0" width="18.2244897959184"/>
    <col collapsed="false" hidden="false" max="9" min="9" style="0" width="75.8673469387755"/>
    <col collapsed="false" hidden="false" max="10" min="10" style="0" width="23.4897959183673"/>
    <col collapsed="false" hidden="false" max="11" min="11" style="0" width="35.9081632653061"/>
    <col collapsed="false" hidden="false" max="65" min="12" style="0" width="9.85204081632653"/>
    <col collapsed="false" hidden="false" max="1025" min="66" style="0" width="14.1734693877551"/>
  </cols>
  <sheetData>
    <row r="1" customFormat="false" ht="19.5" hidden="false" customHeight="true" outlineLevel="0" collapsed="false">
      <c r="A1" s="697"/>
      <c r="B1" s="697"/>
      <c r="C1" s="697"/>
      <c r="D1" s="697"/>
      <c r="E1" s="697"/>
      <c r="F1" s="697"/>
      <c r="G1" s="697"/>
      <c r="H1" s="102"/>
      <c r="I1" s="698"/>
      <c r="J1" s="698"/>
      <c r="K1" s="698"/>
    </row>
    <row r="2" customFormat="false" ht="36.75" hidden="false" customHeight="true" outlineLevel="0" collapsed="false">
      <c r="A2" s="699" t="s">
        <v>3136</v>
      </c>
      <c r="B2" s="700" t="s">
        <v>3137</v>
      </c>
      <c r="C2" s="701" t="s">
        <v>876</v>
      </c>
      <c r="D2" s="702" t="s">
        <v>877</v>
      </c>
      <c r="E2" s="702" t="s">
        <v>3138</v>
      </c>
      <c r="F2" s="702" t="s">
        <v>3139</v>
      </c>
      <c r="G2" s="703" t="s">
        <v>20</v>
      </c>
      <c r="H2" s="704" t="s">
        <v>3140</v>
      </c>
      <c r="I2" s="698"/>
      <c r="J2" s="698"/>
      <c r="K2" s="698"/>
    </row>
    <row r="3" customFormat="false" ht="7.5" hidden="false" customHeight="true" outlineLevel="0" collapsed="false">
      <c r="A3" s="705"/>
      <c r="B3" s="705"/>
      <c r="C3" s="705"/>
      <c r="D3" s="705"/>
      <c r="E3" s="705"/>
      <c r="F3" s="705"/>
      <c r="G3" s="705"/>
      <c r="H3" s="706"/>
      <c r="I3" s="707"/>
      <c r="J3" s="707"/>
      <c r="K3" s="708"/>
      <c r="L3" s="709"/>
      <c r="M3" s="709"/>
      <c r="N3" s="709"/>
      <c r="O3" s="709"/>
    </row>
    <row r="4" customFormat="false" ht="18.75" hidden="false" customHeight="true" outlineLevel="0" collapsed="false">
      <c r="A4" s="710" t="s">
        <v>846</v>
      </c>
      <c r="B4" s="710"/>
      <c r="C4" s="710"/>
      <c r="D4" s="710"/>
      <c r="E4" s="710"/>
      <c r="F4" s="710"/>
      <c r="G4" s="710"/>
      <c r="H4" s="711"/>
      <c r="I4" s="712"/>
      <c r="J4" s="713"/>
      <c r="K4" s="714"/>
      <c r="L4" s="715"/>
      <c r="M4" s="715"/>
      <c r="N4" s="715"/>
      <c r="O4" s="715"/>
      <c r="P4" s="716"/>
      <c r="Q4" s="716"/>
      <c r="R4" s="716"/>
      <c r="S4" s="716"/>
      <c r="T4" s="716"/>
      <c r="U4" s="716"/>
      <c r="BF4" s="716"/>
      <c r="BH4" s="716"/>
    </row>
    <row r="5" customFormat="false" ht="16.5" hidden="false" customHeight="true" outlineLevel="0" collapsed="false">
      <c r="A5" s="717" t="s">
        <v>3141</v>
      </c>
      <c r="B5" s="718" t="s">
        <v>3142</v>
      </c>
      <c r="C5" s="18"/>
      <c r="D5" s="719" t="s">
        <v>3143</v>
      </c>
      <c r="E5" s="18" t="s">
        <v>3064</v>
      </c>
      <c r="F5" s="18" t="s">
        <v>3144</v>
      </c>
      <c r="G5" s="18" t="s">
        <v>3145</v>
      </c>
      <c r="H5" s="95" t="s">
        <v>3146</v>
      </c>
      <c r="I5" s="95"/>
      <c r="J5" s="18"/>
      <c r="K5" s="95"/>
      <c r="L5" s="18"/>
      <c r="M5" s="18"/>
      <c r="N5" s="18"/>
      <c r="O5" s="18"/>
      <c r="P5" s="18"/>
      <c r="Q5" s="18"/>
      <c r="R5" s="18"/>
      <c r="S5" s="18"/>
      <c r="T5" s="18"/>
      <c r="U5" s="18"/>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4"/>
      <c r="BF5" s="25"/>
      <c r="BH5" s="25"/>
      <c r="BM5" s="26"/>
    </row>
    <row r="6" customFormat="false" ht="16.5" hidden="false" customHeight="true" outlineLevel="0" collapsed="false">
      <c r="A6" s="720" t="s">
        <v>150</v>
      </c>
      <c r="B6" s="720"/>
      <c r="C6" s="720"/>
      <c r="D6" s="720"/>
      <c r="E6" s="720"/>
      <c r="F6" s="720"/>
      <c r="G6" s="720"/>
      <c r="H6" s="720"/>
      <c r="I6" s="721"/>
      <c r="J6" s="722"/>
      <c r="K6" s="723"/>
      <c r="L6" s="724"/>
      <c r="M6" s="724"/>
      <c r="N6" s="724"/>
      <c r="O6" s="724"/>
      <c r="P6" s="724"/>
      <c r="Q6" s="724"/>
      <c r="R6" s="724"/>
      <c r="S6" s="724"/>
      <c r="T6" s="724"/>
      <c r="U6" s="724"/>
      <c r="BF6" s="724"/>
      <c r="BH6" s="724"/>
    </row>
    <row r="7" customFormat="false" ht="7.5" hidden="false" customHeight="true" outlineLevel="0" collapsed="false">
      <c r="A7" s="725"/>
      <c r="B7" s="725"/>
      <c r="C7" s="725"/>
      <c r="D7" s="725"/>
      <c r="E7" s="725"/>
      <c r="F7" s="725"/>
      <c r="G7" s="725"/>
      <c r="H7" s="706"/>
      <c r="I7" s="726"/>
      <c r="J7" s="726"/>
      <c r="K7" s="727"/>
      <c r="L7" s="728"/>
      <c r="M7" s="728"/>
      <c r="N7" s="728"/>
      <c r="O7" s="728"/>
    </row>
    <row r="8" customFormat="false" ht="18.75" hidden="false" customHeight="true" outlineLevel="0" collapsed="false">
      <c r="A8" s="729" t="s">
        <v>3147</v>
      </c>
      <c r="B8" s="729"/>
      <c r="C8" s="729"/>
      <c r="D8" s="729"/>
      <c r="E8" s="729"/>
      <c r="F8" s="729"/>
      <c r="G8" s="729"/>
      <c r="H8" s="730"/>
      <c r="I8" s="731"/>
      <c r="J8" s="732"/>
      <c r="K8" s="733"/>
      <c r="L8" s="734"/>
      <c r="M8" s="734"/>
      <c r="N8" s="734"/>
      <c r="O8" s="734"/>
      <c r="P8" s="734"/>
      <c r="Q8" s="734"/>
      <c r="R8" s="734"/>
      <c r="S8" s="734"/>
      <c r="T8" s="734"/>
      <c r="U8" s="734"/>
      <c r="V8" s="735"/>
      <c r="W8" s="735"/>
      <c r="X8" s="735"/>
      <c r="Y8" s="735"/>
      <c r="Z8" s="735"/>
      <c r="BF8" s="716"/>
      <c r="BH8" s="716"/>
    </row>
    <row r="9" customFormat="false" ht="15" hidden="false" customHeight="true" outlineLevel="0" collapsed="false">
      <c r="A9" s="93"/>
      <c r="B9" s="93" t="s">
        <v>22</v>
      </c>
      <c r="C9" s="736" t="s">
        <v>3148</v>
      </c>
      <c r="D9" s="36"/>
      <c r="E9" s="545"/>
      <c r="F9" s="36"/>
      <c r="G9" s="287" t="s">
        <v>3149</v>
      </c>
      <c r="H9" s="36"/>
      <c r="I9" s="306" t="s">
        <v>3150</v>
      </c>
      <c r="J9" s="87" t="s">
        <v>3151</v>
      </c>
      <c r="K9" s="36"/>
      <c r="L9" s="36"/>
      <c r="M9" s="36"/>
      <c r="N9" s="36"/>
      <c r="O9" s="36"/>
      <c r="P9" s="737" t="s">
        <v>3152</v>
      </c>
      <c r="Q9" s="36" t="s">
        <v>327</v>
      </c>
      <c r="U9" s="87"/>
      <c r="V9" s="78"/>
      <c r="W9" s="78"/>
      <c r="X9" s="78"/>
      <c r="Y9" s="78"/>
      <c r="Z9" s="78"/>
      <c r="AA9" s="78"/>
      <c r="AB9" s="78"/>
      <c r="AC9" s="78"/>
      <c r="AD9" s="78"/>
      <c r="AE9" s="78"/>
      <c r="AF9" s="78"/>
      <c r="AG9" s="10"/>
      <c r="AH9" s="10"/>
      <c r="AI9" s="10"/>
      <c r="AJ9" s="10"/>
      <c r="AK9" s="10"/>
      <c r="AL9" s="10"/>
      <c r="AM9" s="10"/>
      <c r="AN9" s="10"/>
      <c r="AO9" s="10"/>
      <c r="AP9" s="10"/>
      <c r="AQ9" s="10"/>
      <c r="AR9" s="10"/>
      <c r="AS9" s="10"/>
      <c r="AT9" s="10"/>
      <c r="AU9" s="10"/>
      <c r="AV9" s="10"/>
      <c r="AW9" s="10"/>
      <c r="AX9" s="10"/>
      <c r="AY9" s="10"/>
      <c r="AZ9" s="10"/>
      <c r="BA9" s="10"/>
      <c r="BB9" s="11"/>
      <c r="BC9" s="12"/>
      <c r="BD9" s="12"/>
      <c r="BE9" s="13"/>
      <c r="BF9" s="12"/>
      <c r="BG9" s="13"/>
      <c r="BH9" s="12"/>
      <c r="BI9" s="12"/>
      <c r="BJ9" s="12"/>
      <c r="BK9" s="12"/>
      <c r="BL9" s="14"/>
    </row>
    <row r="10" customFormat="false" ht="15.75" hidden="false" customHeight="true" outlineLevel="0" collapsed="false">
      <c r="A10" s="738" t="s">
        <v>3153</v>
      </c>
      <c r="B10" s="18" t="n">
        <v>16.6</v>
      </c>
      <c r="C10" s="18"/>
      <c r="D10" s="18"/>
      <c r="E10" s="18" t="s">
        <v>3154</v>
      </c>
      <c r="F10" s="18"/>
      <c r="G10" s="739" t="s">
        <v>3155</v>
      </c>
      <c r="H10" s="18" t="s">
        <v>3156</v>
      </c>
      <c r="I10" s="740" t="s">
        <v>3157</v>
      </c>
      <c r="J10" s="741"/>
      <c r="K10" s="18"/>
      <c r="L10" s="18"/>
      <c r="M10" s="18"/>
      <c r="N10" s="18"/>
      <c r="O10" s="18"/>
      <c r="P10" s="18" t="s">
        <v>3158</v>
      </c>
      <c r="Q10" s="18" t="n">
        <v>3.6</v>
      </c>
      <c r="T10" s="740" t="s">
        <v>3159</v>
      </c>
      <c r="U10" s="18"/>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4"/>
      <c r="BF10" s="25"/>
      <c r="BH10" s="25"/>
      <c r="BM10" s="26"/>
    </row>
    <row r="11" customFormat="false" ht="15.75" hidden="false" customHeight="true" outlineLevel="0" collapsed="false">
      <c r="A11" s="738" t="s">
        <v>3160</v>
      </c>
      <c r="B11" s="18" t="n">
        <v>15.6</v>
      </c>
      <c r="D11" s="18"/>
      <c r="E11" s="18" t="s">
        <v>3161</v>
      </c>
      <c r="F11" s="18"/>
      <c r="G11" s="739" t="s">
        <v>3162</v>
      </c>
      <c r="H11" s="741" t="s">
        <v>3163</v>
      </c>
      <c r="I11" s="742" t="s">
        <v>3164</v>
      </c>
      <c r="K11" s="18"/>
      <c r="L11" s="18"/>
      <c r="M11" s="18"/>
      <c r="N11" s="18"/>
      <c r="O11" s="18"/>
      <c r="P11" s="743"/>
      <c r="Q11" s="18"/>
      <c r="S11" s="97"/>
      <c r="T11" s="97"/>
      <c r="U11" s="18"/>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4"/>
      <c r="BF11" s="25"/>
      <c r="BH11" s="25"/>
      <c r="BM11" s="26"/>
    </row>
    <row r="12" customFormat="false" ht="65.25" hidden="false" customHeight="true" outlineLevel="0" collapsed="false">
      <c r="A12" s="738" t="s">
        <v>3165</v>
      </c>
      <c r="B12" s="53" t="s">
        <v>3166</v>
      </c>
      <c r="C12" s="18"/>
      <c r="D12" s="18"/>
      <c r="E12" s="18"/>
      <c r="F12" s="18" t="s">
        <v>3167</v>
      </c>
      <c r="G12" s="18" t="s">
        <v>3168</v>
      </c>
      <c r="H12" s="18" t="s">
        <v>3169</v>
      </c>
      <c r="I12" s="18"/>
      <c r="J12" s="18"/>
      <c r="K12" s="18"/>
      <c r="L12" s="18"/>
      <c r="M12" s="18"/>
      <c r="N12" s="18"/>
      <c r="O12" s="97"/>
      <c r="P12" s="744"/>
      <c r="Q12" s="744"/>
      <c r="R12" s="744"/>
      <c r="S12" s="744"/>
      <c r="T12" s="744"/>
      <c r="U12" s="744"/>
      <c r="V12" s="744"/>
      <c r="W12" s="15"/>
      <c r="X12" s="745"/>
      <c r="Y12" s="24"/>
    </row>
    <row r="13" customFormat="false" ht="60" hidden="false" customHeight="true" outlineLevel="0" collapsed="false">
      <c r="A13" s="740" t="s">
        <v>3170</v>
      </c>
      <c r="B13" s="18" t="n">
        <v>30.3</v>
      </c>
      <c r="C13" s="27" t="s">
        <v>3171</v>
      </c>
      <c r="D13" s="18"/>
      <c r="E13" s="18"/>
      <c r="F13" s="18"/>
      <c r="G13" s="18" t="s">
        <v>3172</v>
      </c>
      <c r="H13" s="18" t="s">
        <v>3173</v>
      </c>
      <c r="I13" s="18"/>
      <c r="J13" s="18"/>
      <c r="K13" s="18"/>
      <c r="L13" s="18"/>
      <c r="M13" s="18"/>
      <c r="N13" s="18"/>
      <c r="O13" s="18"/>
      <c r="P13" s="18"/>
      <c r="Q13" s="18"/>
      <c r="R13" s="18"/>
      <c r="S13" s="18"/>
      <c r="T13" s="18"/>
      <c r="U13" s="18"/>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4"/>
      <c r="BF13" s="25"/>
      <c r="BH13" s="25"/>
      <c r="BM13" s="26"/>
    </row>
    <row r="14" customFormat="false" ht="60" hidden="false" customHeight="true" outlineLevel="0" collapsed="false">
      <c r="A14" s="738" t="s">
        <v>3174</v>
      </c>
      <c r="B14" s="746" t="s">
        <v>3175</v>
      </c>
      <c r="C14" s="18"/>
      <c r="D14" s="234"/>
      <c r="E14" s="234"/>
      <c r="F14" s="234"/>
      <c r="G14" s="97" t="s">
        <v>3176</v>
      </c>
      <c r="H14" s="234" t="s">
        <v>3177</v>
      </c>
      <c r="I14" s="234"/>
      <c r="J14" s="18"/>
      <c r="K14" s="234"/>
      <c r="L14" s="234"/>
      <c r="M14" s="234"/>
      <c r="N14" s="234"/>
      <c r="O14" s="234"/>
      <c r="P14" s="234"/>
      <c r="Q14" s="261"/>
      <c r="R14" s="234"/>
      <c r="S14" s="18"/>
      <c r="T14" s="262"/>
      <c r="U14" s="262"/>
      <c r="V14" s="747"/>
      <c r="W14" s="747"/>
      <c r="X14" s="747"/>
      <c r="Y14" s="747"/>
      <c r="Z14" s="747"/>
      <c r="AA14" s="747"/>
      <c r="AB14" s="747"/>
      <c r="AC14" s="747"/>
      <c r="AD14" s="747"/>
      <c r="AE14" s="747"/>
      <c r="AF14" s="747"/>
      <c r="AG14" s="747"/>
      <c r="AH14" s="748"/>
      <c r="AI14" s="748"/>
      <c r="AJ14" s="748"/>
      <c r="AK14" s="748"/>
      <c r="AL14" s="748"/>
      <c r="AM14" s="748"/>
      <c r="AN14" s="748"/>
      <c r="AO14" s="748"/>
      <c r="AP14" s="748"/>
      <c r="AQ14" s="748"/>
      <c r="AR14" s="748"/>
      <c r="AS14" s="748"/>
      <c r="AT14" s="748"/>
      <c r="AU14" s="748"/>
      <c r="AV14" s="748"/>
      <c r="AW14" s="748"/>
      <c r="AX14" s="748"/>
      <c r="AY14" s="748"/>
      <c r="AZ14" s="748"/>
      <c r="BA14" s="748"/>
      <c r="BB14" s="748"/>
      <c r="BC14" s="749"/>
      <c r="BD14" s="716"/>
      <c r="BE14" s="716"/>
      <c r="BF14" s="25"/>
      <c r="BG14" s="716"/>
      <c r="BH14" s="25"/>
      <c r="BI14" s="716"/>
      <c r="BJ14" s="716"/>
      <c r="BK14" s="716"/>
      <c r="BL14" s="716"/>
      <c r="BM14" s="750"/>
    </row>
    <row r="15" customFormat="false" ht="60" hidden="false" customHeight="true" outlineLevel="0" collapsed="false">
      <c r="A15" s="751" t="s">
        <v>3178</v>
      </c>
      <c r="B15" s="752" t="s">
        <v>3179</v>
      </c>
      <c r="C15" s="753" t="s">
        <v>3180</v>
      </c>
      <c r="D15" s="754"/>
      <c r="E15" s="754" t="s">
        <v>3181</v>
      </c>
      <c r="F15" s="754" t="s">
        <v>3182</v>
      </c>
      <c r="G15" s="101" t="s">
        <v>3183</v>
      </c>
      <c r="H15" s="755" t="s">
        <v>3184</v>
      </c>
      <c r="I15" s="756"/>
      <c r="J15" s="25"/>
      <c r="K15" s="757"/>
      <c r="L15" s="25"/>
      <c r="M15" s="25"/>
      <c r="N15" s="25"/>
      <c r="O15" s="25"/>
      <c r="P15" s="25"/>
      <c r="Q15" s="25"/>
      <c r="R15" s="25"/>
      <c r="S15" s="25"/>
      <c r="T15" s="25"/>
      <c r="U15" s="25"/>
      <c r="V15" s="724"/>
      <c r="W15" s="724"/>
      <c r="X15" s="724"/>
      <c r="Y15" s="724"/>
      <c r="Z15" s="724"/>
      <c r="AA15" s="724"/>
      <c r="AB15" s="724"/>
      <c r="AC15" s="724"/>
      <c r="AD15" s="724"/>
      <c r="AE15" s="724"/>
      <c r="AF15" s="724"/>
      <c r="AG15" s="724"/>
      <c r="AH15" s="724"/>
      <c r="AI15" s="724"/>
      <c r="AJ15" s="724"/>
      <c r="AK15" s="724"/>
      <c r="AL15" s="724"/>
      <c r="AM15" s="724"/>
      <c r="AN15" s="724"/>
      <c r="AO15" s="724"/>
      <c r="AP15" s="724"/>
      <c r="AQ15" s="724"/>
      <c r="AR15" s="724"/>
      <c r="AS15" s="724"/>
      <c r="AT15" s="724"/>
      <c r="AU15" s="724"/>
      <c r="AV15" s="724"/>
      <c r="AW15" s="724"/>
      <c r="AX15" s="724"/>
      <c r="AY15" s="724"/>
      <c r="AZ15" s="724"/>
      <c r="BA15" s="724"/>
      <c r="BB15" s="724"/>
      <c r="BC15" s="724"/>
      <c r="BD15" s="724"/>
      <c r="BE15" s="724"/>
      <c r="BF15" s="724"/>
      <c r="BG15" s="724"/>
      <c r="BH15" s="724"/>
      <c r="BI15" s="724"/>
      <c r="BJ15" s="724"/>
      <c r="BK15" s="724"/>
      <c r="BL15" s="724"/>
      <c r="BM15" s="724"/>
    </row>
    <row r="16" customFormat="false" ht="60" hidden="false" customHeight="true" outlineLevel="0" collapsed="false">
      <c r="A16" s="758" t="s">
        <v>3185</v>
      </c>
      <c r="B16" s="759"/>
      <c r="C16" s="760" t="s">
        <v>3186</v>
      </c>
      <c r="D16" s="761" t="s">
        <v>3187</v>
      </c>
      <c r="E16" s="761"/>
      <c r="F16" s="761"/>
      <c r="G16" s="762" t="s">
        <v>3188</v>
      </c>
      <c r="H16" s="763" t="n">
        <v>36166123</v>
      </c>
      <c r="I16" s="764" t="s">
        <v>3189</v>
      </c>
      <c r="J16" s="764" t="s">
        <v>3190</v>
      </c>
      <c r="L16" s="724"/>
      <c r="M16" s="724"/>
      <c r="N16" s="724"/>
      <c r="O16" s="724"/>
      <c r="P16" s="724"/>
      <c r="Q16" s="724"/>
      <c r="R16" s="724"/>
      <c r="S16" s="724"/>
      <c r="T16" s="724"/>
      <c r="U16" s="724"/>
    </row>
    <row r="17" customFormat="false" ht="60" hidden="false" customHeight="true" outlineLevel="0" collapsed="false">
      <c r="A17" s="765" t="s">
        <v>3191</v>
      </c>
      <c r="B17" s="766" t="s">
        <v>3192</v>
      </c>
      <c r="C17" s="767"/>
      <c r="D17" s="768"/>
      <c r="E17" s="768"/>
      <c r="F17" s="768"/>
      <c r="G17" s="769" t="s">
        <v>3193</v>
      </c>
      <c r="H17" s="750"/>
      <c r="I17" s="770" t="s">
        <v>3194</v>
      </c>
      <c r="J17" s="771"/>
      <c r="K17" s="772"/>
    </row>
    <row r="18" customFormat="false" ht="60" hidden="false" customHeight="true" outlineLevel="0" collapsed="false">
      <c r="A18" s="773" t="s">
        <v>3195</v>
      </c>
      <c r="B18" s="774" t="s">
        <v>3196</v>
      </c>
      <c r="C18" s="775"/>
      <c r="D18" s="776" t="s">
        <v>3197</v>
      </c>
      <c r="E18" s="775"/>
      <c r="F18" s="775" t="s">
        <v>3198</v>
      </c>
      <c r="G18" s="777" t="s">
        <v>3199</v>
      </c>
      <c r="H18" s="778" t="s">
        <v>3200</v>
      </c>
      <c r="I18" s="95"/>
      <c r="J18" s="95"/>
      <c r="K18" s="770"/>
      <c r="L18" s="716"/>
      <c r="X18" s="26"/>
      <c r="Y18" s="24"/>
    </row>
    <row r="19" customFormat="false" ht="60" hidden="false" customHeight="true" outlineLevel="0" collapsed="false">
      <c r="A19" s="779" t="s">
        <v>3201</v>
      </c>
      <c r="B19" s="780" t="s">
        <v>3202</v>
      </c>
      <c r="C19" s="781"/>
      <c r="D19" s="782" t="s">
        <v>3203</v>
      </c>
      <c r="E19" s="783" t="s">
        <v>3204</v>
      </c>
      <c r="F19" s="783" t="s">
        <v>3205</v>
      </c>
      <c r="G19" s="783" t="s">
        <v>3206</v>
      </c>
      <c r="H19" s="784" t="s">
        <v>3207</v>
      </c>
      <c r="I19" s="783"/>
      <c r="J19" s="785"/>
      <c r="K19" s="780"/>
      <c r="L19" s="786"/>
      <c r="BM19" s="26"/>
    </row>
    <row r="20" customFormat="false" ht="60" hidden="false" customHeight="true" outlineLevel="0" collapsed="false">
      <c r="A20" s="787" t="s">
        <v>3208</v>
      </c>
      <c r="B20" s="788"/>
      <c r="C20" s="789" t="s">
        <v>3209</v>
      </c>
      <c r="D20" s="790"/>
      <c r="E20" s="790" t="s">
        <v>3210</v>
      </c>
      <c r="F20" s="790" t="s">
        <v>3211</v>
      </c>
      <c r="G20" s="791" t="s">
        <v>3212</v>
      </c>
      <c r="H20" s="26" t="s">
        <v>3213</v>
      </c>
      <c r="I20" s="792"/>
      <c r="J20" s="772"/>
      <c r="K20" s="53" t="s">
        <v>3214</v>
      </c>
    </row>
    <row r="21" customFormat="false" ht="60" hidden="false" customHeight="true" outlineLevel="0" collapsed="false">
      <c r="A21" s="765" t="s">
        <v>3215</v>
      </c>
      <c r="B21" s="793"/>
      <c r="C21" s="767"/>
      <c r="D21" s="768"/>
      <c r="E21" s="768" t="s">
        <v>3216</v>
      </c>
      <c r="F21" s="768" t="s">
        <v>3217</v>
      </c>
      <c r="G21" s="794" t="s">
        <v>3218</v>
      </c>
      <c r="H21" s="750"/>
      <c r="I21" s="770"/>
      <c r="J21" s="771"/>
      <c r="K21" s="716"/>
      <c r="L21" s="716"/>
      <c r="M21" s="716"/>
      <c r="N21" s="716"/>
    </row>
    <row r="22" customFormat="false" ht="90" hidden="false" customHeight="true" outlineLevel="0" collapsed="false">
      <c r="A22" s="773" t="s">
        <v>3219</v>
      </c>
      <c r="B22" s="795"/>
      <c r="C22" s="796" t="s">
        <v>3220</v>
      </c>
      <c r="D22" s="796" t="s">
        <v>3221</v>
      </c>
      <c r="E22" s="797" t="s">
        <v>3222</v>
      </c>
      <c r="F22" s="797" t="s">
        <v>3223</v>
      </c>
      <c r="G22" s="798" t="s">
        <v>3224</v>
      </c>
      <c r="H22" s="755" t="s">
        <v>3225</v>
      </c>
      <c r="I22" s="721"/>
      <c r="J22" s="799"/>
      <c r="K22" s="723"/>
      <c r="L22" s="724"/>
      <c r="M22" s="724"/>
      <c r="N22" s="724"/>
    </row>
    <row r="23" customFormat="false" ht="15.75" hidden="false" customHeight="true" outlineLevel="0" collapsed="false">
      <c r="A23" s="800" t="s">
        <v>3226</v>
      </c>
      <c r="B23" s="801"/>
      <c r="C23" s="802"/>
      <c r="D23" s="803" t="s">
        <v>3227</v>
      </c>
      <c r="E23" s="803" t="s">
        <v>3228</v>
      </c>
      <c r="F23" s="804" t="s">
        <v>3229</v>
      </c>
      <c r="G23" s="805" t="s">
        <v>3230</v>
      </c>
      <c r="H23" s="102"/>
      <c r="I23" s="806"/>
      <c r="J23" s="807"/>
      <c r="K23" s="808"/>
    </row>
    <row r="24" customFormat="false" ht="15.75" hidden="false" customHeight="true" outlineLevel="0" collapsed="false">
      <c r="A24" s="809" t="s">
        <v>3231</v>
      </c>
      <c r="B24" s="810"/>
      <c r="C24" s="811"/>
      <c r="D24" s="812" t="s">
        <v>3232</v>
      </c>
      <c r="E24" s="813" t="s">
        <v>3233</v>
      </c>
      <c r="F24" s="814" t="s">
        <v>3234</v>
      </c>
      <c r="G24" s="815" t="s">
        <v>3235</v>
      </c>
      <c r="H24" s="816"/>
      <c r="I24" s="806" t="s">
        <v>3236</v>
      </c>
      <c r="J24" s="817"/>
      <c r="K24" s="808"/>
    </row>
    <row r="25" customFormat="false" ht="16.5" hidden="false" customHeight="true" outlineLevel="0" collapsed="false">
      <c r="A25" s="818"/>
      <c r="B25" s="819"/>
      <c r="C25" s="819"/>
      <c r="D25" s="819"/>
      <c r="E25" s="819"/>
      <c r="F25" s="819"/>
      <c r="G25" s="819"/>
      <c r="H25" s="819"/>
      <c r="I25" s="819"/>
      <c r="J25" s="820"/>
      <c r="K25" s="821"/>
      <c r="L25" s="819"/>
      <c r="M25" s="819"/>
      <c r="N25" s="819"/>
      <c r="O25" s="819"/>
      <c r="P25" s="819"/>
      <c r="Q25" s="819"/>
      <c r="R25" s="819"/>
      <c r="S25" s="819"/>
      <c r="T25" s="819"/>
      <c r="U25" s="819"/>
      <c r="V25" s="819"/>
      <c r="W25" s="819"/>
      <c r="X25" s="819"/>
      <c r="Y25" s="819"/>
      <c r="Z25" s="819"/>
      <c r="AA25" s="716"/>
      <c r="AB25" s="716"/>
      <c r="AC25" s="716"/>
      <c r="AD25" s="716"/>
      <c r="AE25" s="716"/>
      <c r="AF25" s="716"/>
      <c r="AG25" s="716"/>
      <c r="AH25" s="716"/>
      <c r="AI25" s="716"/>
      <c r="AJ25" s="716"/>
      <c r="AK25" s="716"/>
      <c r="AL25" s="716"/>
      <c r="AM25" s="716"/>
      <c r="AN25" s="716"/>
      <c r="AO25" s="716"/>
      <c r="AP25" s="716"/>
      <c r="AQ25" s="716"/>
      <c r="AR25" s="716"/>
      <c r="AS25" s="716"/>
      <c r="AT25" s="716"/>
      <c r="AU25" s="716"/>
      <c r="AV25" s="716"/>
      <c r="AW25" s="716"/>
      <c r="AX25" s="716"/>
      <c r="AY25" s="716"/>
      <c r="AZ25" s="716"/>
      <c r="BA25" s="716"/>
      <c r="BB25" s="716"/>
      <c r="BC25" s="716"/>
      <c r="BD25" s="716"/>
      <c r="BE25" s="716"/>
      <c r="BF25" s="716"/>
      <c r="BG25" s="716"/>
      <c r="BH25" s="716"/>
      <c r="BI25" s="716"/>
      <c r="BJ25" s="716"/>
      <c r="BK25" s="716"/>
      <c r="BL25" s="716"/>
      <c r="BM25" s="716"/>
    </row>
    <row r="26" customFormat="false" ht="16.5" hidden="false" customHeight="true" outlineLevel="0" collapsed="false">
      <c r="A26" s="822" t="s">
        <v>590</v>
      </c>
      <c r="B26" s="822"/>
      <c r="C26" s="822"/>
      <c r="D26" s="822"/>
      <c r="E26" s="822"/>
      <c r="F26" s="822"/>
      <c r="G26" s="822"/>
      <c r="H26" s="822"/>
      <c r="I26" s="822"/>
      <c r="J26" s="822"/>
      <c r="K26" s="822"/>
      <c r="L26" s="823"/>
      <c r="M26" s="724"/>
      <c r="N26" s="724"/>
      <c r="O26" s="724"/>
      <c r="P26" s="724"/>
      <c r="Q26" s="724"/>
      <c r="R26" s="724"/>
      <c r="S26" s="724"/>
      <c r="T26" s="724"/>
      <c r="U26" s="724"/>
      <c r="V26" s="724"/>
      <c r="W26" s="724"/>
      <c r="X26" s="724"/>
      <c r="Y26" s="724"/>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c r="BC26" s="724"/>
      <c r="BD26" s="724"/>
      <c r="BE26" s="724"/>
      <c r="BF26" s="724"/>
      <c r="BG26" s="724"/>
      <c r="BH26" s="724"/>
      <c r="BI26" s="724"/>
      <c r="BJ26" s="724"/>
      <c r="BK26" s="724"/>
      <c r="BL26" s="724"/>
      <c r="BM26" s="763"/>
    </row>
    <row r="27" customFormat="false" ht="16.5" hidden="false" customHeight="true" outlineLevel="0" collapsed="false">
      <c r="A27" s="824"/>
      <c r="B27" s="825"/>
      <c r="C27" s="826"/>
      <c r="D27" s="827"/>
      <c r="E27" s="828"/>
      <c r="F27" s="829"/>
      <c r="G27" s="829"/>
      <c r="H27" s="830"/>
      <c r="I27" s="831"/>
      <c r="J27" s="832"/>
      <c r="K27" s="826"/>
      <c r="L27" s="833"/>
      <c r="M27" s="826"/>
      <c r="N27" s="826"/>
      <c r="O27" s="826"/>
      <c r="P27" s="826"/>
      <c r="Q27" s="826"/>
      <c r="R27" s="826"/>
      <c r="S27" s="826"/>
      <c r="T27" s="826"/>
      <c r="U27" s="826"/>
      <c r="V27" s="826"/>
      <c r="W27" s="826"/>
      <c r="X27" s="826"/>
      <c r="Y27" s="826"/>
      <c r="Z27" s="826"/>
      <c r="AA27" s="826"/>
    </row>
    <row r="28" customFormat="false" ht="16.5" hidden="false" customHeight="true" outlineLevel="0" collapsed="false">
      <c r="A28" s="834" t="s">
        <v>3237</v>
      </c>
      <c r="B28" s="835"/>
      <c r="C28" s="835"/>
      <c r="D28" s="836"/>
      <c r="E28" s="836"/>
      <c r="F28" s="836" t="s">
        <v>3238</v>
      </c>
      <c r="G28" s="836" t="s">
        <v>3239</v>
      </c>
      <c r="H28" s="836" t="s">
        <v>3240</v>
      </c>
      <c r="I28" s="837"/>
      <c r="J28" s="836"/>
      <c r="K28" s="749"/>
      <c r="L28" s="808"/>
    </row>
    <row r="29" customFormat="false" ht="16.5" hidden="false" customHeight="true" outlineLevel="0" collapsed="false">
      <c r="A29" s="838" t="s">
        <v>801</v>
      </c>
      <c r="B29" s="838"/>
      <c r="C29" s="838"/>
      <c r="D29" s="838"/>
      <c r="E29" s="838"/>
      <c r="F29" s="838"/>
      <c r="G29" s="838"/>
      <c r="H29" s="839"/>
      <c r="I29" s="806"/>
      <c r="J29" s="807"/>
      <c r="K29" s="723"/>
    </row>
    <row r="30" customFormat="false" ht="16.5" hidden="false" customHeight="true" outlineLevel="0" collapsed="false">
      <c r="A30" s="738" t="s">
        <v>3241</v>
      </c>
      <c r="B30" s="840"/>
      <c r="C30" s="841"/>
      <c r="D30" s="783"/>
      <c r="E30" s="842"/>
      <c r="F30" s="783"/>
      <c r="G30" s="262" t="s">
        <v>3242</v>
      </c>
      <c r="H30" s="234" t="s">
        <v>3243</v>
      </c>
      <c r="I30" s="792"/>
      <c r="K30" s="772"/>
    </row>
    <row r="31" customFormat="false" ht="16.5" hidden="false" customHeight="true" outlineLevel="0" collapsed="false">
      <c r="A31" s="843" t="s">
        <v>3244</v>
      </c>
      <c r="B31" s="844" t="s">
        <v>3245</v>
      </c>
      <c r="C31" s="844"/>
      <c r="D31" s="845"/>
      <c r="E31" s="844" t="s">
        <v>3246</v>
      </c>
      <c r="F31" s="845"/>
      <c r="G31" s="846" t="n">
        <v>544511205</v>
      </c>
      <c r="H31" s="847"/>
      <c r="I31" s="844"/>
      <c r="J31" s="848" t="s">
        <v>3247</v>
      </c>
      <c r="K31" s="849"/>
      <c r="L31" s="850"/>
      <c r="M31" s="850"/>
      <c r="N31" s="850"/>
      <c r="O31" s="850"/>
      <c r="P31" s="850"/>
      <c r="Q31" s="850"/>
      <c r="R31" s="850"/>
      <c r="S31" s="850"/>
      <c r="T31" s="850"/>
      <c r="U31" s="850"/>
      <c r="V31" s="850"/>
      <c r="W31" s="850"/>
      <c r="X31" s="850"/>
      <c r="Y31" s="850"/>
      <c r="AA31" s="26"/>
      <c r="AB31" s="24"/>
    </row>
    <row r="32" customFormat="false" ht="16.5" hidden="false" customHeight="true" outlineLevel="0" collapsed="false">
      <c r="A32" s="851" t="s">
        <v>3248</v>
      </c>
      <c r="B32" s="772"/>
      <c r="C32" s="852"/>
      <c r="D32" s="853"/>
      <c r="E32" s="853" t="s">
        <v>3249</v>
      </c>
      <c r="F32" s="853" t="s">
        <v>3250</v>
      </c>
      <c r="G32" s="854" t="s">
        <v>3251</v>
      </c>
      <c r="H32" s="26" t="s">
        <v>3252</v>
      </c>
      <c r="I32" s="24"/>
    </row>
    <row r="33" customFormat="false" ht="16.5" hidden="false" customHeight="true" outlineLevel="0" collapsed="false">
      <c r="A33" s="851" t="s">
        <v>3253</v>
      </c>
      <c r="B33" s="772"/>
      <c r="C33" s="852"/>
      <c r="D33" s="853"/>
      <c r="E33" s="855" t="s">
        <v>3254</v>
      </c>
      <c r="F33" s="853" t="s">
        <v>3255</v>
      </c>
      <c r="G33" s="854" t="s">
        <v>3256</v>
      </c>
      <c r="H33" s="26"/>
      <c r="I33" s="24"/>
      <c r="J33" s="53" t="s">
        <v>3257</v>
      </c>
    </row>
    <row r="34" customFormat="false" ht="16.5" hidden="false" customHeight="true" outlineLevel="0" collapsed="false">
      <c r="A34" s="856" t="s">
        <v>3258</v>
      </c>
      <c r="B34" s="771" t="s">
        <v>3202</v>
      </c>
      <c r="C34" s="857"/>
      <c r="D34" s="858" t="s">
        <v>3259</v>
      </c>
      <c r="E34" s="859" t="s">
        <v>3260</v>
      </c>
      <c r="F34" s="859" t="s">
        <v>3261</v>
      </c>
      <c r="G34" s="860" t="s">
        <v>3262</v>
      </c>
      <c r="H34" s="750"/>
      <c r="I34" s="749"/>
      <c r="J34" s="716"/>
      <c r="K34" s="716"/>
      <c r="L34" s="716"/>
      <c r="M34" s="716"/>
      <c r="N34" s="716"/>
      <c r="O34" s="716"/>
      <c r="P34" s="716"/>
      <c r="Q34" s="716"/>
      <c r="R34" s="716"/>
      <c r="S34" s="716"/>
      <c r="T34" s="716"/>
      <c r="U34" s="716"/>
      <c r="V34" s="716"/>
      <c r="W34" s="716"/>
      <c r="X34" s="716"/>
      <c r="Y34" s="716"/>
      <c r="Z34" s="716"/>
      <c r="AA34" s="716"/>
      <c r="AB34" s="716"/>
      <c r="AC34" s="716"/>
      <c r="AD34" s="716"/>
      <c r="AE34" s="716"/>
      <c r="AF34" s="716"/>
      <c r="AG34" s="716"/>
      <c r="AH34" s="716"/>
      <c r="AI34" s="716"/>
      <c r="AJ34" s="716"/>
      <c r="AK34" s="716"/>
      <c r="AL34" s="716"/>
      <c r="AM34" s="716"/>
      <c r="AN34" s="716"/>
      <c r="AO34" s="716"/>
      <c r="AP34" s="716"/>
      <c r="AQ34" s="716"/>
      <c r="AR34" s="716"/>
      <c r="AS34" s="716"/>
      <c r="AT34" s="716"/>
      <c r="AU34" s="716"/>
      <c r="AV34" s="716"/>
      <c r="AW34" s="716"/>
      <c r="AX34" s="716"/>
      <c r="AY34" s="716"/>
      <c r="AZ34" s="716"/>
      <c r="BA34" s="716"/>
      <c r="BB34" s="716"/>
      <c r="BC34" s="716"/>
      <c r="BD34" s="716"/>
      <c r="BE34" s="716"/>
      <c r="BF34" s="716"/>
      <c r="BG34" s="716"/>
      <c r="BH34" s="716"/>
      <c r="BI34" s="716"/>
      <c r="BJ34" s="716"/>
      <c r="BK34" s="716"/>
      <c r="BL34" s="716"/>
      <c r="BM34" s="716"/>
    </row>
    <row r="35" customFormat="false" ht="7.5" hidden="false" customHeight="true" outlineLevel="0" collapsed="false">
      <c r="A35" s="861"/>
      <c r="B35" s="861"/>
      <c r="C35" s="861"/>
      <c r="D35" s="861"/>
      <c r="E35" s="861"/>
      <c r="F35" s="861"/>
      <c r="G35" s="861"/>
      <c r="H35" s="757"/>
      <c r="I35" s="722"/>
      <c r="J35" s="722"/>
      <c r="K35" s="723"/>
      <c r="L35" s="724"/>
      <c r="M35" s="724"/>
      <c r="N35" s="724"/>
      <c r="O35" s="724"/>
      <c r="P35" s="724"/>
      <c r="Q35" s="724"/>
      <c r="R35" s="724"/>
      <c r="S35" s="724"/>
      <c r="T35" s="724"/>
      <c r="U35" s="724"/>
      <c r="V35" s="724"/>
      <c r="W35" s="724"/>
      <c r="X35" s="724"/>
      <c r="Y35" s="724"/>
      <c r="Z35" s="724"/>
      <c r="AA35" s="724"/>
      <c r="AB35" s="724"/>
      <c r="AC35" s="724"/>
      <c r="AD35" s="724"/>
      <c r="AE35" s="724"/>
      <c r="AF35" s="724"/>
      <c r="AG35" s="724"/>
      <c r="AH35" s="724"/>
      <c r="AI35" s="724"/>
      <c r="AJ35" s="724"/>
      <c r="AK35" s="724"/>
      <c r="AL35" s="724"/>
      <c r="AM35" s="724"/>
      <c r="AN35" s="724"/>
      <c r="AO35" s="724"/>
      <c r="AP35" s="724"/>
      <c r="AQ35" s="724"/>
      <c r="AR35" s="724"/>
      <c r="AS35" s="724"/>
      <c r="AT35" s="724"/>
      <c r="AU35" s="724"/>
      <c r="AV35" s="724"/>
      <c r="AW35" s="724"/>
      <c r="AX35" s="724"/>
      <c r="AY35" s="724"/>
      <c r="AZ35" s="724"/>
      <c r="BA35" s="724"/>
      <c r="BB35" s="724"/>
      <c r="BC35" s="724"/>
      <c r="BD35" s="724"/>
      <c r="BE35" s="724"/>
      <c r="BF35" s="724"/>
      <c r="BG35" s="724"/>
      <c r="BH35" s="724"/>
      <c r="BI35" s="724"/>
      <c r="BJ35" s="724"/>
      <c r="BK35" s="724"/>
      <c r="BL35" s="724"/>
      <c r="BM35" s="724"/>
    </row>
    <row r="36" customFormat="false" ht="16.5" hidden="false" customHeight="true" outlineLevel="0" collapsed="false">
      <c r="A36" s="862" t="s">
        <v>3263</v>
      </c>
      <c r="B36" s="862"/>
      <c r="C36" s="862"/>
      <c r="D36" s="862"/>
      <c r="E36" s="862"/>
      <c r="F36" s="862"/>
      <c r="G36" s="862"/>
      <c r="H36" s="863"/>
      <c r="I36" s="864"/>
      <c r="J36" s="865"/>
      <c r="K36" s="866"/>
      <c r="L36" s="735"/>
      <c r="M36" s="735"/>
      <c r="N36" s="735"/>
      <c r="O36" s="735"/>
      <c r="P36" s="735"/>
      <c r="Q36" s="735"/>
      <c r="R36" s="735"/>
      <c r="S36" s="735"/>
      <c r="T36" s="735"/>
      <c r="U36" s="735"/>
      <c r="V36" s="735"/>
      <c r="W36" s="735"/>
      <c r="X36" s="735"/>
      <c r="Y36" s="735"/>
      <c r="Z36" s="735"/>
      <c r="AA36" s="735"/>
      <c r="AB36" s="735"/>
    </row>
    <row r="37" customFormat="false" ht="90" hidden="false" customHeight="true" outlineLevel="0" collapsed="false">
      <c r="A37" s="867" t="s">
        <v>3264</v>
      </c>
      <c r="E37" s="772" t="s">
        <v>3265</v>
      </c>
      <c r="F37" s="772" t="s">
        <v>3266</v>
      </c>
      <c r="G37" s="53" t="s">
        <v>3267</v>
      </c>
      <c r="H37" s="26"/>
      <c r="I37" s="806" t="s">
        <v>3268</v>
      </c>
      <c r="J37" s="807"/>
      <c r="K37" s="808"/>
    </row>
    <row r="38" customFormat="false" ht="90" hidden="false" customHeight="true" outlineLevel="0" collapsed="false">
      <c r="A38" s="868" t="s">
        <v>3269</v>
      </c>
      <c r="B38" s="716"/>
      <c r="C38" s="716"/>
      <c r="D38" s="716"/>
      <c r="E38" s="771" t="s">
        <v>3270</v>
      </c>
      <c r="F38" s="771" t="s">
        <v>3271</v>
      </c>
      <c r="G38" s="716" t="s">
        <v>3272</v>
      </c>
      <c r="H38" s="750"/>
      <c r="I38" s="806" t="s">
        <v>3273</v>
      </c>
      <c r="J38" s="807"/>
      <c r="K38" s="808"/>
    </row>
    <row r="39" customFormat="false" ht="90" hidden="false" customHeight="true" outlineLevel="0" collapsed="false">
      <c r="A39" s="800" t="s">
        <v>3274</v>
      </c>
      <c r="B39" s="869"/>
      <c r="C39" s="870" t="s">
        <v>3275</v>
      </c>
      <c r="D39" s="871" t="s">
        <v>925</v>
      </c>
      <c r="E39" s="872" t="s">
        <v>3276</v>
      </c>
      <c r="F39" s="872" t="s">
        <v>3277</v>
      </c>
      <c r="G39" s="873" t="s">
        <v>3278</v>
      </c>
      <c r="H39" s="102"/>
      <c r="I39" s="874" t="s">
        <v>3279</v>
      </c>
      <c r="J39" s="817" t="s">
        <v>3280</v>
      </c>
      <c r="K39" s="875"/>
      <c r="L39" s="716"/>
    </row>
    <row r="40" customFormat="false" ht="15.75" hidden="false" customHeight="true" outlineLevel="0" collapsed="false">
      <c r="A40" s="876" t="s">
        <v>3281</v>
      </c>
      <c r="B40" s="25"/>
      <c r="C40" s="877" t="s">
        <v>3282</v>
      </c>
      <c r="D40" s="25"/>
      <c r="E40" s="25"/>
      <c r="F40" s="25" t="s">
        <v>3283</v>
      </c>
      <c r="G40" s="25"/>
      <c r="H40" s="102"/>
      <c r="I40" s="878"/>
      <c r="J40" s="879"/>
      <c r="K40" s="723"/>
      <c r="L40" s="724"/>
    </row>
    <row r="41" customFormat="false" ht="7.5" hidden="false" customHeight="true" outlineLevel="0" collapsed="false">
      <c r="A41" s="861"/>
      <c r="B41" s="861"/>
      <c r="C41" s="861"/>
      <c r="D41" s="861"/>
      <c r="E41" s="861"/>
      <c r="F41" s="861"/>
      <c r="G41" s="861"/>
      <c r="H41" s="757"/>
      <c r="I41" s="722"/>
      <c r="J41" s="722"/>
      <c r="K41" s="808"/>
    </row>
    <row r="42" customFormat="false" ht="16.5" hidden="false" customHeight="true" outlineLevel="0" collapsed="false">
      <c r="A42" s="880" t="s">
        <v>3284</v>
      </c>
      <c r="B42" s="880"/>
      <c r="C42" s="880"/>
      <c r="D42" s="880"/>
      <c r="E42" s="880"/>
      <c r="F42" s="880"/>
      <c r="G42" s="880"/>
      <c r="H42" s="730"/>
      <c r="I42" s="731"/>
      <c r="J42" s="732"/>
      <c r="K42" s="733"/>
      <c r="L42" s="734"/>
      <c r="M42" s="734"/>
      <c r="N42" s="734"/>
      <c r="O42" s="734"/>
      <c r="P42" s="734"/>
      <c r="Q42" s="734"/>
      <c r="R42" s="734"/>
      <c r="S42" s="734"/>
      <c r="T42" s="734"/>
      <c r="U42" s="734"/>
      <c r="V42" s="735"/>
      <c r="W42" s="735"/>
      <c r="X42" s="735"/>
      <c r="Y42" s="735"/>
      <c r="Z42" s="735"/>
      <c r="AA42" s="735"/>
      <c r="AB42" s="735"/>
      <c r="BF42" s="716"/>
      <c r="BH42" s="716"/>
    </row>
    <row r="43" customFormat="false" ht="75" hidden="false" customHeight="true" outlineLevel="0" collapsed="false">
      <c r="A43" s="740" t="s">
        <v>3285</v>
      </c>
      <c r="B43" s="18"/>
      <c r="C43" s="18"/>
      <c r="D43" s="18"/>
      <c r="E43" s="18"/>
      <c r="F43" s="18"/>
      <c r="G43" s="18" t="s">
        <v>3286</v>
      </c>
      <c r="H43" s="18" t="s">
        <v>3287</v>
      </c>
      <c r="I43" s="18"/>
      <c r="J43" s="18"/>
      <c r="K43" s="18"/>
      <c r="L43" s="18"/>
      <c r="M43" s="18"/>
      <c r="N43" s="18"/>
      <c r="O43" s="18"/>
      <c r="P43" s="101"/>
      <c r="Q43" s="25"/>
      <c r="R43" s="102"/>
      <c r="S43" s="18"/>
      <c r="T43" s="18"/>
      <c r="U43" s="18"/>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4"/>
      <c r="BF43" s="25"/>
      <c r="BH43" s="25"/>
      <c r="BM43" s="26"/>
    </row>
    <row r="44" customFormat="false" ht="75" hidden="false" customHeight="true" outlineLevel="0" collapsed="false">
      <c r="A44" s="881" t="s">
        <v>3288</v>
      </c>
      <c r="B44" s="882"/>
      <c r="C44" s="883" t="s">
        <v>3289</v>
      </c>
      <c r="D44" s="882"/>
      <c r="E44" s="882"/>
      <c r="F44" s="882"/>
      <c r="G44" s="882"/>
      <c r="H44" s="816" t="s">
        <v>3290</v>
      </c>
      <c r="I44" s="786"/>
      <c r="J44" s="724" t="s">
        <v>933</v>
      </c>
      <c r="K44" s="764"/>
      <c r="L44" s="724"/>
      <c r="M44" s="724"/>
      <c r="N44" s="724"/>
      <c r="O44" s="724"/>
      <c r="P44" s="724"/>
      <c r="Q44" s="724" t="s">
        <v>3291</v>
      </c>
      <c r="R44" s="724"/>
      <c r="S44" s="724"/>
      <c r="T44" s="724" t="s">
        <v>933</v>
      </c>
      <c r="U44" s="724" t="s">
        <v>1030</v>
      </c>
      <c r="V44" s="53" t="s">
        <v>933</v>
      </c>
      <c r="X44" s="53" t="s">
        <v>933</v>
      </c>
      <c r="Y44" s="53" t="s">
        <v>933</v>
      </c>
      <c r="BF44" s="724"/>
      <c r="BH44" s="724"/>
    </row>
    <row r="45" customFormat="false" ht="75" hidden="false" customHeight="true" outlineLevel="0" collapsed="false">
      <c r="A45" s="884" t="s">
        <v>3292</v>
      </c>
      <c r="B45" s="885" t="s">
        <v>3293</v>
      </c>
      <c r="C45" s="885" t="s">
        <v>3294</v>
      </c>
      <c r="D45" s="886" t="s">
        <v>3295</v>
      </c>
      <c r="E45" s="885"/>
      <c r="F45" s="885"/>
      <c r="G45" s="885" t="s">
        <v>3296</v>
      </c>
      <c r="H45" s="887"/>
      <c r="I45" s="792"/>
      <c r="K45" s="772"/>
      <c r="L45" s="53" t="s">
        <v>3297</v>
      </c>
    </row>
    <row r="46" customFormat="false" ht="75" hidden="false" customHeight="true" outlineLevel="0" collapsed="false">
      <c r="A46" s="868" t="s">
        <v>3298</v>
      </c>
      <c r="B46" s="888" t="s">
        <v>3299</v>
      </c>
      <c r="C46" s="888"/>
      <c r="D46" s="888"/>
      <c r="E46" s="889"/>
      <c r="F46" s="890" t="s">
        <v>3300</v>
      </c>
      <c r="G46" s="888" t="s">
        <v>3301</v>
      </c>
      <c r="H46" s="750"/>
      <c r="I46" s="806"/>
      <c r="J46" s="807"/>
      <c r="K46" s="808"/>
    </row>
    <row r="47" customFormat="false" ht="75" hidden="false" customHeight="true" outlineLevel="0" collapsed="false">
      <c r="A47" s="800" t="s">
        <v>3302</v>
      </c>
      <c r="B47" s="891"/>
      <c r="C47" s="892"/>
      <c r="D47" s="796" t="s">
        <v>3303</v>
      </c>
      <c r="E47" s="803" t="s">
        <v>3304</v>
      </c>
      <c r="F47" s="803" t="s">
        <v>3305</v>
      </c>
      <c r="G47" s="893" t="s">
        <v>3306</v>
      </c>
      <c r="H47" s="102"/>
      <c r="I47" s="894" t="s">
        <v>3307</v>
      </c>
      <c r="J47" s="807"/>
      <c r="K47" s="808"/>
    </row>
    <row r="48" customFormat="false" ht="120" hidden="false" customHeight="true" outlineLevel="0" collapsed="false">
      <c r="A48" s="800" t="s">
        <v>3308</v>
      </c>
      <c r="B48" s="891"/>
      <c r="C48" s="892"/>
      <c r="D48" s="796" t="str">
        <f aca="false">HYPERLINK("http://www.jakobslarder.co.il/","http://www.jakobslarder.co.il/")</f>
        <v>http://www.jakobslarder.co.il/</v>
      </c>
      <c r="E48" s="803" t="s">
        <v>3309</v>
      </c>
      <c r="F48" s="803" t="s">
        <v>3310</v>
      </c>
      <c r="G48" s="895" t="s">
        <v>3311</v>
      </c>
      <c r="H48" s="102"/>
      <c r="I48" s="896" t="s">
        <v>3312</v>
      </c>
      <c r="J48" s="807"/>
      <c r="K48" s="808"/>
    </row>
    <row r="49" customFormat="false" ht="90" hidden="false" customHeight="true" outlineLevel="0" collapsed="false">
      <c r="A49" s="897" t="s">
        <v>3313</v>
      </c>
      <c r="B49" s="891"/>
      <c r="C49" s="892"/>
      <c r="D49" s="796" t="s">
        <v>3314</v>
      </c>
      <c r="E49" s="803" t="s">
        <v>3315</v>
      </c>
      <c r="F49" s="803"/>
      <c r="G49" s="893" t="s">
        <v>3316</v>
      </c>
      <c r="H49" s="102"/>
      <c r="I49" s="806"/>
      <c r="J49" s="807"/>
      <c r="K49" s="808"/>
    </row>
    <row r="50" customFormat="false" ht="15.75" hidden="false" customHeight="true" outlineLevel="0" collapsed="false">
      <c r="A50" s="898" t="s">
        <v>3317</v>
      </c>
      <c r="B50" s="899"/>
      <c r="C50" s="900"/>
      <c r="D50" s="901" t="s">
        <v>3318</v>
      </c>
      <c r="E50" s="901" t="s">
        <v>3319</v>
      </c>
      <c r="F50" s="902" t="str">
        <f aca="false">HYPERLINK("http://www.facebook.com/tevalu43","http://www.facebook.com/tevalu43")</f>
        <v>http://www.facebook.com/tevalu43</v>
      </c>
      <c r="G50" s="903" t="s">
        <v>3320</v>
      </c>
      <c r="H50" s="102"/>
      <c r="I50" s="806"/>
      <c r="J50" s="807"/>
      <c r="K50" s="807"/>
    </row>
    <row r="51" customFormat="false" ht="15.75" hidden="false" customHeight="true" outlineLevel="0" collapsed="false">
      <c r="A51" s="904"/>
      <c r="B51" s="905"/>
      <c r="C51" s="905"/>
      <c r="D51" s="905"/>
      <c r="E51" s="905"/>
      <c r="F51" s="905"/>
      <c r="G51" s="905"/>
      <c r="H51" s="905"/>
      <c r="I51" s="826"/>
      <c r="J51" s="826"/>
      <c r="K51" s="826"/>
      <c r="L51" s="826"/>
      <c r="M51" s="826"/>
      <c r="N51" s="826"/>
      <c r="O51" s="826"/>
      <c r="P51" s="826"/>
      <c r="Q51" s="826"/>
      <c r="R51" s="826"/>
      <c r="S51" s="826"/>
      <c r="T51" s="826"/>
      <c r="U51" s="826"/>
      <c r="V51" s="826"/>
      <c r="W51" s="826"/>
      <c r="X51" s="826"/>
      <c r="Y51" s="826"/>
      <c r="Z51" s="826"/>
      <c r="AA51" s="826"/>
      <c r="AB51" s="826"/>
    </row>
    <row r="52" customFormat="false" ht="6.75" hidden="false" customHeight="true" outlineLevel="0" collapsed="false">
      <c r="A52" s="861"/>
      <c r="B52" s="861"/>
      <c r="C52" s="861"/>
      <c r="D52" s="861"/>
      <c r="E52" s="861"/>
      <c r="F52" s="861"/>
      <c r="G52" s="861"/>
      <c r="H52" s="757"/>
      <c r="I52" s="807"/>
      <c r="J52" s="807"/>
      <c r="K52" s="808"/>
    </row>
    <row r="53" customFormat="false" ht="16.5" hidden="false" customHeight="true" outlineLevel="0" collapsed="false">
      <c r="A53" s="906" t="s">
        <v>3321</v>
      </c>
      <c r="B53" s="906"/>
      <c r="C53" s="906"/>
      <c r="D53" s="906"/>
      <c r="E53" s="906"/>
      <c r="F53" s="906"/>
      <c r="G53" s="906"/>
      <c r="H53" s="755"/>
      <c r="I53" s="874"/>
      <c r="J53" s="817"/>
      <c r="K53" s="875"/>
      <c r="L53" s="716"/>
      <c r="M53" s="716"/>
      <c r="N53" s="716"/>
      <c r="O53" s="716"/>
      <c r="P53" s="716"/>
      <c r="Q53" s="716"/>
      <c r="R53" s="716"/>
      <c r="S53" s="716"/>
      <c r="T53" s="716"/>
      <c r="U53" s="716"/>
    </row>
    <row r="54" customFormat="false" ht="15.75" hidden="false" customHeight="true" outlineLevel="0" collapsed="false">
      <c r="A54" s="101"/>
      <c r="B54" s="25"/>
      <c r="C54" s="25"/>
      <c r="D54" s="25"/>
      <c r="E54" s="25"/>
      <c r="F54" s="25"/>
      <c r="G54" s="25"/>
      <c r="H54" s="25"/>
      <c r="I54" s="25"/>
      <c r="J54" s="25"/>
      <c r="K54" s="25"/>
      <c r="L54" s="25"/>
      <c r="M54" s="25"/>
      <c r="N54" s="25"/>
      <c r="O54" s="25"/>
      <c r="P54" s="25"/>
      <c r="Q54" s="25"/>
      <c r="R54" s="25"/>
      <c r="S54" s="25"/>
      <c r="T54" s="25"/>
      <c r="U54" s="25"/>
    </row>
    <row r="55" customFormat="false" ht="15.75" hidden="false" customHeight="true" outlineLevel="0" collapsed="false">
      <c r="A55" s="897"/>
      <c r="B55" s="891"/>
      <c r="C55" s="892"/>
      <c r="D55" s="796"/>
      <c r="E55" s="803"/>
      <c r="F55" s="803"/>
      <c r="G55" s="895"/>
      <c r="H55" s="102"/>
      <c r="I55" s="878"/>
      <c r="J55" s="879"/>
      <c r="K55" s="723"/>
      <c r="L55" s="724"/>
      <c r="M55" s="724"/>
      <c r="N55" s="724"/>
      <c r="O55" s="724"/>
      <c r="P55" s="724"/>
      <c r="Q55" s="724"/>
      <c r="R55" s="724"/>
      <c r="S55" s="724"/>
      <c r="T55" s="724"/>
      <c r="U55" s="724"/>
    </row>
    <row r="56" customFormat="false" ht="15.75" hidden="false" customHeight="true" outlineLevel="0" collapsed="false">
      <c r="A56" s="907" t="s">
        <v>3322</v>
      </c>
      <c r="B56" s="907"/>
      <c r="C56" s="907"/>
      <c r="D56" s="907"/>
      <c r="E56" s="907"/>
      <c r="F56" s="907"/>
      <c r="G56" s="907"/>
      <c r="H56" s="907"/>
      <c r="I56" s="721"/>
      <c r="J56" s="722"/>
      <c r="K56" s="808"/>
    </row>
    <row r="57" customFormat="false" ht="15.75" hidden="false" customHeight="true" outlineLevel="0" collapsed="false">
      <c r="A57" s="908" t="s">
        <v>3323</v>
      </c>
      <c r="B57" s="909"/>
      <c r="C57" s="910"/>
      <c r="D57" s="911"/>
      <c r="E57" s="912"/>
      <c r="F57" s="912"/>
      <c r="G57" s="913" t="s">
        <v>3324</v>
      </c>
      <c r="H57" s="914"/>
      <c r="I57" s="806"/>
      <c r="J57" s="807"/>
      <c r="K57" s="808"/>
    </row>
    <row r="58" customFormat="false" ht="15.75" hidden="false" customHeight="true" outlineLevel="0" collapsed="false">
      <c r="A58" s="915"/>
      <c r="B58" s="909"/>
      <c r="C58" s="910"/>
      <c r="D58" s="911"/>
      <c r="E58" s="912"/>
      <c r="F58" s="912"/>
      <c r="G58" s="909"/>
      <c r="H58" s="914"/>
      <c r="I58" s="874"/>
      <c r="J58" s="817"/>
      <c r="K58" s="808"/>
    </row>
    <row r="59" customFormat="false" ht="15.75" hidden="false" customHeight="true" outlineLevel="0" collapsed="false">
      <c r="A59" s="916" t="s">
        <v>591</v>
      </c>
      <c r="B59" s="916"/>
      <c r="C59" s="916"/>
      <c r="D59" s="916"/>
      <c r="E59" s="916"/>
      <c r="F59" s="916"/>
      <c r="G59" s="916"/>
      <c r="H59" s="916"/>
      <c r="I59" s="721"/>
      <c r="J59" s="722"/>
      <c r="K59" s="808"/>
    </row>
    <row r="60" customFormat="false" ht="15.75" hidden="false" customHeight="true" outlineLevel="0" collapsed="false">
      <c r="A60" s="917"/>
      <c r="B60" s="918"/>
      <c r="C60" s="919"/>
      <c r="D60" s="920"/>
      <c r="E60" s="920"/>
      <c r="F60" s="920"/>
      <c r="G60" s="921"/>
      <c r="H60" s="711"/>
      <c r="I60" s="806"/>
      <c r="J60" s="807"/>
      <c r="K60" s="808"/>
    </row>
    <row r="61" customFormat="false" ht="15.75" hidden="false" customHeight="true" outlineLevel="0" collapsed="false">
      <c r="A61" s="897" t="s">
        <v>3325</v>
      </c>
      <c r="B61" s="869"/>
      <c r="C61" s="922"/>
      <c r="D61" s="923"/>
      <c r="E61" s="803" t="s">
        <v>3326</v>
      </c>
      <c r="F61" s="924" t="s">
        <v>3327</v>
      </c>
      <c r="G61" s="925" t="s">
        <v>3328</v>
      </c>
      <c r="H61" s="755"/>
      <c r="I61" s="806"/>
      <c r="J61" s="807"/>
      <c r="K61" s="808"/>
    </row>
    <row r="62" customFormat="false" ht="15.75" hidden="false" customHeight="true" outlineLevel="0" collapsed="false">
      <c r="A62" s="926"/>
      <c r="B62" s="927"/>
      <c r="C62" s="928"/>
      <c r="D62" s="929"/>
      <c r="E62" s="929"/>
      <c r="F62" s="929"/>
      <c r="G62" s="930"/>
      <c r="H62" s="755"/>
      <c r="I62" s="806"/>
      <c r="J62" s="807"/>
      <c r="K62" s="808"/>
    </row>
    <row r="63" customFormat="false" ht="15.75" hidden="false" customHeight="true" outlineLevel="0" collapsed="false">
      <c r="A63" s="926"/>
      <c r="B63" s="927"/>
      <c r="C63" s="928"/>
      <c r="D63" s="929"/>
      <c r="E63" s="929"/>
      <c r="F63" s="929"/>
      <c r="G63" s="930"/>
      <c r="H63" s="755"/>
      <c r="I63" s="806"/>
      <c r="J63" s="807"/>
      <c r="K63" s="808"/>
    </row>
    <row r="64" customFormat="false" ht="15.75" hidden="false" customHeight="true" outlineLevel="0" collapsed="false">
      <c r="A64" s="926"/>
      <c r="B64" s="927"/>
      <c r="C64" s="928"/>
      <c r="D64" s="929"/>
      <c r="E64" s="929"/>
      <c r="F64" s="929"/>
      <c r="G64" s="930"/>
      <c r="H64" s="755"/>
      <c r="I64" s="806"/>
      <c r="J64" s="807"/>
      <c r="K64" s="808"/>
    </row>
    <row r="65" customFormat="false" ht="15.75" hidden="false" customHeight="true" outlineLevel="0" collapsed="false">
      <c r="A65" s="926"/>
      <c r="B65" s="927"/>
      <c r="C65" s="928"/>
      <c r="D65" s="929"/>
      <c r="E65" s="929"/>
      <c r="F65" s="929"/>
      <c r="G65" s="930"/>
      <c r="H65" s="755"/>
      <c r="I65" s="806"/>
      <c r="J65" s="807"/>
      <c r="K65" s="808"/>
    </row>
    <row r="66" customFormat="false" ht="16.5" hidden="false" customHeight="true" outlineLevel="0" collapsed="false">
      <c r="A66" s="926"/>
      <c r="B66" s="927"/>
      <c r="C66" s="928"/>
      <c r="D66" s="929"/>
      <c r="E66" s="929"/>
      <c r="F66" s="929"/>
      <c r="G66" s="930"/>
      <c r="H66" s="755"/>
      <c r="I66" s="806"/>
      <c r="J66" s="807"/>
      <c r="K66" s="808"/>
    </row>
  </sheetData>
  <mergeCells count="17">
    <mergeCell ref="A1:G1"/>
    <mergeCell ref="I1:K2"/>
    <mergeCell ref="A3:G3"/>
    <mergeCell ref="A4:G4"/>
    <mergeCell ref="A6:H6"/>
    <mergeCell ref="A7:G7"/>
    <mergeCell ref="A8:G8"/>
    <mergeCell ref="A26:K26"/>
    <mergeCell ref="A29:G29"/>
    <mergeCell ref="A35:G35"/>
    <mergeCell ref="A36:G36"/>
    <mergeCell ref="A41:G41"/>
    <mergeCell ref="A42:G42"/>
    <mergeCell ref="A52:G52"/>
    <mergeCell ref="A53:G53"/>
    <mergeCell ref="A56:H56"/>
    <mergeCell ref="A59:H59"/>
  </mergeCells>
  <hyperlinks>
    <hyperlink ref="D5" r:id="rId1" display="https://www.facebook.com/ZimerGanVradim"/>
    <hyperlink ref="C13" r:id="rId2" display="http://piazza.rest.co.il/%D7%AA%D7%A4%D7%A8%D7%99%D7%98?menuId=610574"/>
    <hyperlink ref="C15" r:id="rId3" display="http://school-yard.co.il/"/>
    <hyperlink ref="D18" r:id="rId4" display="http://www.rest.co.il/site/Default.asp?txtRestID=4348"/>
    <hyperlink ref="D19" r:id="rId5" display="https://www.facebook.com/yaltacafe"/>
    <hyperlink ref="C20" r:id="rId6" display="http://www.rest.co.il/sites/default.asp?txtRestID=9130&amp;txtNavID=3&amp;txtItemID=306215"/>
    <hyperlink ref="C22" r:id="rId7" display="http://www.yafabook.co.il/"/>
    <hyperlink ref="D22" r:id="rId8" display="http://www.facebook.com/YafaCafe?ref=ts"/>
    <hyperlink ref="D24" r:id="rId9" display="http://www.fiori.co.il/"/>
    <hyperlink ref="E33" r:id="rId10" location="0" display="http://www.oliveisrael.co.il/menu?branch=487#0"/>
    <hyperlink ref="D34" r:id="rId11" display="https://www.facebook.com/CafeShlonsky?fref=ts"/>
    <hyperlink ref="C39" r:id="rId12" display="http://www.rest.co.il/sites/default.asp?txtrestid=1426"/>
    <hyperlink ref="C40" r:id="rId13" display="http://www.rol.co.il/sites/smadar/"/>
    <hyperlink ref="C44" r:id="rId14" display="https://www.facebook.com/IsraelaTaamAmiti"/>
    <hyperlink ref="D45" r:id="rId15" display="http://www.2eat.co.il/artcoffee/"/>
    <hyperlink ref="F46" r:id="rId16" display="http://www.facebook.com/chalet.rest?fref=ts"/>
    <hyperlink ref="D47" r:id="rId17" display="http://www.rest.co.il/site/Default.asp?txtRestID=12219"/>
    <hyperlink ref="D49" r:id="rId18" display="http://www.nayadim.co.il/zimcity.php?zid=76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Q264"/>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1" sqref="H:H B4"/>
    </sheetView>
  </sheetViews>
  <sheetFormatPr defaultRowHeight="12.75"/>
  <cols>
    <col collapsed="false" hidden="false" max="1" min="1" style="0" width="19.5714285714286"/>
    <col collapsed="false" hidden="false" max="2" min="2" style="0" width="10.6632653061225"/>
    <col collapsed="false" hidden="false" max="3" min="3" style="0" width="11.3418367346939"/>
    <col collapsed="false" hidden="false" max="4" min="4" style="0" width="21.3265306122449"/>
    <col collapsed="false" hidden="false" max="5" min="5" style="0" width="19.9795918367347"/>
    <col collapsed="false" hidden="false" max="6" min="6" style="0" width="13.3622448979592"/>
    <col collapsed="false" hidden="false" max="7" min="7" style="0" width="12.6887755102041"/>
    <col collapsed="false" hidden="false" max="8" min="8" style="0" width="20.5204081632653"/>
    <col collapsed="false" hidden="false" max="9" min="9" style="0" width="39.8214285714286"/>
    <col collapsed="false" hidden="false" max="17" min="10" style="0" width="9.85204081632653"/>
    <col collapsed="false" hidden="false" max="18" min="18" style="0" width="40.765306122449"/>
    <col collapsed="false" hidden="false" max="19" min="19" style="0" width="37.1224489795918"/>
    <col collapsed="false" hidden="false" max="20" min="20" style="0" width="26.5918367346939"/>
    <col collapsed="false" hidden="false" max="22" min="21" style="0" width="9.85204081632653"/>
    <col collapsed="false" hidden="false" max="23" min="23" style="0" width="50.8928571428571"/>
    <col collapsed="false" hidden="false" max="69" min="24" style="0" width="9.85204081632653"/>
    <col collapsed="false" hidden="false" max="1025" min="70" style="0" width="14.1734693877551"/>
  </cols>
  <sheetData>
    <row r="1" customFormat="false" ht="19.5" hidden="false" customHeight="true" outlineLevel="0" collapsed="false">
      <c r="A1" s="931" t="s">
        <v>3329</v>
      </c>
      <c r="B1" s="931"/>
      <c r="C1" s="931"/>
      <c r="D1" s="931"/>
      <c r="E1" s="931"/>
      <c r="F1" s="931"/>
      <c r="G1" s="931"/>
      <c r="H1" s="931"/>
      <c r="I1" s="931"/>
      <c r="J1" s="698" t="s">
        <v>3330</v>
      </c>
      <c r="K1" s="698"/>
      <c r="L1" s="698"/>
    </row>
    <row r="2" customFormat="false" ht="32.25" hidden="false" customHeight="true" outlineLevel="0" collapsed="false">
      <c r="A2" s="932" t="s">
        <v>3136</v>
      </c>
      <c r="B2" s="932" t="s">
        <v>3331</v>
      </c>
      <c r="C2" s="933" t="s">
        <v>876</v>
      </c>
      <c r="D2" s="932" t="s">
        <v>877</v>
      </c>
      <c r="E2" s="932" t="s">
        <v>3138</v>
      </c>
      <c r="F2" s="932" t="s">
        <v>3332</v>
      </c>
      <c r="G2" s="932" t="s">
        <v>3333</v>
      </c>
      <c r="H2" s="932" t="s">
        <v>3139</v>
      </c>
      <c r="I2" s="932" t="s">
        <v>20</v>
      </c>
      <c r="J2" s="698"/>
      <c r="K2" s="698"/>
      <c r="L2" s="698"/>
    </row>
    <row r="3" customFormat="false" ht="15.75" hidden="false" customHeight="true" outlineLevel="0" collapsed="false">
      <c r="A3" s="16" t="s">
        <v>3334</v>
      </c>
      <c r="B3" s="18" t="s">
        <v>3335</v>
      </c>
      <c r="C3" s="16"/>
      <c r="D3" s="18"/>
      <c r="E3" s="18" t="s">
        <v>3336</v>
      </c>
      <c r="F3" s="18"/>
      <c r="G3" s="22" t="s">
        <v>56</v>
      </c>
      <c r="H3" s="18" t="s">
        <v>3337</v>
      </c>
      <c r="I3" s="18"/>
      <c r="J3" s="18"/>
      <c r="K3" s="18"/>
      <c r="L3" s="18"/>
      <c r="M3" s="18"/>
      <c r="N3" s="18"/>
      <c r="O3" s="18"/>
      <c r="P3" s="18"/>
      <c r="Q3" s="18"/>
      <c r="R3" s="22"/>
      <c r="S3" s="22"/>
      <c r="T3" s="18"/>
      <c r="U3" s="18"/>
      <c r="V3" s="18"/>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E3" s="25"/>
      <c r="BG3" s="25"/>
      <c r="BL3" s="26"/>
    </row>
    <row r="4" customFormat="false" ht="15.75" hidden="false" customHeight="true" outlineLevel="0" collapsed="false">
      <c r="A4" s="16" t="s">
        <v>3338</v>
      </c>
      <c r="B4" s="16"/>
      <c r="C4" s="27" t="s">
        <v>3339</v>
      </c>
      <c r="D4" s="27" t="s">
        <v>3340</v>
      </c>
      <c r="E4" s="18" t="s">
        <v>3341</v>
      </c>
      <c r="F4" s="18"/>
      <c r="G4" s="18"/>
      <c r="H4" s="18" t="s">
        <v>3342</v>
      </c>
      <c r="I4" s="18"/>
      <c r="J4" s="18"/>
      <c r="K4" s="18" t="s">
        <v>3343</v>
      </c>
      <c r="L4" s="18"/>
      <c r="M4" s="18"/>
      <c r="N4" s="18"/>
      <c r="O4" s="18"/>
      <c r="P4" s="18"/>
      <c r="Q4" s="18"/>
      <c r="R4" s="18"/>
      <c r="S4" s="18"/>
      <c r="T4" s="22"/>
      <c r="U4" s="22"/>
      <c r="V4" s="18"/>
      <c r="W4" s="18"/>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4"/>
      <c r="BG4" s="25"/>
      <c r="BI4" s="25"/>
      <c r="BN4" s="26"/>
    </row>
    <row r="5" customFormat="false" ht="15.75" hidden="false" customHeight="true" outlineLevel="0" collapsed="false">
      <c r="A5" s="16" t="s">
        <v>3344</v>
      </c>
      <c r="B5" s="16"/>
      <c r="C5" s="27" t="s">
        <v>3345</v>
      </c>
      <c r="D5" s="27" t="s">
        <v>3346</v>
      </c>
      <c r="E5" s="18" t="s">
        <v>3347</v>
      </c>
      <c r="F5" s="18"/>
      <c r="G5" s="18"/>
      <c r="H5" s="18" t="s">
        <v>3348</v>
      </c>
      <c r="I5" s="18"/>
      <c r="J5" s="18" t="s">
        <v>3349</v>
      </c>
      <c r="K5" s="18" t="s">
        <v>3350</v>
      </c>
      <c r="L5" s="18"/>
      <c r="M5" s="18"/>
      <c r="N5" s="18"/>
      <c r="O5" s="18"/>
      <c r="P5" s="18"/>
      <c r="Q5" s="18"/>
      <c r="R5" s="18"/>
      <c r="S5" s="18"/>
      <c r="T5" s="22"/>
      <c r="U5" s="22"/>
      <c r="V5" s="18"/>
      <c r="W5" s="18"/>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4"/>
      <c r="BG5" s="25"/>
      <c r="BI5" s="25"/>
      <c r="BN5" s="26"/>
    </row>
    <row r="6" customFormat="false" ht="15" hidden="false" customHeight="true" outlineLevel="0" collapsed="false">
      <c r="A6" s="33" t="s">
        <v>3351</v>
      </c>
      <c r="B6" s="33" t="s">
        <v>22</v>
      </c>
      <c r="C6" s="934" t="s">
        <v>3352</v>
      </c>
      <c r="D6" s="935" t="s">
        <v>3353</v>
      </c>
      <c r="E6" s="89"/>
      <c r="F6" s="36"/>
      <c r="G6" s="85"/>
      <c r="H6" s="73"/>
      <c r="I6" s="936"/>
      <c r="J6" s="18"/>
      <c r="K6" s="36"/>
      <c r="L6" s="36"/>
      <c r="M6" s="36"/>
      <c r="N6" s="36"/>
      <c r="O6" s="36"/>
      <c r="P6" s="937" t="s">
        <v>3354</v>
      </c>
      <c r="Q6" s="36"/>
      <c r="R6" s="22" t="s">
        <v>3355</v>
      </c>
      <c r="S6" s="40" t="s">
        <v>3356</v>
      </c>
      <c r="T6" s="938"/>
      <c r="U6" s="87"/>
      <c r="V6" s="78"/>
      <c r="W6" s="78"/>
      <c r="X6" s="78"/>
      <c r="Y6" s="78"/>
      <c r="Z6" s="78"/>
      <c r="AA6" s="78"/>
      <c r="AB6" s="78"/>
      <c r="AC6" s="78"/>
      <c r="AD6" s="78"/>
      <c r="AE6" s="78"/>
      <c r="AF6" s="78"/>
      <c r="AG6" s="10"/>
      <c r="AH6" s="10"/>
      <c r="AI6" s="10"/>
      <c r="AJ6" s="10"/>
      <c r="AK6" s="10"/>
      <c r="AL6" s="10"/>
      <c r="AM6" s="10"/>
      <c r="AN6" s="10"/>
      <c r="AO6" s="10"/>
      <c r="AP6" s="10"/>
      <c r="AQ6" s="10"/>
      <c r="AR6" s="10"/>
      <c r="AS6" s="10"/>
      <c r="AT6" s="10"/>
      <c r="AU6" s="10"/>
      <c r="AV6" s="10"/>
      <c r="AW6" s="10"/>
      <c r="AX6" s="10"/>
      <c r="AY6" s="10"/>
      <c r="AZ6" s="10"/>
      <c r="BA6" s="10"/>
      <c r="BB6" s="11"/>
      <c r="BC6" s="12"/>
      <c r="BD6" s="12"/>
      <c r="BE6" s="13"/>
      <c r="BF6" s="12"/>
      <c r="BG6" s="13"/>
      <c r="BH6" s="12"/>
      <c r="BI6" s="12"/>
      <c r="BJ6" s="12"/>
      <c r="BK6" s="12"/>
      <c r="BL6" s="14"/>
      <c r="BM6" s="15"/>
      <c r="BN6" s="15"/>
      <c r="BO6" s="15"/>
      <c r="BP6" s="15"/>
      <c r="BQ6" s="15"/>
    </row>
    <row r="7" customFormat="false" ht="15" hidden="false" customHeight="true" outlineLevel="0" collapsed="false">
      <c r="A7" s="33" t="s">
        <v>21</v>
      </c>
      <c r="B7" s="33" t="s">
        <v>22</v>
      </c>
      <c r="C7" s="934" t="s">
        <v>3357</v>
      </c>
      <c r="D7" s="36"/>
      <c r="E7" s="89"/>
      <c r="F7" s="36"/>
      <c r="G7" s="85" t="s">
        <v>3358</v>
      </c>
      <c r="H7" s="73" t="s">
        <v>3359</v>
      </c>
      <c r="I7" s="936"/>
      <c r="J7" s="939" t="s">
        <v>3360</v>
      </c>
      <c r="K7" s="36"/>
      <c r="L7" s="36"/>
      <c r="M7" s="36"/>
      <c r="N7" s="36"/>
      <c r="O7" s="36"/>
      <c r="P7" s="939" t="s">
        <v>3361</v>
      </c>
      <c r="Q7" s="36" t="s">
        <v>3362</v>
      </c>
      <c r="R7" s="18" t="s">
        <v>3363</v>
      </c>
      <c r="S7" s="40" t="s">
        <v>3364</v>
      </c>
      <c r="T7" s="87"/>
      <c r="U7" s="87"/>
      <c r="V7" s="78"/>
      <c r="W7" s="78"/>
      <c r="X7" s="78"/>
      <c r="Y7" s="78"/>
      <c r="Z7" s="78"/>
      <c r="AA7" s="78"/>
      <c r="AB7" s="78"/>
      <c r="AC7" s="78"/>
      <c r="AD7" s="78"/>
      <c r="AE7" s="78"/>
      <c r="AF7" s="78"/>
      <c r="AG7" s="10"/>
      <c r="AH7" s="10"/>
      <c r="AI7" s="10"/>
      <c r="AJ7" s="10"/>
      <c r="AK7" s="10"/>
      <c r="AL7" s="10"/>
      <c r="AM7" s="10"/>
      <c r="AN7" s="10"/>
      <c r="AO7" s="10"/>
      <c r="AP7" s="10"/>
      <c r="AQ7" s="10"/>
      <c r="AR7" s="10"/>
      <c r="AS7" s="10"/>
      <c r="AT7" s="10"/>
      <c r="AU7" s="10"/>
      <c r="AV7" s="10"/>
      <c r="AW7" s="10"/>
      <c r="AX7" s="10"/>
      <c r="AY7" s="10"/>
      <c r="AZ7" s="10"/>
      <c r="BA7" s="10"/>
      <c r="BB7" s="11"/>
      <c r="BC7" s="12"/>
      <c r="BD7" s="12"/>
      <c r="BE7" s="13"/>
      <c r="BF7" s="12"/>
      <c r="BG7" s="13"/>
      <c r="BH7" s="12"/>
      <c r="BI7" s="12"/>
      <c r="BJ7" s="12"/>
      <c r="BK7" s="12"/>
      <c r="BL7" s="14"/>
      <c r="BM7" s="15"/>
      <c r="BN7" s="15"/>
      <c r="BO7" s="15"/>
      <c r="BP7" s="15"/>
      <c r="BQ7" s="15"/>
    </row>
    <row r="8" customFormat="false" ht="15" hidden="false" customHeight="true" outlineLevel="0" collapsed="false">
      <c r="A8" s="33" t="s">
        <v>30</v>
      </c>
      <c r="B8" s="33" t="s">
        <v>22</v>
      </c>
      <c r="C8" s="934" t="s">
        <v>3365</v>
      </c>
      <c r="D8" s="36"/>
      <c r="E8" s="89"/>
      <c r="F8" s="36"/>
      <c r="G8" s="85"/>
      <c r="H8" s="73"/>
      <c r="I8" s="936"/>
      <c r="J8" s="939" t="s">
        <v>3366</v>
      </c>
      <c r="K8" s="36"/>
      <c r="L8" s="36"/>
      <c r="M8" s="36"/>
      <c r="N8" s="36"/>
      <c r="O8" s="36"/>
      <c r="P8" s="937" t="s">
        <v>3367</v>
      </c>
      <c r="Q8" s="36" t="s">
        <v>3368</v>
      </c>
      <c r="R8" s="22" t="s">
        <v>3369</v>
      </c>
      <c r="S8" s="40" t="s">
        <v>3370</v>
      </c>
      <c r="T8" s="87"/>
      <c r="U8" s="87"/>
      <c r="V8" s="78"/>
      <c r="W8" s="78"/>
      <c r="X8" s="78"/>
      <c r="Y8" s="78"/>
      <c r="Z8" s="78"/>
      <c r="AA8" s="78"/>
      <c r="AB8" s="78"/>
      <c r="AC8" s="78"/>
      <c r="AD8" s="78"/>
      <c r="AE8" s="78"/>
      <c r="AF8" s="78"/>
      <c r="AG8" s="10"/>
      <c r="AH8" s="10"/>
      <c r="AI8" s="10"/>
      <c r="AJ8" s="10"/>
      <c r="AK8" s="10"/>
      <c r="AL8" s="10"/>
      <c r="AM8" s="10"/>
      <c r="AN8" s="10"/>
      <c r="AO8" s="10"/>
      <c r="AP8" s="10"/>
      <c r="AQ8" s="10"/>
      <c r="AR8" s="10"/>
      <c r="AS8" s="10"/>
      <c r="AT8" s="10"/>
      <c r="AU8" s="10"/>
      <c r="AV8" s="10"/>
      <c r="AW8" s="10"/>
      <c r="AX8" s="10"/>
      <c r="AY8" s="10"/>
      <c r="AZ8" s="10"/>
      <c r="BA8" s="10"/>
      <c r="BB8" s="11"/>
      <c r="BC8" s="12"/>
      <c r="BD8" s="12"/>
      <c r="BE8" s="13"/>
      <c r="BF8" s="12"/>
      <c r="BG8" s="13"/>
      <c r="BH8" s="12"/>
      <c r="BI8" s="12"/>
      <c r="BJ8" s="12"/>
      <c r="BK8" s="12"/>
      <c r="BL8" s="14"/>
      <c r="BM8" s="15"/>
      <c r="BN8" s="15"/>
      <c r="BO8" s="15"/>
      <c r="BP8" s="15"/>
      <c r="BQ8" s="15"/>
    </row>
    <row r="9" customFormat="false" ht="15" hidden="false" customHeight="true" outlineLevel="0" collapsed="false">
      <c r="A9" s="33" t="s">
        <v>124</v>
      </c>
      <c r="B9" s="33" t="s">
        <v>150</v>
      </c>
      <c r="C9" s="940" t="s">
        <v>3371</v>
      </c>
      <c r="D9" s="66"/>
      <c r="E9" s="941" t="s">
        <v>3372</v>
      </c>
      <c r="F9" s="36"/>
      <c r="G9" s="66" t="s">
        <v>3373</v>
      </c>
      <c r="H9" s="73"/>
      <c r="I9" s="942"/>
      <c r="J9" s="66" t="s">
        <v>3374</v>
      </c>
      <c r="K9" s="36"/>
      <c r="L9" s="36"/>
      <c r="M9" s="36"/>
      <c r="N9" s="36"/>
      <c r="O9" s="36"/>
      <c r="P9" s="76" t="s">
        <v>3375</v>
      </c>
      <c r="Q9" s="79" t="n">
        <v>42616</v>
      </c>
      <c r="R9" s="943" t="s">
        <v>3376</v>
      </c>
      <c r="S9" s="40" t="s">
        <v>3377</v>
      </c>
      <c r="T9" s="40"/>
      <c r="U9" s="223"/>
      <c r="V9" s="55"/>
      <c r="W9" s="55"/>
      <c r="X9" s="55"/>
      <c r="Y9" s="55"/>
      <c r="Z9" s="55"/>
      <c r="AA9" s="55"/>
      <c r="AB9" s="55"/>
      <c r="AC9" s="55"/>
      <c r="AD9" s="55"/>
      <c r="AE9" s="55"/>
      <c r="AF9" s="55"/>
      <c r="AG9" s="56"/>
      <c r="AH9" s="56"/>
      <c r="AI9" s="56"/>
      <c r="AJ9" s="56"/>
      <c r="AK9" s="56"/>
      <c r="AL9" s="56"/>
      <c r="AM9" s="56"/>
      <c r="AN9" s="56"/>
      <c r="AO9" s="56"/>
      <c r="AP9" s="56"/>
      <c r="AQ9" s="56"/>
      <c r="AR9" s="56"/>
      <c r="AS9" s="56"/>
      <c r="AT9" s="56"/>
      <c r="AU9" s="56"/>
      <c r="AV9" s="56"/>
      <c r="AW9" s="56"/>
      <c r="AX9" s="56"/>
      <c r="AY9" s="56"/>
      <c r="AZ9" s="56"/>
      <c r="BA9" s="56"/>
      <c r="BB9" s="57"/>
      <c r="BC9" s="58"/>
      <c r="BD9" s="58"/>
      <c r="BE9" s="45"/>
      <c r="BF9" s="58"/>
      <c r="BG9" s="45"/>
      <c r="BH9" s="58"/>
      <c r="BI9" s="58"/>
      <c r="BJ9" s="58"/>
      <c r="BK9" s="58"/>
      <c r="BL9" s="59"/>
      <c r="BM9" s="44"/>
      <c r="BN9" s="44"/>
      <c r="BO9" s="44"/>
      <c r="BP9" s="44"/>
      <c r="BQ9" s="44"/>
    </row>
    <row r="10" customFormat="false" ht="15" hidden="false" customHeight="true" outlineLevel="0" collapsed="false">
      <c r="A10" s="33" t="s">
        <v>3378</v>
      </c>
      <c r="B10" s="33" t="s">
        <v>363</v>
      </c>
      <c r="C10" s="940"/>
      <c r="D10" s="944" t="s">
        <v>3379</v>
      </c>
      <c r="E10" s="945"/>
      <c r="F10" s="36"/>
      <c r="G10" s="66"/>
      <c r="H10" s="946"/>
      <c r="I10" s="946"/>
      <c r="J10" s="947" t="s">
        <v>3380</v>
      </c>
      <c r="K10" s="36"/>
      <c r="L10" s="36"/>
      <c r="M10" s="36"/>
      <c r="N10" s="36"/>
      <c r="O10" s="36"/>
      <c r="P10" s="948" t="s">
        <v>3381</v>
      </c>
      <c r="Q10" s="79" t="n">
        <v>42373</v>
      </c>
      <c r="R10" s="31" t="s">
        <v>3382</v>
      </c>
      <c r="S10" s="40" t="s">
        <v>3383</v>
      </c>
      <c r="T10" s="949" t="n">
        <v>42678</v>
      </c>
      <c r="U10" s="223"/>
      <c r="V10" s="55"/>
      <c r="W10" s="55"/>
      <c r="X10" s="55"/>
      <c r="Y10" s="55"/>
      <c r="Z10" s="55"/>
      <c r="AA10" s="55"/>
      <c r="AB10" s="55"/>
      <c r="AC10" s="55"/>
      <c r="AD10" s="55"/>
      <c r="AE10" s="55"/>
      <c r="AF10" s="55"/>
      <c r="AG10" s="56"/>
      <c r="AH10" s="56"/>
      <c r="AI10" s="56"/>
      <c r="AJ10" s="56"/>
      <c r="AK10" s="56"/>
      <c r="AL10" s="56"/>
      <c r="AM10" s="56"/>
      <c r="AN10" s="56"/>
      <c r="AO10" s="56"/>
      <c r="AP10" s="56"/>
      <c r="AQ10" s="56"/>
      <c r="AR10" s="56"/>
      <c r="AS10" s="56"/>
      <c r="AT10" s="56"/>
      <c r="AU10" s="56"/>
      <c r="AV10" s="56"/>
      <c r="AW10" s="56"/>
      <c r="AX10" s="56"/>
      <c r="AY10" s="56"/>
      <c r="AZ10" s="56"/>
      <c r="BA10" s="56"/>
      <c r="BB10" s="57"/>
      <c r="BC10" s="58"/>
      <c r="BD10" s="58"/>
      <c r="BE10" s="45"/>
      <c r="BF10" s="58"/>
      <c r="BG10" s="45"/>
      <c r="BH10" s="58"/>
      <c r="BI10" s="58"/>
      <c r="BJ10" s="58"/>
      <c r="BK10" s="58"/>
      <c r="BL10" s="59"/>
      <c r="BM10" s="44"/>
      <c r="BN10" s="44"/>
      <c r="BO10" s="44"/>
      <c r="BP10" s="44"/>
      <c r="BQ10" s="44"/>
    </row>
    <row r="11" customFormat="false" ht="15" hidden="false" customHeight="true" outlineLevel="0" collapsed="false">
      <c r="A11" s="950" t="s">
        <v>3384</v>
      </c>
      <c r="B11" s="33" t="s">
        <v>150</v>
      </c>
      <c r="C11" s="951"/>
      <c r="D11" s="35" t="s">
        <v>3385</v>
      </c>
      <c r="E11" s="941" t="s">
        <v>3386</v>
      </c>
      <c r="F11" s="36"/>
      <c r="G11" s="39" t="s">
        <v>3387</v>
      </c>
      <c r="H11" s="73"/>
      <c r="I11" s="74" t="s">
        <v>751</v>
      </c>
      <c r="J11" s="952" t="s">
        <v>3388</v>
      </c>
      <c r="K11" s="36"/>
      <c r="L11" s="36"/>
      <c r="M11" s="36"/>
      <c r="N11" s="36"/>
      <c r="O11" s="36"/>
      <c r="P11" s="76" t="s">
        <v>3389</v>
      </c>
      <c r="Q11" s="36" t="s">
        <v>3390</v>
      </c>
      <c r="R11" s="22" t="s">
        <v>3391</v>
      </c>
      <c r="S11" s="77" t="s">
        <v>3392</v>
      </c>
      <c r="T11" s="40"/>
      <c r="U11" s="301"/>
      <c r="V11" s="78"/>
      <c r="W11" s="78"/>
      <c r="X11" s="78"/>
      <c r="Y11" s="78"/>
      <c r="Z11" s="78"/>
      <c r="AA11" s="78"/>
      <c r="AB11" s="78"/>
      <c r="AC11" s="78"/>
      <c r="AD11" s="78"/>
      <c r="AE11" s="78"/>
      <c r="AF11" s="78"/>
      <c r="AG11" s="10"/>
      <c r="AH11" s="10"/>
      <c r="AI11" s="10"/>
      <c r="AJ11" s="10"/>
      <c r="AK11" s="10"/>
      <c r="AL11" s="10"/>
      <c r="AM11" s="10"/>
      <c r="AN11" s="10"/>
      <c r="AO11" s="10"/>
      <c r="AP11" s="10"/>
      <c r="AQ11" s="10"/>
      <c r="AR11" s="10"/>
      <c r="AS11" s="10"/>
      <c r="AT11" s="10"/>
      <c r="AU11" s="10"/>
      <c r="AV11" s="10"/>
      <c r="AW11" s="10"/>
      <c r="AX11" s="10"/>
      <c r="AY11" s="10"/>
      <c r="AZ11" s="10"/>
      <c r="BA11" s="10"/>
      <c r="BB11" s="11"/>
      <c r="BC11" s="12"/>
      <c r="BD11" s="12"/>
      <c r="BE11" s="13"/>
      <c r="BF11" s="12"/>
      <c r="BG11" s="13"/>
      <c r="BH11" s="12"/>
      <c r="BI11" s="12"/>
      <c r="BJ11" s="12"/>
      <c r="BK11" s="12"/>
      <c r="BL11" s="14"/>
      <c r="BM11" s="15"/>
      <c r="BN11" s="15"/>
      <c r="BO11" s="15"/>
      <c r="BP11" s="15"/>
      <c r="BQ11" s="15"/>
    </row>
    <row r="12" customFormat="false" ht="15" hidden="false" customHeight="true" outlineLevel="0" collapsed="false">
      <c r="A12" s="953" t="s">
        <v>3393</v>
      </c>
      <c r="B12" s="33"/>
      <c r="C12" s="934"/>
      <c r="D12" s="83"/>
      <c r="E12" s="39"/>
      <c r="F12" s="36"/>
      <c r="G12" s="954"/>
      <c r="H12" s="73"/>
      <c r="I12" s="76"/>
      <c r="J12" s="61"/>
      <c r="K12" s="36"/>
      <c r="L12" s="36"/>
      <c r="M12" s="36"/>
      <c r="N12" s="36"/>
      <c r="O12" s="36"/>
      <c r="P12" s="76" t="s">
        <v>3394</v>
      </c>
      <c r="Q12" s="36" t="s">
        <v>3395</v>
      </c>
      <c r="R12" s="86" t="s">
        <v>3396</v>
      </c>
      <c r="S12" s="40" t="s">
        <v>3397</v>
      </c>
      <c r="T12" s="40"/>
      <c r="U12" s="87"/>
      <c r="V12" s="78"/>
      <c r="W12" s="78"/>
      <c r="X12" s="78"/>
      <c r="Y12" s="78"/>
      <c r="Z12" s="78"/>
      <c r="AA12" s="78"/>
      <c r="AB12" s="78"/>
      <c r="AC12" s="78"/>
      <c r="AD12" s="78"/>
      <c r="AE12" s="78"/>
      <c r="AF12" s="78"/>
      <c r="AG12" s="10"/>
      <c r="AH12" s="10"/>
      <c r="AI12" s="10"/>
      <c r="AJ12" s="10"/>
      <c r="AK12" s="10"/>
      <c r="AL12" s="10"/>
      <c r="AM12" s="10"/>
      <c r="AN12" s="10"/>
      <c r="AO12" s="10"/>
      <c r="AP12" s="10"/>
      <c r="AQ12" s="10"/>
      <c r="AR12" s="10"/>
      <c r="AS12" s="10"/>
      <c r="AT12" s="10"/>
      <c r="AU12" s="10"/>
      <c r="AV12" s="10"/>
      <c r="AW12" s="10"/>
      <c r="AX12" s="10"/>
      <c r="AY12" s="10"/>
      <c r="AZ12" s="10"/>
      <c r="BA12" s="10"/>
      <c r="BB12" s="11"/>
      <c r="BC12" s="12"/>
      <c r="BD12" s="12"/>
      <c r="BE12" s="13"/>
      <c r="BF12" s="12"/>
      <c r="BG12" s="13"/>
      <c r="BH12" s="12"/>
      <c r="BI12" s="12"/>
      <c r="BJ12" s="12"/>
      <c r="BK12" s="12"/>
      <c r="BL12" s="14"/>
      <c r="BM12" s="15"/>
      <c r="BN12" s="15"/>
      <c r="BO12" s="15"/>
      <c r="BP12" s="15"/>
      <c r="BQ12" s="15"/>
    </row>
    <row r="13" customFormat="false" ht="15" hidden="false" customHeight="true" outlineLevel="0" collapsed="false">
      <c r="A13" s="33" t="s">
        <v>3398</v>
      </c>
      <c r="B13" s="33" t="s">
        <v>3399</v>
      </c>
      <c r="C13" s="951" t="s">
        <v>905</v>
      </c>
      <c r="D13" s="39"/>
      <c r="E13" s="955"/>
      <c r="F13" s="36"/>
      <c r="G13" s="39"/>
      <c r="H13" s="73"/>
      <c r="I13" s="956"/>
      <c r="J13" s="32" t="s">
        <v>3400</v>
      </c>
      <c r="K13" s="36"/>
      <c r="L13" s="36"/>
      <c r="M13" s="36"/>
      <c r="N13" s="36"/>
      <c r="O13" s="36"/>
      <c r="P13" s="76" t="s">
        <v>3401</v>
      </c>
      <c r="Q13" s="79" t="n">
        <v>42616</v>
      </c>
      <c r="R13" s="53" t="s">
        <v>3402</v>
      </c>
      <c r="S13" s="77" t="s">
        <v>3403</v>
      </c>
      <c r="T13" s="40"/>
      <c r="U13" s="87"/>
      <c r="V13" s="78"/>
      <c r="W13" s="78"/>
      <c r="X13" s="78"/>
      <c r="Y13" s="78"/>
      <c r="Z13" s="78"/>
      <c r="AA13" s="78"/>
      <c r="AB13" s="78"/>
      <c r="AC13" s="78"/>
      <c r="AD13" s="78"/>
      <c r="AE13" s="78"/>
      <c r="AF13" s="78"/>
      <c r="AG13" s="10"/>
      <c r="AH13" s="10"/>
      <c r="AI13" s="10"/>
      <c r="AJ13" s="10"/>
      <c r="AK13" s="10"/>
      <c r="AL13" s="10"/>
      <c r="AM13" s="10"/>
      <c r="AN13" s="10"/>
      <c r="AO13" s="10"/>
      <c r="AP13" s="10"/>
      <c r="AQ13" s="10"/>
      <c r="AR13" s="10"/>
      <c r="AS13" s="10"/>
      <c r="AT13" s="10"/>
      <c r="AU13" s="10"/>
      <c r="AV13" s="10"/>
      <c r="AW13" s="10"/>
      <c r="AX13" s="10"/>
      <c r="AY13" s="10"/>
      <c r="AZ13" s="10"/>
      <c r="BA13" s="10"/>
      <c r="BB13" s="11"/>
      <c r="BC13" s="12"/>
      <c r="BD13" s="12"/>
      <c r="BE13" s="13"/>
      <c r="BF13" s="12"/>
      <c r="BG13" s="13"/>
      <c r="BH13" s="12"/>
      <c r="BI13" s="12"/>
      <c r="BJ13" s="12"/>
      <c r="BK13" s="12"/>
      <c r="BL13" s="14"/>
      <c r="BM13" s="15"/>
      <c r="BN13" s="15"/>
      <c r="BO13" s="15"/>
      <c r="BP13" s="15"/>
      <c r="BQ13" s="15"/>
    </row>
    <row r="14" customFormat="false" ht="15" hidden="false" customHeight="true" outlineLevel="0" collapsed="false">
      <c r="A14" s="33" t="s">
        <v>3404</v>
      </c>
      <c r="B14" s="33" t="s">
        <v>3405</v>
      </c>
      <c r="C14" s="951"/>
      <c r="D14" s="35" t="s">
        <v>3406</v>
      </c>
      <c r="E14" s="955"/>
      <c r="F14" s="36"/>
      <c r="G14" s="39"/>
      <c r="H14" s="73"/>
      <c r="I14" s="956"/>
      <c r="J14" s="957" t="s">
        <v>3407</v>
      </c>
      <c r="K14" s="36"/>
      <c r="L14" s="36"/>
      <c r="M14" s="36"/>
      <c r="N14" s="36"/>
      <c r="O14" s="36"/>
      <c r="P14" s="76" t="s">
        <v>3408</v>
      </c>
      <c r="Q14" s="79" t="n">
        <v>42616</v>
      </c>
      <c r="R14" s="76" t="s">
        <v>3409</v>
      </c>
      <c r="S14" s="77" t="s">
        <v>3410</v>
      </c>
      <c r="T14" s="40"/>
      <c r="U14" s="87"/>
      <c r="V14" s="78"/>
      <c r="W14" s="78"/>
      <c r="X14" s="78"/>
      <c r="Y14" s="78"/>
      <c r="Z14" s="78"/>
      <c r="AA14" s="78"/>
      <c r="AB14" s="78"/>
      <c r="AC14" s="78"/>
      <c r="AD14" s="78"/>
      <c r="AE14" s="78"/>
      <c r="AF14" s="78"/>
      <c r="AG14" s="10"/>
      <c r="AH14" s="10"/>
      <c r="AI14" s="10"/>
      <c r="AJ14" s="10"/>
      <c r="AK14" s="10"/>
      <c r="AL14" s="10"/>
      <c r="AM14" s="10"/>
      <c r="AN14" s="10"/>
      <c r="AO14" s="10"/>
      <c r="AP14" s="10"/>
      <c r="AQ14" s="10"/>
      <c r="AR14" s="10"/>
      <c r="AS14" s="10"/>
      <c r="AT14" s="10"/>
      <c r="AU14" s="10"/>
      <c r="AV14" s="10"/>
      <c r="AW14" s="10"/>
      <c r="AX14" s="10"/>
      <c r="AY14" s="10"/>
      <c r="AZ14" s="10"/>
      <c r="BA14" s="10"/>
      <c r="BB14" s="11"/>
      <c r="BC14" s="12"/>
      <c r="BD14" s="12"/>
      <c r="BE14" s="13"/>
      <c r="BF14" s="12"/>
      <c r="BG14" s="13"/>
      <c r="BH14" s="12"/>
      <c r="BI14" s="12"/>
      <c r="BJ14" s="12"/>
      <c r="BK14" s="12"/>
      <c r="BL14" s="14"/>
      <c r="BM14" s="15"/>
      <c r="BN14" s="15"/>
      <c r="BO14" s="15"/>
      <c r="BP14" s="15"/>
      <c r="BQ14" s="15"/>
    </row>
    <row r="15" customFormat="false" ht="15" hidden="false" customHeight="true" outlineLevel="0" collapsed="false">
      <c r="A15" s="33" t="s">
        <v>3411</v>
      </c>
      <c r="B15" s="33" t="s">
        <v>150</v>
      </c>
      <c r="C15" s="950"/>
      <c r="D15" s="35" t="s">
        <v>3412</v>
      </c>
      <c r="E15" s="955"/>
      <c r="F15" s="36"/>
      <c r="G15" s="39"/>
      <c r="H15" s="73"/>
      <c r="I15" s="956"/>
      <c r="J15" s="957"/>
      <c r="K15" s="36"/>
      <c r="L15" s="36"/>
      <c r="M15" s="36"/>
      <c r="N15" s="36"/>
      <c r="O15" s="36"/>
      <c r="P15" s="76" t="s">
        <v>3413</v>
      </c>
      <c r="Q15" s="79" t="n">
        <v>42585</v>
      </c>
      <c r="R15" s="53" t="s">
        <v>3414</v>
      </c>
      <c r="S15" s="40" t="s">
        <v>3415</v>
      </c>
      <c r="T15" s="949" t="n">
        <v>42646</v>
      </c>
      <c r="U15" s="87"/>
      <c r="V15" s="78"/>
      <c r="W15" s="78"/>
      <c r="X15" s="78"/>
      <c r="Y15" s="78"/>
      <c r="Z15" s="78"/>
      <c r="AA15" s="78"/>
      <c r="AB15" s="78"/>
      <c r="AC15" s="78"/>
      <c r="AD15" s="78"/>
      <c r="AE15" s="78"/>
      <c r="AF15" s="78"/>
      <c r="AG15" s="10"/>
      <c r="AH15" s="10"/>
      <c r="AI15" s="10"/>
      <c r="AJ15" s="10"/>
      <c r="AK15" s="10"/>
      <c r="AL15" s="10"/>
      <c r="AM15" s="10"/>
      <c r="AN15" s="10"/>
      <c r="AO15" s="10"/>
      <c r="AP15" s="10"/>
      <c r="AQ15" s="10"/>
      <c r="AR15" s="10"/>
      <c r="AS15" s="10"/>
      <c r="AT15" s="10"/>
      <c r="AU15" s="10"/>
      <c r="AV15" s="10"/>
      <c r="AW15" s="10"/>
      <c r="AX15" s="10"/>
      <c r="AY15" s="10"/>
      <c r="AZ15" s="10"/>
      <c r="BA15" s="10"/>
      <c r="BB15" s="11"/>
      <c r="BC15" s="12"/>
      <c r="BD15" s="12"/>
      <c r="BE15" s="13"/>
      <c r="BF15" s="12"/>
      <c r="BG15" s="13"/>
      <c r="BH15" s="12"/>
      <c r="BI15" s="12"/>
      <c r="BJ15" s="12"/>
      <c r="BK15" s="12"/>
      <c r="BL15" s="14"/>
      <c r="BM15" s="15"/>
      <c r="BN15" s="15"/>
      <c r="BO15" s="15"/>
      <c r="BP15" s="15"/>
      <c r="BQ15" s="15"/>
    </row>
    <row r="16" customFormat="false" ht="15" hidden="false" customHeight="true" outlineLevel="0" collapsed="false">
      <c r="A16" s="33" t="s">
        <v>3416</v>
      </c>
      <c r="B16" s="33" t="s">
        <v>537</v>
      </c>
      <c r="C16" s="934"/>
      <c r="D16" s="83"/>
      <c r="E16" s="35" t="s">
        <v>3417</v>
      </c>
      <c r="F16" s="36"/>
      <c r="G16" s="85" t="s">
        <v>3418</v>
      </c>
      <c r="H16" s="73"/>
      <c r="I16" s="311" t="s">
        <v>3419</v>
      </c>
      <c r="J16" s="76" t="s">
        <v>3420</v>
      </c>
      <c r="K16" s="36"/>
      <c r="L16" s="36"/>
      <c r="M16" s="36"/>
      <c r="N16" s="36"/>
      <c r="O16" s="36"/>
      <c r="P16" s="76"/>
      <c r="Q16" s="36" t="s">
        <v>218</v>
      </c>
      <c r="R16" s="86" t="s">
        <v>3421</v>
      </c>
      <c r="S16" s="40" t="s">
        <v>3422</v>
      </c>
      <c r="T16" s="938"/>
      <c r="U16" s="87"/>
      <c r="V16" s="78"/>
      <c r="W16" s="78"/>
      <c r="X16" s="78"/>
      <c r="Y16" s="78"/>
      <c r="Z16" s="78"/>
      <c r="AA16" s="78"/>
      <c r="AB16" s="78"/>
      <c r="AC16" s="78"/>
      <c r="AD16" s="78"/>
      <c r="AE16" s="78"/>
      <c r="AF16" s="78"/>
      <c r="AG16" s="10"/>
      <c r="AH16" s="10"/>
      <c r="AI16" s="10"/>
      <c r="AJ16" s="10"/>
      <c r="AK16" s="10"/>
      <c r="AL16" s="10"/>
      <c r="AM16" s="10"/>
      <c r="AN16" s="10"/>
      <c r="AO16" s="10"/>
      <c r="AP16" s="10"/>
      <c r="AQ16" s="10"/>
      <c r="AR16" s="10"/>
      <c r="AS16" s="10"/>
      <c r="AT16" s="10"/>
      <c r="AU16" s="10"/>
      <c r="AV16" s="10"/>
      <c r="AW16" s="10"/>
      <c r="AX16" s="10"/>
      <c r="AY16" s="10"/>
      <c r="AZ16" s="10"/>
      <c r="BA16" s="10"/>
      <c r="BB16" s="11"/>
      <c r="BC16" s="12"/>
      <c r="BD16" s="12"/>
      <c r="BE16" s="13"/>
      <c r="BF16" s="12"/>
      <c r="BG16" s="13"/>
      <c r="BH16" s="12"/>
      <c r="BI16" s="12"/>
      <c r="BJ16" s="12"/>
      <c r="BK16" s="12"/>
      <c r="BL16" s="14"/>
      <c r="BM16" s="15"/>
      <c r="BN16" s="15"/>
      <c r="BO16" s="15"/>
      <c r="BP16" s="15"/>
      <c r="BQ16" s="15"/>
    </row>
    <row r="17" customFormat="false" ht="15.75" hidden="false" customHeight="true" outlineLevel="0" collapsed="false">
      <c r="A17" s="93" t="s">
        <v>3423</v>
      </c>
      <c r="B17" s="93" t="s">
        <v>22</v>
      </c>
      <c r="C17" s="93" t="s">
        <v>3424</v>
      </c>
      <c r="D17" s="958" t="s">
        <v>3425</v>
      </c>
      <c r="E17" s="958" t="s">
        <v>3426</v>
      </c>
      <c r="F17" s="97"/>
      <c r="G17" s="15"/>
      <c r="H17" s="97" t="s">
        <v>3427</v>
      </c>
      <c r="I17" s="739"/>
      <c r="J17" s="739" t="s">
        <v>3428</v>
      </c>
      <c r="K17" s="97"/>
      <c r="L17" s="97"/>
      <c r="M17" s="97"/>
      <c r="N17" s="97"/>
      <c r="O17" s="97"/>
      <c r="P17" s="739" t="s">
        <v>3429</v>
      </c>
      <c r="Q17" s="97" t="s">
        <v>3430</v>
      </c>
      <c r="R17" s="959"/>
      <c r="S17" s="225" t="s">
        <v>3431</v>
      </c>
      <c r="T17" s="97" t="s">
        <v>3432</v>
      </c>
      <c r="U17" s="97"/>
      <c r="V17" s="745"/>
      <c r="W17" s="745"/>
      <c r="X17" s="745"/>
      <c r="Y17" s="745"/>
      <c r="Z17" s="745"/>
      <c r="AA17" s="745"/>
      <c r="AB17" s="745"/>
      <c r="AC17" s="745"/>
      <c r="AD17" s="745"/>
      <c r="AE17" s="745"/>
      <c r="AF17" s="745"/>
      <c r="AG17" s="745"/>
      <c r="AH17" s="745"/>
      <c r="AI17" s="745"/>
      <c r="AJ17" s="745"/>
      <c r="AK17" s="745"/>
      <c r="AL17" s="745"/>
      <c r="AM17" s="745"/>
      <c r="AN17" s="745"/>
      <c r="AO17" s="745"/>
      <c r="AP17" s="745"/>
      <c r="AQ17" s="745"/>
      <c r="AR17" s="745"/>
      <c r="AS17" s="745"/>
      <c r="AT17" s="745"/>
      <c r="AU17" s="745"/>
      <c r="AV17" s="745"/>
      <c r="AW17" s="745"/>
      <c r="AX17" s="745"/>
      <c r="AY17" s="745"/>
      <c r="AZ17" s="745"/>
      <c r="BA17" s="745"/>
      <c r="BB17" s="960"/>
      <c r="BC17" s="15"/>
      <c r="BD17" s="15"/>
      <c r="BE17" s="13"/>
      <c r="BF17" s="15"/>
      <c r="BG17" s="13"/>
      <c r="BH17" s="15"/>
      <c r="BI17" s="15"/>
      <c r="BJ17" s="15"/>
      <c r="BK17" s="15"/>
      <c r="BL17" s="961"/>
      <c r="BM17" s="15"/>
      <c r="BN17" s="15"/>
      <c r="BO17" s="15"/>
      <c r="BP17" s="15"/>
      <c r="BQ17" s="15"/>
    </row>
    <row r="18" customFormat="false" ht="15" hidden="false" customHeight="true" outlineLevel="0" collapsed="false">
      <c r="A18" s="33"/>
      <c r="B18" s="33" t="s">
        <v>22</v>
      </c>
      <c r="C18" s="934"/>
      <c r="D18" s="83"/>
      <c r="E18" s="39"/>
      <c r="F18" s="36"/>
      <c r="G18" s="85"/>
      <c r="H18" s="73"/>
      <c r="I18" s="76"/>
      <c r="J18" s="76"/>
      <c r="K18" s="36"/>
      <c r="L18" s="36"/>
      <c r="M18" s="36"/>
      <c r="N18" s="36"/>
      <c r="O18" s="36"/>
      <c r="P18" s="957" t="s">
        <v>3433</v>
      </c>
      <c r="Q18" s="36" t="s">
        <v>218</v>
      </c>
      <c r="R18" s="962" t="s">
        <v>3434</v>
      </c>
      <c r="S18" s="40" t="s">
        <v>3435</v>
      </c>
      <c r="T18" s="87"/>
      <c r="U18" s="87"/>
      <c r="V18" s="78"/>
      <c r="W18" s="78"/>
      <c r="X18" s="78"/>
      <c r="Y18" s="78"/>
      <c r="Z18" s="78"/>
      <c r="AA18" s="78"/>
      <c r="AB18" s="78"/>
      <c r="AC18" s="78"/>
      <c r="AD18" s="78"/>
      <c r="AE18" s="78"/>
      <c r="AF18" s="78"/>
      <c r="AG18" s="10"/>
      <c r="AH18" s="10"/>
      <c r="AI18" s="10"/>
      <c r="AJ18" s="10"/>
      <c r="AK18" s="10"/>
      <c r="AL18" s="10"/>
      <c r="AM18" s="10"/>
      <c r="AN18" s="10"/>
      <c r="AO18" s="10"/>
      <c r="AP18" s="10"/>
      <c r="AQ18" s="10"/>
      <c r="AR18" s="10"/>
      <c r="AS18" s="10"/>
      <c r="AT18" s="10"/>
      <c r="AU18" s="10"/>
      <c r="AV18" s="10"/>
      <c r="AW18" s="10"/>
      <c r="AX18" s="10"/>
      <c r="AY18" s="10"/>
      <c r="AZ18" s="10"/>
      <c r="BA18" s="10"/>
      <c r="BB18" s="11"/>
      <c r="BC18" s="12"/>
      <c r="BD18" s="12"/>
      <c r="BE18" s="13"/>
      <c r="BF18" s="12"/>
      <c r="BG18" s="13"/>
      <c r="BH18" s="12"/>
      <c r="BI18" s="12"/>
      <c r="BJ18" s="12"/>
      <c r="BK18" s="12"/>
      <c r="BL18" s="14"/>
      <c r="BM18" s="15"/>
      <c r="BN18" s="15"/>
      <c r="BO18" s="15"/>
      <c r="BP18" s="15"/>
      <c r="BQ18" s="15"/>
    </row>
    <row r="19" customFormat="false" ht="15" hidden="false" customHeight="true" outlineLevel="0" collapsed="false">
      <c r="A19" s="33" t="s">
        <v>3436</v>
      </c>
      <c r="B19" s="33" t="s">
        <v>22</v>
      </c>
      <c r="C19" s="934" t="s">
        <v>3437</v>
      </c>
      <c r="D19" s="83"/>
      <c r="E19" s="39"/>
      <c r="F19" s="36"/>
      <c r="G19" s="85" t="s">
        <v>3438</v>
      </c>
      <c r="H19" s="73"/>
      <c r="I19" s="963"/>
      <c r="J19" s="18"/>
      <c r="K19" s="36"/>
      <c r="L19" s="36"/>
      <c r="M19" s="36"/>
      <c r="N19" s="36"/>
      <c r="O19" s="36"/>
      <c r="P19" s="964" t="s">
        <v>3439</v>
      </c>
      <c r="Q19" s="79" t="n">
        <v>42492</v>
      </c>
      <c r="R19" s="962" t="s">
        <v>3440</v>
      </c>
      <c r="S19" s="965" t="s">
        <v>3441</v>
      </c>
      <c r="T19" s="87"/>
      <c r="U19" s="87"/>
      <c r="V19" s="78"/>
      <c r="W19" s="78"/>
      <c r="X19" s="78"/>
      <c r="Y19" s="78"/>
      <c r="Z19" s="78"/>
      <c r="AA19" s="78"/>
      <c r="AB19" s="78"/>
      <c r="AC19" s="78"/>
      <c r="AD19" s="78"/>
      <c r="AE19" s="78"/>
      <c r="AF19" s="78"/>
      <c r="AG19" s="10"/>
      <c r="AH19" s="10"/>
      <c r="AI19" s="10"/>
      <c r="AJ19" s="10"/>
      <c r="AK19" s="10"/>
      <c r="AL19" s="10"/>
      <c r="AM19" s="10"/>
      <c r="AN19" s="10"/>
      <c r="AO19" s="10"/>
      <c r="AP19" s="10"/>
      <c r="AQ19" s="10"/>
      <c r="AR19" s="10"/>
      <c r="AS19" s="10"/>
      <c r="AT19" s="10"/>
      <c r="AU19" s="10"/>
      <c r="AV19" s="10"/>
      <c r="AW19" s="10"/>
      <c r="AX19" s="10"/>
      <c r="AY19" s="10"/>
      <c r="AZ19" s="10"/>
      <c r="BA19" s="10"/>
      <c r="BB19" s="11"/>
      <c r="BC19" s="12"/>
      <c r="BD19" s="12"/>
      <c r="BE19" s="13"/>
      <c r="BF19" s="12"/>
      <c r="BG19" s="13"/>
      <c r="BH19" s="12"/>
      <c r="BI19" s="12"/>
      <c r="BJ19" s="12"/>
      <c r="BK19" s="12"/>
      <c r="BL19" s="14"/>
      <c r="BM19" s="15"/>
      <c r="BN19" s="15"/>
      <c r="BO19" s="15"/>
      <c r="BP19" s="15"/>
      <c r="BQ19" s="15"/>
    </row>
    <row r="20" customFormat="false" ht="15" hidden="false" customHeight="true" outlineLevel="0" collapsed="false">
      <c r="A20" s="33" t="s">
        <v>3442</v>
      </c>
      <c r="B20" s="33" t="s">
        <v>150</v>
      </c>
      <c r="C20" s="934"/>
      <c r="D20" s="36" t="s">
        <v>3443</v>
      </c>
      <c r="E20" s="35" t="s">
        <v>3444</v>
      </c>
      <c r="F20" s="36"/>
      <c r="G20" s="946"/>
      <c r="H20" s="73"/>
      <c r="I20" s="39"/>
      <c r="J20" s="40" t="s">
        <v>3445</v>
      </c>
      <c r="K20" s="36"/>
      <c r="L20" s="36"/>
      <c r="M20" s="36"/>
      <c r="N20" s="36"/>
      <c r="O20" s="36"/>
      <c r="P20" s="22"/>
      <c r="Q20" s="79" t="n">
        <v>42614</v>
      </c>
      <c r="R20" s="966" t="s">
        <v>3446</v>
      </c>
      <c r="S20" s="967" t="s">
        <v>3447</v>
      </c>
      <c r="T20" s="87"/>
      <c r="U20" s="87"/>
      <c r="V20" s="78"/>
      <c r="W20" s="78"/>
      <c r="X20" s="78"/>
      <c r="Y20" s="78"/>
      <c r="Z20" s="78"/>
      <c r="AA20" s="78"/>
      <c r="AB20" s="78"/>
      <c r="AC20" s="78"/>
      <c r="AD20" s="78"/>
      <c r="AE20" s="78"/>
      <c r="AF20" s="78"/>
      <c r="AG20" s="10"/>
      <c r="AH20" s="10"/>
      <c r="AI20" s="10"/>
      <c r="AJ20" s="10"/>
      <c r="AK20" s="10"/>
      <c r="AL20" s="10"/>
      <c r="AM20" s="10"/>
      <c r="AN20" s="10"/>
      <c r="AO20" s="10"/>
      <c r="AP20" s="10"/>
      <c r="AQ20" s="10"/>
      <c r="AR20" s="10"/>
      <c r="AS20" s="10"/>
      <c r="AT20" s="10"/>
      <c r="AU20" s="10"/>
      <c r="AV20" s="10"/>
      <c r="AW20" s="10"/>
      <c r="AX20" s="10"/>
      <c r="AY20" s="10"/>
      <c r="AZ20" s="10"/>
      <c r="BA20" s="10"/>
      <c r="BB20" s="11"/>
      <c r="BC20" s="12"/>
      <c r="BD20" s="12"/>
      <c r="BE20" s="13"/>
      <c r="BF20" s="12"/>
      <c r="BG20" s="13"/>
      <c r="BH20" s="12"/>
      <c r="BI20" s="12"/>
      <c r="BJ20" s="12"/>
      <c r="BK20" s="12"/>
      <c r="BL20" s="14"/>
      <c r="BM20" s="15"/>
      <c r="BN20" s="15"/>
      <c r="BO20" s="15"/>
      <c r="BP20" s="15"/>
      <c r="BQ20" s="15"/>
    </row>
    <row r="21" customFormat="false" ht="15" hidden="false" customHeight="true" outlineLevel="0" collapsed="false">
      <c r="A21" s="33" t="s">
        <v>3448</v>
      </c>
      <c r="B21" s="33" t="s">
        <v>22</v>
      </c>
      <c r="C21" s="934"/>
      <c r="D21" s="83"/>
      <c r="E21" s="39"/>
      <c r="F21" s="36"/>
      <c r="G21" s="85" t="s">
        <v>3449</v>
      </c>
      <c r="H21" s="73"/>
      <c r="I21" s="963"/>
      <c r="J21" s="18"/>
      <c r="K21" s="36"/>
      <c r="L21" s="36"/>
      <c r="M21" s="36"/>
      <c r="N21" s="36"/>
      <c r="O21" s="36"/>
      <c r="P21" s="31" t="s">
        <v>3450</v>
      </c>
      <c r="Q21" s="79" t="n">
        <v>42523</v>
      </c>
      <c r="R21" s="53" t="s">
        <v>3451</v>
      </c>
      <c r="S21" s="40" t="s">
        <v>3452</v>
      </c>
      <c r="T21" s="938"/>
      <c r="U21" s="87"/>
      <c r="V21" s="78"/>
      <c r="W21" s="78"/>
      <c r="X21" s="78"/>
      <c r="Y21" s="78"/>
      <c r="Z21" s="78"/>
      <c r="AA21" s="78"/>
      <c r="AB21" s="78"/>
      <c r="AC21" s="78"/>
      <c r="AD21" s="78"/>
      <c r="AE21" s="78"/>
      <c r="AF21" s="78"/>
      <c r="AG21" s="10"/>
      <c r="AH21" s="10"/>
      <c r="AI21" s="10"/>
      <c r="AJ21" s="10"/>
      <c r="AK21" s="10"/>
      <c r="AL21" s="10"/>
      <c r="AM21" s="10"/>
      <c r="AN21" s="10"/>
      <c r="AO21" s="10"/>
      <c r="AP21" s="10"/>
      <c r="AQ21" s="10"/>
      <c r="AR21" s="10"/>
      <c r="AS21" s="10"/>
      <c r="AT21" s="10"/>
      <c r="AU21" s="10"/>
      <c r="AV21" s="10"/>
      <c r="AW21" s="10"/>
      <c r="AX21" s="10"/>
      <c r="AY21" s="10"/>
      <c r="AZ21" s="10"/>
      <c r="BA21" s="10"/>
      <c r="BB21" s="11"/>
      <c r="BC21" s="12"/>
      <c r="BD21" s="12"/>
      <c r="BE21" s="13"/>
      <c r="BF21" s="12"/>
      <c r="BG21" s="13"/>
      <c r="BH21" s="12"/>
      <c r="BI21" s="12"/>
      <c r="BJ21" s="12"/>
      <c r="BK21" s="12"/>
      <c r="BL21" s="14"/>
      <c r="BM21" s="15"/>
      <c r="BN21" s="15"/>
      <c r="BO21" s="15"/>
      <c r="BP21" s="15"/>
      <c r="BQ21" s="15"/>
    </row>
    <row r="22" customFormat="false" ht="15" hidden="false" customHeight="true" outlineLevel="0" collapsed="false">
      <c r="A22" s="33" t="s">
        <v>3453</v>
      </c>
      <c r="B22" s="33"/>
      <c r="C22" s="934"/>
      <c r="D22" s="36"/>
      <c r="E22" s="39"/>
      <c r="F22" s="36"/>
      <c r="G22" s="85"/>
      <c r="H22" s="73"/>
      <c r="I22" s="936"/>
      <c r="J22" s="61"/>
      <c r="K22" s="968"/>
      <c r="L22" s="968"/>
      <c r="M22" s="969"/>
      <c r="N22" s="969"/>
      <c r="O22" s="969"/>
      <c r="P22" s="51"/>
      <c r="Q22" s="969"/>
      <c r="R22" s="51"/>
      <c r="S22" s="31"/>
      <c r="T22" s="970"/>
      <c r="U22" s="970"/>
      <c r="V22" s="971"/>
      <c r="W22" s="971"/>
      <c r="X22" s="971"/>
      <c r="Y22" s="971"/>
      <c r="Z22" s="971"/>
      <c r="AA22" s="971"/>
      <c r="AB22" s="971"/>
      <c r="AC22" s="971"/>
      <c r="AD22" s="971"/>
      <c r="AE22" s="971"/>
      <c r="AF22" s="971"/>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row>
    <row r="23" customFormat="false" ht="15" hidden="false" customHeight="true" outlineLevel="0" collapsed="false">
      <c r="A23" s="33" t="s">
        <v>3454</v>
      </c>
      <c r="B23" s="33" t="s">
        <v>3455</v>
      </c>
      <c r="C23" s="934"/>
      <c r="D23" s="36"/>
      <c r="E23" s="39"/>
      <c r="F23" s="36"/>
      <c r="G23" s="83" t="s">
        <v>3456</v>
      </c>
      <c r="H23" s="73"/>
      <c r="I23" s="936"/>
      <c r="J23" s="972" t="s">
        <v>3457</v>
      </c>
      <c r="K23" s="36"/>
      <c r="L23" s="36"/>
      <c r="M23" s="36"/>
      <c r="N23" s="36"/>
      <c r="O23" s="36"/>
      <c r="P23" s="39" t="s">
        <v>3458</v>
      </c>
      <c r="Q23" s="36" t="s">
        <v>3459</v>
      </c>
      <c r="R23" s="51" t="s">
        <v>3460</v>
      </c>
      <c r="S23" s="40" t="s">
        <v>3461</v>
      </c>
      <c r="T23" s="87" t="s">
        <v>3462</v>
      </c>
      <c r="U23" s="87"/>
      <c r="V23" s="78"/>
      <c r="W23" s="78"/>
      <c r="X23" s="78"/>
      <c r="Y23" s="78"/>
      <c r="Z23" s="78"/>
      <c r="AA23" s="78"/>
      <c r="AB23" s="78"/>
      <c r="AC23" s="78"/>
      <c r="AD23" s="78"/>
      <c r="AE23" s="78"/>
      <c r="AF23" s="78"/>
      <c r="AG23" s="10"/>
      <c r="AH23" s="10"/>
      <c r="AI23" s="10"/>
      <c r="AJ23" s="10"/>
      <c r="AK23" s="10"/>
      <c r="AL23" s="10"/>
      <c r="AM23" s="10"/>
      <c r="AN23" s="10"/>
      <c r="AO23" s="10"/>
      <c r="AP23" s="10"/>
      <c r="AQ23" s="10"/>
      <c r="AR23" s="10"/>
      <c r="AS23" s="10"/>
      <c r="AT23" s="10"/>
      <c r="AU23" s="10"/>
      <c r="AV23" s="10"/>
      <c r="AW23" s="10"/>
      <c r="AX23" s="10"/>
      <c r="AY23" s="10"/>
      <c r="AZ23" s="10"/>
      <c r="BA23" s="10"/>
      <c r="BB23" s="11"/>
      <c r="BC23" s="12"/>
      <c r="BD23" s="12"/>
      <c r="BE23" s="13"/>
      <c r="BF23" s="12"/>
      <c r="BG23" s="13"/>
      <c r="BH23" s="12"/>
      <c r="BI23" s="12"/>
      <c r="BJ23" s="12"/>
      <c r="BK23" s="12"/>
      <c r="BL23" s="14"/>
      <c r="BM23" s="15"/>
      <c r="BN23" s="15"/>
      <c r="BO23" s="15"/>
      <c r="BP23" s="15"/>
      <c r="BQ23" s="15"/>
    </row>
    <row r="24" customFormat="false" ht="15" hidden="false" customHeight="true" outlineLevel="0" collapsed="false">
      <c r="A24" s="33" t="s">
        <v>3463</v>
      </c>
      <c r="B24" s="33" t="s">
        <v>3464</v>
      </c>
      <c r="C24" s="223" t="s">
        <v>3465</v>
      </c>
      <c r="D24" s="935" t="s">
        <v>3466</v>
      </c>
      <c r="E24" s="39"/>
      <c r="F24" s="36"/>
      <c r="G24" s="946"/>
      <c r="H24" s="73"/>
      <c r="I24" s="39" t="s">
        <v>3467</v>
      </c>
      <c r="J24" s="973"/>
      <c r="K24" s="968"/>
      <c r="L24" s="968"/>
      <c r="M24" s="969"/>
      <c r="N24" s="969"/>
      <c r="O24" s="969"/>
      <c r="P24" s="61"/>
      <c r="Q24" s="969"/>
      <c r="R24" s="948" t="s">
        <v>3468</v>
      </c>
      <c r="S24" s="974" t="s">
        <v>3469</v>
      </c>
      <c r="T24" s="970"/>
      <c r="U24" s="970"/>
      <c r="V24" s="971"/>
      <c r="W24" s="971"/>
      <c r="X24" s="971"/>
      <c r="Y24" s="971"/>
      <c r="Z24" s="971"/>
      <c r="AA24" s="971"/>
      <c r="AB24" s="971"/>
      <c r="AC24" s="971"/>
      <c r="AD24" s="971"/>
      <c r="AE24" s="971"/>
      <c r="AF24" s="971"/>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row>
    <row r="25" customFormat="false" ht="15" hidden="false" customHeight="true" outlineLevel="0" collapsed="false">
      <c r="A25" s="33" t="s">
        <v>21</v>
      </c>
      <c r="B25" s="33" t="s">
        <v>150</v>
      </c>
      <c r="C25" s="223" t="s">
        <v>3470</v>
      </c>
      <c r="D25" s="36"/>
      <c r="E25" s="39"/>
      <c r="F25" s="36"/>
      <c r="G25" s="946" t="s">
        <v>3471</v>
      </c>
      <c r="H25" s="73" t="s">
        <v>3472</v>
      </c>
      <c r="I25" s="39"/>
      <c r="J25" s="40" t="s">
        <v>3473</v>
      </c>
      <c r="K25" s="36"/>
      <c r="L25" s="36"/>
      <c r="M25" s="36"/>
      <c r="N25" s="36"/>
      <c r="O25" s="36"/>
      <c r="P25" s="22" t="s">
        <v>3474</v>
      </c>
      <c r="Q25" s="36" t="s">
        <v>3475</v>
      </c>
      <c r="R25" s="943" t="s">
        <v>3476</v>
      </c>
      <c r="S25" s="967" t="s">
        <v>3477</v>
      </c>
      <c r="T25" s="87" t="s">
        <v>3478</v>
      </c>
      <c r="U25" s="87"/>
      <c r="V25" s="78"/>
      <c r="W25" s="78"/>
      <c r="X25" s="78"/>
      <c r="Y25" s="78"/>
      <c r="Z25" s="78"/>
      <c r="AA25" s="78"/>
      <c r="AB25" s="78"/>
      <c r="AC25" s="78"/>
      <c r="AD25" s="78"/>
      <c r="AE25" s="78"/>
      <c r="AF25" s="78"/>
      <c r="AG25" s="10"/>
      <c r="AH25" s="10"/>
      <c r="AI25" s="10"/>
      <c r="AJ25" s="10"/>
      <c r="AK25" s="10"/>
      <c r="AL25" s="10"/>
      <c r="AM25" s="10"/>
      <c r="AN25" s="10"/>
      <c r="AO25" s="10"/>
      <c r="AP25" s="10"/>
      <c r="AQ25" s="10"/>
      <c r="AR25" s="10"/>
      <c r="AS25" s="10"/>
      <c r="AT25" s="10"/>
      <c r="AU25" s="10"/>
      <c r="AV25" s="10"/>
      <c r="AW25" s="10"/>
      <c r="AX25" s="10"/>
      <c r="AY25" s="10"/>
      <c r="AZ25" s="10"/>
      <c r="BA25" s="10"/>
      <c r="BB25" s="11"/>
      <c r="BC25" s="12"/>
      <c r="BD25" s="12"/>
      <c r="BE25" s="13"/>
      <c r="BF25" s="12"/>
      <c r="BG25" s="13"/>
      <c r="BH25" s="12"/>
      <c r="BI25" s="12"/>
      <c r="BJ25" s="12"/>
      <c r="BK25" s="12"/>
      <c r="BL25" s="14"/>
      <c r="BM25" s="15"/>
      <c r="BN25" s="15"/>
      <c r="BO25" s="15"/>
      <c r="BP25" s="15"/>
      <c r="BQ25" s="15"/>
    </row>
    <row r="26" customFormat="false" ht="15" hidden="false" customHeight="true" outlineLevel="0" collapsed="false">
      <c r="A26" s="33" t="s">
        <v>3479</v>
      </c>
      <c r="B26" s="33" t="s">
        <v>150</v>
      </c>
      <c r="C26" s="975" t="s">
        <v>3480</v>
      </c>
      <c r="D26" s="935" t="s">
        <v>3481</v>
      </c>
      <c r="E26" s="39" t="s">
        <v>3482</v>
      </c>
      <c r="F26" s="36"/>
      <c r="G26" s="965"/>
      <c r="H26" s="73"/>
      <c r="I26" s="936"/>
      <c r="J26" s="939"/>
      <c r="K26" s="36"/>
      <c r="L26" s="36"/>
      <c r="M26" s="36"/>
      <c r="N26" s="36"/>
      <c r="O26" s="36"/>
      <c r="P26" s="976" t="s">
        <v>3483</v>
      </c>
      <c r="Q26" s="36" t="s">
        <v>3368</v>
      </c>
      <c r="R26" s="948" t="s">
        <v>3484</v>
      </c>
      <c r="S26" s="40" t="s">
        <v>3485</v>
      </c>
      <c r="T26" s="87" t="s">
        <v>3478</v>
      </c>
      <c r="U26" s="87"/>
      <c r="V26" s="78"/>
      <c r="W26" s="78"/>
      <c r="X26" s="78"/>
      <c r="Y26" s="78"/>
      <c r="Z26" s="78"/>
      <c r="AA26" s="78"/>
      <c r="AB26" s="78"/>
      <c r="AC26" s="78"/>
      <c r="AD26" s="78"/>
      <c r="AE26" s="78"/>
      <c r="AF26" s="78"/>
      <c r="AG26" s="10"/>
      <c r="AH26" s="10"/>
      <c r="AI26" s="10"/>
      <c r="AJ26" s="10"/>
      <c r="AK26" s="10"/>
      <c r="AL26" s="10"/>
      <c r="AM26" s="10"/>
      <c r="AN26" s="10"/>
      <c r="AO26" s="10"/>
      <c r="AP26" s="10"/>
      <c r="AQ26" s="10"/>
      <c r="AR26" s="10"/>
      <c r="AS26" s="10"/>
      <c r="AT26" s="10"/>
      <c r="AU26" s="10"/>
      <c r="AV26" s="10"/>
      <c r="AW26" s="10"/>
      <c r="AX26" s="10"/>
      <c r="AY26" s="10"/>
      <c r="AZ26" s="10"/>
      <c r="BA26" s="10"/>
      <c r="BB26" s="11"/>
      <c r="BC26" s="12"/>
      <c r="BD26" s="12"/>
      <c r="BE26" s="13"/>
      <c r="BF26" s="12"/>
      <c r="BG26" s="13"/>
      <c r="BH26" s="12"/>
      <c r="BI26" s="12"/>
      <c r="BJ26" s="12"/>
      <c r="BK26" s="12"/>
      <c r="BL26" s="14"/>
      <c r="BM26" s="15"/>
      <c r="BN26" s="15"/>
      <c r="BO26" s="15"/>
      <c r="BP26" s="15"/>
      <c r="BQ26" s="15"/>
    </row>
    <row r="27" customFormat="false" ht="7.5" hidden="false" customHeight="true" outlineLevel="0" collapsed="false">
      <c r="A27" s="58"/>
      <c r="B27" s="58" t="s">
        <v>3486</v>
      </c>
      <c r="C27" s="977" t="s">
        <v>3487</v>
      </c>
      <c r="D27" s="978" t="s">
        <v>3488</v>
      </c>
      <c r="E27" s="58" t="s">
        <v>3489</v>
      </c>
      <c r="F27" s="58"/>
      <c r="G27" s="58"/>
      <c r="H27" s="58" t="s">
        <v>3490</v>
      </c>
      <c r="I27" s="58"/>
      <c r="J27" s="44"/>
      <c r="K27" s="44"/>
      <c r="L27" s="44"/>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row>
    <row r="28" customFormat="false" ht="15" hidden="false" customHeight="true" outlineLevel="0" collapsed="false">
      <c r="A28" s="33" t="s">
        <v>3491</v>
      </c>
      <c r="B28" s="33" t="s">
        <v>3486</v>
      </c>
      <c r="C28" s="223" t="s">
        <v>3492</v>
      </c>
      <c r="D28" s="36"/>
      <c r="E28" s="51"/>
      <c r="F28" s="36"/>
      <c r="G28" s="946"/>
      <c r="H28" s="73"/>
      <c r="I28" s="39"/>
      <c r="J28" s="51" t="s">
        <v>3493</v>
      </c>
      <c r="K28" s="36"/>
      <c r="L28" s="36"/>
      <c r="M28" s="36"/>
      <c r="N28" s="36"/>
      <c r="O28" s="36"/>
      <c r="P28" s="39"/>
      <c r="Q28" s="36"/>
      <c r="R28" s="61" t="s">
        <v>3494</v>
      </c>
      <c r="S28" s="31"/>
      <c r="T28" s="87"/>
      <c r="U28" s="87"/>
      <c r="V28" s="78"/>
      <c r="W28" s="78"/>
      <c r="X28" s="78"/>
      <c r="Y28" s="78"/>
      <c r="Z28" s="78"/>
      <c r="AA28" s="78"/>
      <c r="AB28" s="78"/>
      <c r="AC28" s="78"/>
      <c r="AD28" s="78"/>
      <c r="AE28" s="78"/>
      <c r="AF28" s="78"/>
      <c r="AG28" s="10"/>
      <c r="AH28" s="10"/>
      <c r="AI28" s="10"/>
      <c r="AJ28" s="10"/>
      <c r="AK28" s="10"/>
      <c r="AL28" s="10"/>
      <c r="AM28" s="10"/>
      <c r="AN28" s="10"/>
      <c r="AO28" s="10"/>
      <c r="AP28" s="10"/>
      <c r="AQ28" s="10"/>
      <c r="AR28" s="10"/>
      <c r="AS28" s="10"/>
      <c r="AT28" s="10"/>
      <c r="AU28" s="10"/>
      <c r="AV28" s="10"/>
      <c r="AW28" s="10"/>
      <c r="AX28" s="10"/>
      <c r="AY28" s="10"/>
      <c r="AZ28" s="10"/>
      <c r="BA28" s="10"/>
      <c r="BB28" s="11"/>
      <c r="BC28" s="12"/>
      <c r="BD28" s="12"/>
      <c r="BE28" s="13"/>
      <c r="BF28" s="12"/>
      <c r="BG28" s="13"/>
      <c r="BH28" s="12"/>
      <c r="BI28" s="12"/>
      <c r="BJ28" s="12"/>
      <c r="BK28" s="12"/>
      <c r="BL28" s="14"/>
      <c r="BM28" s="979"/>
      <c r="BN28" s="979"/>
      <c r="BO28" s="979"/>
      <c r="BP28" s="979"/>
      <c r="BQ28" s="979"/>
    </row>
    <row r="29" customFormat="false" ht="12.75" hidden="false" customHeight="false" outlineLevel="0" collapsed="false">
      <c r="A29" s="980" t="s">
        <v>21</v>
      </c>
      <c r="B29" s="981" t="s">
        <v>22</v>
      </c>
      <c r="C29" s="980" t="s">
        <v>3495</v>
      </c>
      <c r="D29" s="982"/>
      <c r="E29" s="982"/>
      <c r="F29" s="982"/>
      <c r="G29" s="983" t="s">
        <v>3496</v>
      </c>
      <c r="H29" s="982"/>
      <c r="I29" s="984" t="s">
        <v>3497</v>
      </c>
      <c r="J29" s="985"/>
      <c r="K29" s="982"/>
      <c r="L29" s="982"/>
      <c r="M29" s="982"/>
      <c r="N29" s="982"/>
      <c r="O29" s="982"/>
      <c r="P29" s="986"/>
      <c r="Q29" s="987"/>
      <c r="R29" s="988" t="s">
        <v>3498</v>
      </c>
      <c r="S29" s="988" t="s">
        <v>3499</v>
      </c>
      <c r="T29" s="989"/>
      <c r="U29" s="982"/>
      <c r="V29" s="990"/>
      <c r="W29" s="990"/>
      <c r="X29" s="990"/>
      <c r="Y29" s="990"/>
      <c r="Z29" s="990"/>
      <c r="AA29" s="990"/>
      <c r="AB29" s="990"/>
      <c r="AC29" s="990"/>
      <c r="AD29" s="990"/>
      <c r="AE29" s="990"/>
      <c r="AF29" s="990"/>
      <c r="AG29" s="990"/>
      <c r="AH29" s="990"/>
      <c r="AI29" s="990"/>
      <c r="AJ29" s="990"/>
      <c r="AK29" s="990"/>
      <c r="AL29" s="990"/>
      <c r="AM29" s="990"/>
      <c r="AN29" s="990"/>
      <c r="AO29" s="990"/>
      <c r="AP29" s="990"/>
      <c r="AQ29" s="990"/>
      <c r="AR29" s="990"/>
      <c r="AS29" s="990"/>
      <c r="AT29" s="990"/>
      <c r="AU29" s="990"/>
      <c r="AV29" s="990"/>
      <c r="AW29" s="990"/>
      <c r="AX29" s="990"/>
      <c r="AY29" s="990"/>
      <c r="AZ29" s="990"/>
      <c r="BA29" s="990"/>
      <c r="BB29" s="991"/>
      <c r="BC29" s="992"/>
      <c r="BD29" s="992"/>
      <c r="BE29" s="993"/>
      <c r="BF29" s="992"/>
      <c r="BG29" s="993"/>
      <c r="BH29" s="992"/>
      <c r="BI29" s="992"/>
      <c r="BJ29" s="992"/>
      <c r="BK29" s="992"/>
      <c r="BL29" s="994"/>
      <c r="BM29" s="995"/>
      <c r="BN29" s="979"/>
      <c r="BO29" s="979"/>
      <c r="BP29" s="979"/>
      <c r="BQ29" s="979"/>
    </row>
    <row r="30" customFormat="false" ht="12.75" hidden="false" customHeight="false" outlineLevel="0" collapsed="false">
      <c r="A30" s="996" t="s">
        <v>544</v>
      </c>
      <c r="B30" s="997" t="s">
        <v>551</v>
      </c>
      <c r="C30" s="97" t="s">
        <v>3500</v>
      </c>
      <c r="D30" s="998"/>
      <c r="E30" s="998"/>
      <c r="F30" s="998"/>
      <c r="G30" s="999"/>
      <c r="H30" s="998"/>
      <c r="I30" s="999"/>
      <c r="J30" s="1000" t="s">
        <v>3501</v>
      </c>
      <c r="K30" s="998"/>
      <c r="L30" s="998"/>
      <c r="M30" s="998"/>
      <c r="N30" s="998"/>
      <c r="O30" s="998"/>
      <c r="P30" s="1001" t="n">
        <v>528580621</v>
      </c>
      <c r="Q30" s="998"/>
      <c r="R30" s="1002" t="s">
        <v>3502</v>
      </c>
      <c r="S30" s="1002" t="s">
        <v>3503</v>
      </c>
      <c r="T30" s="1003"/>
      <c r="U30" s="998"/>
      <c r="V30" s="1004"/>
      <c r="W30" s="1004"/>
      <c r="X30" s="1004"/>
      <c r="Y30" s="1004"/>
      <c r="Z30" s="1004"/>
      <c r="AA30" s="1004"/>
      <c r="AB30" s="1004"/>
      <c r="AC30" s="1004"/>
      <c r="AD30" s="1004"/>
      <c r="AE30" s="1004"/>
      <c r="AF30" s="1004"/>
      <c r="AG30" s="1004"/>
      <c r="AH30" s="1004"/>
      <c r="AI30" s="1004"/>
      <c r="AJ30" s="1004"/>
      <c r="AK30" s="1004"/>
      <c r="AL30" s="1004"/>
      <c r="AM30" s="1004"/>
      <c r="AN30" s="1004"/>
      <c r="AO30" s="1004"/>
      <c r="AP30" s="1004"/>
      <c r="AQ30" s="1004"/>
      <c r="AR30" s="1004"/>
      <c r="AS30" s="1004"/>
      <c r="AT30" s="1004"/>
      <c r="AU30" s="1004"/>
      <c r="AV30" s="1004"/>
      <c r="AW30" s="1004"/>
      <c r="AX30" s="1004"/>
      <c r="AY30" s="1004"/>
      <c r="AZ30" s="1004"/>
      <c r="BA30" s="1004"/>
      <c r="BB30" s="1005"/>
      <c r="BC30" s="1006"/>
      <c r="BD30" s="1006"/>
      <c r="BE30" s="1007"/>
      <c r="BF30" s="1006"/>
      <c r="BG30" s="1007"/>
      <c r="BH30" s="1006"/>
      <c r="BI30" s="1006"/>
      <c r="BJ30" s="1006"/>
      <c r="BK30" s="1006"/>
      <c r="BL30" s="1008"/>
      <c r="BM30" s="1009"/>
      <c r="BN30" s="1010"/>
      <c r="BO30" s="1010"/>
      <c r="BP30" s="1010"/>
      <c r="BQ30" s="1010"/>
    </row>
    <row r="31" customFormat="false" ht="15.75" hidden="false" customHeight="true" outlineLevel="0" collapsed="false">
      <c r="A31" s="126" t="s">
        <v>801</v>
      </c>
      <c r="B31" s="126" t="s">
        <v>150</v>
      </c>
      <c r="C31" s="126" t="s">
        <v>3504</v>
      </c>
      <c r="D31" s="127" t="s">
        <v>3505</v>
      </c>
      <c r="E31" s="212" t="s">
        <v>3506</v>
      </c>
      <c r="F31" s="127"/>
      <c r="G31" s="127" t="s">
        <v>3507</v>
      </c>
      <c r="H31" s="127"/>
      <c r="I31" s="127" t="s">
        <v>3508</v>
      </c>
      <c r="J31" s="228"/>
      <c r="K31" s="127"/>
      <c r="L31" s="127"/>
      <c r="M31" s="127"/>
      <c r="N31" s="127"/>
      <c r="O31" s="127"/>
      <c r="P31" s="127"/>
      <c r="Q31" s="127" t="s">
        <v>3509</v>
      </c>
      <c r="R31" s="229" t="s">
        <v>3510</v>
      </c>
      <c r="S31" s="130"/>
      <c r="T31" s="127" t="s">
        <v>3511</v>
      </c>
      <c r="U31" s="127"/>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2"/>
      <c r="BC31" s="133"/>
      <c r="BD31" s="133"/>
      <c r="BE31" s="134"/>
      <c r="BF31" s="133"/>
      <c r="BG31" s="134"/>
      <c r="BH31" s="133"/>
      <c r="BI31" s="133"/>
      <c r="BJ31" s="133"/>
      <c r="BK31" s="133"/>
      <c r="BL31" s="135"/>
      <c r="BM31" s="716"/>
    </row>
    <row r="32" customFormat="false" ht="15" hidden="false" customHeight="true" outlineLevel="0" collapsed="false">
      <c r="A32" s="112" t="s">
        <v>21</v>
      </c>
      <c r="B32" s="112" t="s">
        <v>22</v>
      </c>
      <c r="C32" s="170" t="s">
        <v>3512</v>
      </c>
      <c r="D32" s="1011"/>
      <c r="E32" s="1011"/>
      <c r="F32" s="1011"/>
      <c r="G32" s="246" t="s">
        <v>3513</v>
      </c>
      <c r="H32" s="1012" t="s">
        <v>3514</v>
      </c>
      <c r="I32" s="1013" t="s">
        <v>3515</v>
      </c>
      <c r="J32" s="1011"/>
      <c r="K32" s="1011"/>
      <c r="L32" s="1011"/>
      <c r="M32" s="1011"/>
      <c r="N32" s="1011"/>
      <c r="O32" s="1011"/>
      <c r="P32" s="1011"/>
      <c r="Q32" s="1011"/>
      <c r="R32" s="250"/>
      <c r="S32" s="1014"/>
      <c r="T32" s="1015"/>
      <c r="U32" s="1015"/>
      <c r="V32" s="1016"/>
      <c r="W32" s="1016"/>
      <c r="X32" s="1016"/>
      <c r="Y32" s="1016"/>
      <c r="Z32" s="1016"/>
      <c r="AA32" s="1016"/>
      <c r="AB32" s="1016"/>
      <c r="AC32" s="1016"/>
      <c r="AD32" s="1016"/>
      <c r="AE32" s="1016"/>
      <c r="AF32" s="1016"/>
      <c r="AG32" s="1017"/>
      <c r="AH32" s="1017"/>
      <c r="AI32" s="1017"/>
      <c r="AJ32" s="1017"/>
      <c r="AK32" s="1017"/>
      <c r="AL32" s="1017"/>
      <c r="AM32" s="1017"/>
      <c r="AN32" s="1017"/>
      <c r="AO32" s="1017"/>
      <c r="AP32" s="1017"/>
      <c r="AQ32" s="1017"/>
      <c r="AR32" s="1017"/>
      <c r="AS32" s="1017"/>
      <c r="AT32" s="1017"/>
      <c r="AU32" s="1017"/>
      <c r="AV32" s="1017"/>
      <c r="AW32" s="1017"/>
      <c r="AX32" s="1017"/>
      <c r="AY32" s="1017"/>
      <c r="AZ32" s="1017"/>
      <c r="BA32" s="1017"/>
      <c r="BB32" s="1018"/>
      <c r="BC32" s="1019"/>
      <c r="BD32" s="1019"/>
      <c r="BE32" s="1020"/>
      <c r="BF32" s="1019"/>
      <c r="BG32" s="1020"/>
      <c r="BH32" s="1019"/>
      <c r="BI32" s="1019"/>
      <c r="BJ32" s="1019"/>
      <c r="BK32" s="1019"/>
      <c r="BL32" s="1021"/>
      <c r="BM32" s="716"/>
    </row>
    <row r="33" customFormat="false" ht="15" hidden="false" customHeight="true" outlineLevel="0" collapsed="false">
      <c r="A33" s="126" t="s">
        <v>21</v>
      </c>
      <c r="B33" s="126" t="s">
        <v>22</v>
      </c>
      <c r="C33" s="170" t="s">
        <v>3516</v>
      </c>
      <c r="D33" s="139"/>
      <c r="E33" s="139"/>
      <c r="F33" s="139"/>
      <c r="G33" s="218" t="s">
        <v>3517</v>
      </c>
      <c r="H33" s="1022"/>
      <c r="I33" s="1023" t="s">
        <v>3518</v>
      </c>
      <c r="J33" s="123"/>
      <c r="K33" s="139"/>
      <c r="L33" s="139"/>
      <c r="M33" s="139"/>
      <c r="N33" s="139"/>
      <c r="O33" s="139"/>
      <c r="P33" s="177"/>
      <c r="Q33" s="164" t="n">
        <v>42106</v>
      </c>
      <c r="R33" s="156" t="s">
        <v>3519</v>
      </c>
      <c r="S33" s="191" t="s">
        <v>3520</v>
      </c>
      <c r="T33" s="166"/>
      <c r="U33" s="166"/>
      <c r="V33" s="143"/>
      <c r="W33" s="143"/>
      <c r="X33" s="143"/>
      <c r="Y33" s="143"/>
      <c r="Z33" s="143"/>
      <c r="AA33" s="143"/>
      <c r="AB33" s="143"/>
      <c r="AC33" s="143"/>
      <c r="AD33" s="143"/>
      <c r="AE33" s="143"/>
      <c r="AF33" s="143"/>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5"/>
      <c r="BC33" s="146"/>
      <c r="BD33" s="146"/>
      <c r="BE33" s="134"/>
      <c r="BF33" s="146"/>
      <c r="BG33" s="134"/>
      <c r="BH33" s="146"/>
      <c r="BI33" s="146"/>
      <c r="BJ33" s="146"/>
      <c r="BK33" s="146"/>
      <c r="BL33" s="147"/>
      <c r="BM33" s="716"/>
    </row>
    <row r="34" customFormat="false" ht="15" hidden="false" customHeight="true" outlineLevel="0" collapsed="false">
      <c r="A34" s="126" t="s">
        <v>21</v>
      </c>
      <c r="B34" s="126" t="s">
        <v>22</v>
      </c>
      <c r="C34" s="170" t="s">
        <v>3521</v>
      </c>
      <c r="D34" s="139"/>
      <c r="E34" s="139"/>
      <c r="F34" s="139"/>
      <c r="G34" s="218" t="s">
        <v>3522</v>
      </c>
      <c r="H34" s="1022"/>
      <c r="I34" s="1023" t="s">
        <v>3523</v>
      </c>
      <c r="J34" s="154" t="s">
        <v>3524</v>
      </c>
      <c r="K34" s="139"/>
      <c r="L34" s="139"/>
      <c r="M34" s="139"/>
      <c r="N34" s="139"/>
      <c r="O34" s="139"/>
      <c r="P34" s="177" t="s">
        <v>3525</v>
      </c>
      <c r="Q34" s="164" t="n">
        <v>42197</v>
      </c>
      <c r="R34" s="156" t="s">
        <v>3526</v>
      </c>
      <c r="S34" s="191" t="s">
        <v>3527</v>
      </c>
      <c r="T34" s="166"/>
      <c r="U34" s="166"/>
      <c r="V34" s="143"/>
      <c r="W34" s="143"/>
      <c r="X34" s="143"/>
      <c r="Y34" s="143"/>
      <c r="Z34" s="143"/>
      <c r="AA34" s="143"/>
      <c r="AB34" s="143"/>
      <c r="AC34" s="143"/>
      <c r="AD34" s="143"/>
      <c r="AE34" s="143"/>
      <c r="AF34" s="143"/>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5"/>
      <c r="BC34" s="146"/>
      <c r="BD34" s="146"/>
      <c r="BE34" s="134"/>
      <c r="BF34" s="146"/>
      <c r="BG34" s="134"/>
      <c r="BH34" s="146"/>
      <c r="BI34" s="146"/>
      <c r="BJ34" s="146"/>
      <c r="BK34" s="146"/>
      <c r="BL34" s="147"/>
      <c r="BM34" s="716"/>
    </row>
    <row r="35" customFormat="false" ht="15.75" hidden="false" customHeight="true" outlineLevel="0" collapsed="false">
      <c r="A35" s="93" t="s">
        <v>527</v>
      </c>
      <c r="B35" s="93" t="s">
        <v>3528</v>
      </c>
      <c r="C35" s="93" t="s">
        <v>3529</v>
      </c>
      <c r="D35" s="97"/>
      <c r="E35" s="97"/>
      <c r="F35" s="97"/>
      <c r="G35" s="97" t="s">
        <v>3530</v>
      </c>
      <c r="H35" s="97"/>
      <c r="I35" s="739" t="s">
        <v>3531</v>
      </c>
      <c r="J35" s="741" t="s">
        <v>3532</v>
      </c>
      <c r="K35" s="97"/>
      <c r="L35" s="97"/>
      <c r="M35" s="97"/>
      <c r="N35" s="97"/>
      <c r="O35" s="97"/>
      <c r="P35" s="97" t="s">
        <v>3533</v>
      </c>
      <c r="Q35" s="97" t="n">
        <v>5.6</v>
      </c>
      <c r="R35" s="959" t="s">
        <v>3534</v>
      </c>
      <c r="S35" s="225" t="s">
        <v>3535</v>
      </c>
      <c r="T35" s="97"/>
      <c r="U35" s="97"/>
      <c r="V35" s="745"/>
      <c r="W35" s="745"/>
      <c r="X35" s="745"/>
      <c r="Y35" s="745"/>
      <c r="Z35" s="745"/>
      <c r="AA35" s="745"/>
      <c r="AB35" s="745"/>
      <c r="AC35" s="745"/>
      <c r="AD35" s="745"/>
      <c r="AE35" s="745"/>
      <c r="AF35" s="745"/>
      <c r="AG35" s="745"/>
      <c r="AH35" s="745"/>
      <c r="AI35" s="745"/>
      <c r="AJ35" s="745"/>
      <c r="AK35" s="745"/>
      <c r="AL35" s="745"/>
      <c r="AM35" s="745"/>
      <c r="AN35" s="745"/>
      <c r="AO35" s="745"/>
      <c r="AP35" s="745"/>
      <c r="AQ35" s="745"/>
      <c r="AR35" s="745"/>
      <c r="AS35" s="745"/>
      <c r="AT35" s="745"/>
      <c r="AU35" s="745"/>
      <c r="AV35" s="745"/>
      <c r="AW35" s="745"/>
      <c r="AX35" s="745"/>
      <c r="AY35" s="745"/>
      <c r="AZ35" s="745"/>
      <c r="BA35" s="745"/>
      <c r="BB35" s="960"/>
      <c r="BC35" s="15"/>
      <c r="BD35" s="15"/>
      <c r="BE35" s="13"/>
      <c r="BF35" s="15"/>
      <c r="BG35" s="13"/>
      <c r="BH35" s="15"/>
      <c r="BI35" s="15"/>
      <c r="BJ35" s="15"/>
      <c r="BK35" s="15"/>
      <c r="BL35" s="961"/>
      <c r="BM35" s="716"/>
    </row>
    <row r="36" customFormat="false" ht="15.75" hidden="false" customHeight="true" outlineLevel="0" collapsed="false">
      <c r="A36" s="16" t="s">
        <v>21</v>
      </c>
      <c r="B36" s="16" t="s">
        <v>22</v>
      </c>
      <c r="C36" s="223" t="s">
        <v>3536</v>
      </c>
      <c r="D36" s="234"/>
      <c r="E36" s="234"/>
      <c r="F36" s="234"/>
      <c r="G36" s="234" t="s">
        <v>3537</v>
      </c>
      <c r="H36" s="234"/>
      <c r="I36" s="234"/>
      <c r="J36" s="234" t="s">
        <v>3538</v>
      </c>
      <c r="K36" s="234"/>
      <c r="L36" s="234"/>
      <c r="M36" s="234"/>
      <c r="N36" s="234"/>
      <c r="O36" s="234"/>
      <c r="P36" s="234" t="n">
        <v>524267014</v>
      </c>
      <c r="Q36" s="261" t="s">
        <v>3539</v>
      </c>
      <c r="R36" s="234"/>
      <c r="T36" s="1024" t="s">
        <v>3540</v>
      </c>
      <c r="U36" s="18"/>
      <c r="V36" s="241"/>
      <c r="W36" s="241"/>
      <c r="X36" s="241"/>
      <c r="Y36" s="241"/>
      <c r="Z36" s="241"/>
      <c r="AA36" s="241"/>
      <c r="AB36" s="241"/>
      <c r="AC36" s="241"/>
      <c r="AD36" s="241"/>
      <c r="AE36" s="241"/>
      <c r="AF36" s="241"/>
      <c r="AG36" s="241"/>
      <c r="AH36" s="18"/>
      <c r="AI36" s="18"/>
      <c r="AJ36" s="18"/>
      <c r="AK36" s="18"/>
      <c r="AL36" s="18"/>
      <c r="AM36" s="18"/>
      <c r="AN36" s="18"/>
      <c r="AO36" s="18"/>
      <c r="AP36" s="18"/>
      <c r="AQ36" s="18"/>
      <c r="AR36" s="18"/>
      <c r="AS36" s="18"/>
      <c r="AT36" s="18"/>
      <c r="AU36" s="18"/>
      <c r="AV36" s="18"/>
      <c r="AW36" s="18"/>
      <c r="AX36" s="18"/>
      <c r="AY36" s="18"/>
      <c r="AZ36" s="18"/>
      <c r="BA36" s="18"/>
      <c r="BB36" s="18"/>
      <c r="BC36" s="101"/>
      <c r="BD36" s="25"/>
      <c r="BE36" s="25"/>
      <c r="BF36" s="25"/>
      <c r="BG36" s="25"/>
      <c r="BH36" s="25"/>
      <c r="BI36" s="25"/>
      <c r="BJ36" s="25"/>
      <c r="BK36" s="25"/>
      <c r="BL36" s="25"/>
      <c r="BM36" s="102"/>
    </row>
    <row r="37" customFormat="false" ht="15.75" hidden="false" customHeight="true" outlineLevel="0" collapsed="false">
      <c r="A37" s="112"/>
      <c r="B37" s="112"/>
      <c r="C37" s="126" t="s">
        <v>3541</v>
      </c>
      <c r="D37" s="116"/>
      <c r="E37" s="116"/>
      <c r="F37" s="116"/>
      <c r="G37" s="116"/>
      <c r="H37" s="116"/>
      <c r="I37" s="116"/>
      <c r="J37" s="116" t="s">
        <v>3542</v>
      </c>
      <c r="K37" s="116"/>
      <c r="L37" s="116"/>
      <c r="M37" s="116"/>
      <c r="N37" s="116"/>
      <c r="O37" s="116"/>
      <c r="P37" s="116" t="s">
        <v>3543</v>
      </c>
      <c r="Q37" s="116"/>
      <c r="R37" s="116" t="s">
        <v>3544</v>
      </c>
      <c r="S37" s="116" t="s">
        <v>3545</v>
      </c>
      <c r="T37" s="1025" t="s">
        <v>3546</v>
      </c>
      <c r="U37" s="116"/>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2"/>
      <c r="BD37" s="123"/>
      <c r="BE37" s="123"/>
      <c r="BF37" s="124"/>
      <c r="BG37" s="123"/>
      <c r="BH37" s="124"/>
      <c r="BI37" s="123"/>
      <c r="BJ37" s="123"/>
      <c r="BK37" s="123"/>
      <c r="BL37" s="123"/>
      <c r="BM37" s="125"/>
      <c r="BN37" s="123"/>
      <c r="BO37" s="123"/>
      <c r="BP37" s="123"/>
      <c r="BQ37" s="123"/>
    </row>
    <row r="38" customFormat="false" ht="15.75" hidden="false" customHeight="true" outlineLevel="0" collapsed="false">
      <c r="A38" s="126" t="s">
        <v>21</v>
      </c>
      <c r="B38" s="126" t="s">
        <v>150</v>
      </c>
      <c r="C38" s="126" t="s">
        <v>3547</v>
      </c>
      <c r="D38" s="127"/>
      <c r="E38" s="127"/>
      <c r="F38" s="127"/>
      <c r="G38" s="127" t="s">
        <v>3548</v>
      </c>
      <c r="H38" s="127"/>
      <c r="I38" s="127"/>
      <c r="J38" s="127" t="s">
        <v>3549</v>
      </c>
      <c r="K38" s="127"/>
      <c r="L38" s="127"/>
      <c r="M38" s="127"/>
      <c r="N38" s="127"/>
      <c r="O38" s="127"/>
      <c r="P38" s="127" t="s">
        <v>3550</v>
      </c>
      <c r="Q38" s="127"/>
      <c r="R38" s="127" t="s">
        <v>3551</v>
      </c>
      <c r="S38" s="127" t="s">
        <v>3552</v>
      </c>
      <c r="T38" s="127" t="s">
        <v>3553</v>
      </c>
      <c r="U38" s="127"/>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2"/>
      <c r="BD38" s="133"/>
      <c r="BE38" s="133"/>
      <c r="BF38" s="134"/>
      <c r="BG38" s="133"/>
      <c r="BH38" s="134"/>
      <c r="BI38" s="133"/>
      <c r="BJ38" s="133"/>
      <c r="BK38" s="133"/>
      <c r="BL38" s="133"/>
      <c r="BM38" s="135"/>
      <c r="BN38" s="133"/>
      <c r="BO38" s="133"/>
      <c r="BP38" s="133"/>
      <c r="BQ38" s="133"/>
    </row>
    <row r="39" customFormat="false" ht="15.75" hidden="false" customHeight="true" outlineLevel="0" collapsed="false">
      <c r="A39" s="126" t="s">
        <v>21</v>
      </c>
      <c r="B39" s="126" t="s">
        <v>22</v>
      </c>
      <c r="C39" s="126" t="s">
        <v>3554</v>
      </c>
      <c r="D39" s="127"/>
      <c r="E39" s="127"/>
      <c r="F39" s="127"/>
      <c r="G39" s="127"/>
      <c r="H39" s="127"/>
      <c r="I39" s="127"/>
      <c r="J39" s="127" t="s">
        <v>3555</v>
      </c>
      <c r="K39" s="127"/>
      <c r="L39" s="127"/>
      <c r="M39" s="127"/>
      <c r="N39" s="127"/>
      <c r="O39" s="127"/>
      <c r="P39" s="127" t="s">
        <v>3556</v>
      </c>
      <c r="Q39" s="127"/>
      <c r="R39" s="127" t="s">
        <v>3557</v>
      </c>
      <c r="S39" s="127" t="s">
        <v>3558</v>
      </c>
      <c r="T39" s="127" t="s">
        <v>3559</v>
      </c>
      <c r="U39" s="127"/>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2"/>
      <c r="BD39" s="133"/>
      <c r="BE39" s="133"/>
      <c r="BF39" s="134"/>
      <c r="BG39" s="133"/>
      <c r="BH39" s="134"/>
      <c r="BI39" s="133"/>
      <c r="BJ39" s="133"/>
      <c r="BK39" s="133"/>
      <c r="BL39" s="133"/>
      <c r="BM39" s="135"/>
      <c r="BN39" s="133"/>
      <c r="BO39" s="133"/>
      <c r="BP39" s="133"/>
      <c r="BQ39" s="133"/>
    </row>
    <row r="40" customFormat="false" ht="15.75" hidden="false" customHeight="true" outlineLevel="0" collapsed="false">
      <c r="A40" s="112" t="s">
        <v>21</v>
      </c>
      <c r="B40" s="112" t="s">
        <v>537</v>
      </c>
      <c r="C40" s="126" t="s">
        <v>3560</v>
      </c>
      <c r="D40" s="116"/>
      <c r="E40" s="116"/>
      <c r="F40" s="116"/>
      <c r="G40" s="116"/>
      <c r="H40" s="116"/>
      <c r="I40" s="116"/>
      <c r="J40" s="116"/>
      <c r="K40" s="116"/>
      <c r="L40" s="116"/>
      <c r="M40" s="116"/>
      <c r="N40" s="116"/>
      <c r="O40" s="116"/>
      <c r="P40" s="116" t="s">
        <v>3561</v>
      </c>
      <c r="Q40" s="116" t="s">
        <v>3562</v>
      </c>
      <c r="R40" s="116" t="s">
        <v>3563</v>
      </c>
      <c r="S40" s="116" t="s">
        <v>3564</v>
      </c>
      <c r="T40" s="1025" t="s">
        <v>3565</v>
      </c>
      <c r="U40" s="116"/>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2"/>
      <c r="BD40" s="123"/>
      <c r="BE40" s="123"/>
      <c r="BF40" s="124"/>
      <c r="BG40" s="123"/>
      <c r="BH40" s="124"/>
      <c r="BI40" s="123"/>
      <c r="BJ40" s="123"/>
      <c r="BK40" s="123"/>
      <c r="BL40" s="123"/>
      <c r="BM40" s="125"/>
      <c r="BN40" s="123"/>
      <c r="BO40" s="123"/>
      <c r="BP40" s="123"/>
      <c r="BQ40" s="123"/>
    </row>
    <row r="41" customFormat="false" ht="15.75" hidden="false" customHeight="true" outlineLevel="0" collapsed="false">
      <c r="A41" s="126" t="s">
        <v>22</v>
      </c>
      <c r="B41" s="1026" t="s">
        <v>3566</v>
      </c>
      <c r="C41" s="1027"/>
      <c r="D41" s="114" t="s">
        <v>3567</v>
      </c>
      <c r="E41" s="1028"/>
      <c r="F41" s="1028"/>
      <c r="G41" s="123"/>
      <c r="H41" s="251" t="s">
        <v>3568</v>
      </c>
      <c r="I41" s="1029" t="s">
        <v>3569</v>
      </c>
      <c r="J41" s="251"/>
      <c r="K41" s="251"/>
      <c r="L41" s="116"/>
      <c r="M41" s="116"/>
      <c r="N41" s="116"/>
      <c r="O41" s="116"/>
      <c r="P41" s="116"/>
      <c r="Q41" s="116"/>
      <c r="R41" s="116"/>
      <c r="S41" s="116"/>
      <c r="T41" s="127"/>
      <c r="U41" s="116"/>
      <c r="V41" s="116"/>
      <c r="W41" s="116" t="s">
        <v>3570</v>
      </c>
      <c r="X41" s="116" t="s">
        <v>3571</v>
      </c>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23"/>
      <c r="BO41" s="123"/>
      <c r="BP41" s="123"/>
      <c r="BQ41" s="123"/>
    </row>
    <row r="42" customFormat="false" ht="15.75" hidden="false" customHeight="true" outlineLevel="0" collapsed="false">
      <c r="A42" s="127" t="s">
        <v>21</v>
      </c>
      <c r="B42" s="127" t="s">
        <v>537</v>
      </c>
      <c r="C42" s="127" t="s">
        <v>3572</v>
      </c>
      <c r="D42" s="127"/>
      <c r="E42" s="127"/>
      <c r="F42" s="127"/>
      <c r="G42" s="127" t="s">
        <v>3573</v>
      </c>
      <c r="H42" s="127"/>
      <c r="I42" s="1030" t="s">
        <v>3574</v>
      </c>
      <c r="J42" s="228" t="s">
        <v>3575</v>
      </c>
      <c r="K42" s="127"/>
      <c r="L42" s="127"/>
      <c r="M42" s="127"/>
      <c r="N42" s="127"/>
      <c r="O42" s="127"/>
      <c r="P42" s="228" t="s">
        <v>3576</v>
      </c>
      <c r="Q42" s="127" t="s">
        <v>3577</v>
      </c>
      <c r="R42" s="1031"/>
      <c r="S42" s="127" t="s">
        <v>3578</v>
      </c>
      <c r="T42" s="127" t="s">
        <v>3579</v>
      </c>
      <c r="U42" s="127"/>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2"/>
      <c r="BD42" s="133"/>
      <c r="BE42" s="133"/>
      <c r="BF42" s="134"/>
      <c r="BG42" s="133"/>
      <c r="BH42" s="134"/>
      <c r="BI42" s="133"/>
      <c r="BJ42" s="133"/>
      <c r="BK42" s="133"/>
      <c r="BL42" s="133"/>
      <c r="BM42" s="135"/>
      <c r="BN42" s="133"/>
      <c r="BO42" s="133"/>
      <c r="BP42" s="133"/>
      <c r="BQ42" s="133"/>
    </row>
    <row r="43" customFormat="false" ht="15.75" hidden="false" customHeight="true" outlineLevel="0" collapsed="false">
      <c r="A43" s="116"/>
      <c r="B43" s="116" t="s">
        <v>3580</v>
      </c>
      <c r="C43" s="127" t="s">
        <v>3581</v>
      </c>
      <c r="D43" s="116"/>
      <c r="E43" s="116"/>
      <c r="F43" s="116"/>
      <c r="G43" s="116"/>
      <c r="H43" s="116"/>
      <c r="I43" s="116"/>
      <c r="J43" s="116" t="s">
        <v>3582</v>
      </c>
      <c r="K43" s="116"/>
      <c r="L43" s="116"/>
      <c r="M43" s="116"/>
      <c r="N43" s="116"/>
      <c r="O43" s="116"/>
      <c r="P43" s="116" t="s">
        <v>3583</v>
      </c>
      <c r="Q43" s="116"/>
      <c r="R43" s="116" t="s">
        <v>3584</v>
      </c>
      <c r="S43" s="116" t="s">
        <v>3585</v>
      </c>
      <c r="T43" s="1025" t="s">
        <v>3586</v>
      </c>
      <c r="U43" s="116"/>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2"/>
      <c r="BD43" s="123"/>
      <c r="BE43" s="123"/>
      <c r="BF43" s="124"/>
      <c r="BG43" s="123"/>
      <c r="BH43" s="124"/>
      <c r="BI43" s="123"/>
      <c r="BJ43" s="123"/>
      <c r="BK43" s="123"/>
      <c r="BL43" s="123"/>
      <c r="BM43" s="125"/>
      <c r="BN43" s="123"/>
      <c r="BO43" s="123"/>
      <c r="BP43" s="123"/>
      <c r="BQ43" s="123"/>
    </row>
    <row r="44" customFormat="false" ht="12.75" hidden="false" customHeight="false" outlineLevel="0" collapsed="false">
      <c r="A44" s="127" t="s">
        <v>21</v>
      </c>
      <c r="B44" s="127" t="s">
        <v>537</v>
      </c>
      <c r="C44" s="127" t="s">
        <v>3587</v>
      </c>
      <c r="D44" s="127"/>
      <c r="E44" s="127"/>
      <c r="F44" s="127"/>
      <c r="G44" s="127"/>
      <c r="H44" s="127"/>
      <c r="I44" s="133"/>
      <c r="J44" s="127" t="s">
        <v>3588</v>
      </c>
      <c r="K44" s="127"/>
      <c r="L44" s="127"/>
      <c r="M44" s="127"/>
      <c r="N44" s="127"/>
      <c r="O44" s="127"/>
      <c r="P44" s="127"/>
      <c r="Q44" s="127" t="s">
        <v>3589</v>
      </c>
      <c r="R44" s="127" t="s">
        <v>3590</v>
      </c>
      <c r="S44" s="127" t="s">
        <v>3591</v>
      </c>
      <c r="T44" s="127"/>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row>
    <row r="45" customFormat="false" ht="15.75" hidden="false" customHeight="true" outlineLevel="0" collapsed="false">
      <c r="A45" s="116" t="s">
        <v>21</v>
      </c>
      <c r="B45" s="116" t="s">
        <v>150</v>
      </c>
      <c r="C45" s="127" t="s">
        <v>3592</v>
      </c>
      <c r="D45" s="114" t="s">
        <v>3593</v>
      </c>
      <c r="E45" s="114" t="s">
        <v>3594</v>
      </c>
      <c r="F45" s="116"/>
      <c r="G45" s="116"/>
      <c r="H45" s="116"/>
      <c r="I45" s="116"/>
      <c r="J45" s="228" t="s">
        <v>3595</v>
      </c>
      <c r="K45" s="116"/>
      <c r="L45" s="116"/>
      <c r="M45" s="116"/>
      <c r="N45" s="116"/>
      <c r="O45" s="116"/>
      <c r="P45" s="116"/>
      <c r="Q45" s="1032"/>
      <c r="R45" s="228" t="s">
        <v>3596</v>
      </c>
      <c r="S45" s="116" t="s">
        <v>3597</v>
      </c>
      <c r="T45" s="1025" t="s">
        <v>3598</v>
      </c>
      <c r="U45" s="116"/>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2"/>
      <c r="BD45" s="123"/>
      <c r="BE45" s="123"/>
      <c r="BF45" s="124"/>
      <c r="BG45" s="123"/>
      <c r="BH45" s="124"/>
      <c r="BI45" s="123"/>
      <c r="BJ45" s="123"/>
      <c r="BK45" s="123"/>
      <c r="BL45" s="123"/>
      <c r="BM45" s="125"/>
      <c r="BN45" s="123"/>
      <c r="BO45" s="123"/>
      <c r="BP45" s="123"/>
      <c r="BQ45" s="123"/>
    </row>
    <row r="46" customFormat="false" ht="15.75" hidden="false" customHeight="true" outlineLevel="0" collapsed="false">
      <c r="A46" s="18" t="s">
        <v>527</v>
      </c>
      <c r="B46" s="18" t="s">
        <v>3599</v>
      </c>
      <c r="C46" s="97" t="s">
        <v>3600</v>
      </c>
      <c r="D46" s="18"/>
      <c r="E46" s="18"/>
      <c r="F46" s="18"/>
      <c r="G46" s="18" t="s">
        <v>3601</v>
      </c>
      <c r="H46" s="18"/>
      <c r="I46" s="739" t="s">
        <v>3602</v>
      </c>
      <c r="J46" s="739" t="s">
        <v>3603</v>
      </c>
      <c r="K46" s="18"/>
      <c r="L46" s="18"/>
      <c r="M46" s="18"/>
      <c r="N46" s="18"/>
      <c r="O46" s="18"/>
      <c r="P46" s="18" t="s">
        <v>3604</v>
      </c>
      <c r="Q46" s="18" t="n">
        <v>3.6</v>
      </c>
      <c r="R46" s="739" t="s">
        <v>3605</v>
      </c>
      <c r="S46" s="18" t="s">
        <v>3606</v>
      </c>
      <c r="T46" s="740" t="s">
        <v>3607</v>
      </c>
      <c r="U46" s="18"/>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4"/>
      <c r="BF46" s="25"/>
      <c r="BH46" s="25"/>
      <c r="BM46" s="26"/>
    </row>
    <row r="47" customFormat="false" ht="15.75" hidden="false" customHeight="true" outlineLevel="0" collapsed="false">
      <c r="A47" s="18" t="s">
        <v>21</v>
      </c>
      <c r="B47" s="18" t="s">
        <v>537</v>
      </c>
      <c r="C47" s="97" t="s">
        <v>3608</v>
      </c>
      <c r="D47" s="27" t="s">
        <v>3609</v>
      </c>
      <c r="E47" s="18"/>
      <c r="F47" s="18"/>
      <c r="G47" s="18" t="s">
        <v>3610</v>
      </c>
      <c r="H47" s="18"/>
      <c r="I47" s="739"/>
      <c r="J47" s="739"/>
      <c r="K47" s="18"/>
      <c r="L47" s="18"/>
      <c r="M47" s="18"/>
      <c r="N47" s="18"/>
      <c r="O47" s="18"/>
      <c r="P47" s="1033" t="s">
        <v>3611</v>
      </c>
      <c r="Q47" s="18" t="s">
        <v>3612</v>
      </c>
      <c r="R47" s="1034" t="s">
        <v>3613</v>
      </c>
      <c r="S47" s="18" t="s">
        <v>3614</v>
      </c>
      <c r="T47" s="98" t="s">
        <v>3615</v>
      </c>
      <c r="U47" s="18"/>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4"/>
      <c r="BF47" s="25"/>
      <c r="BH47" s="25"/>
      <c r="BM47" s="26"/>
    </row>
    <row r="48" customFormat="false" ht="15.75" hidden="false" customHeight="true" outlineLevel="0" collapsed="false">
      <c r="A48" s="18" t="s">
        <v>3616</v>
      </c>
      <c r="B48" s="18" t="s">
        <v>537</v>
      </c>
      <c r="C48" s="97"/>
      <c r="D48" s="18"/>
      <c r="E48" s="18"/>
      <c r="F48" s="18"/>
      <c r="G48" s="18"/>
      <c r="H48" s="18"/>
      <c r="I48" s="1035"/>
      <c r="J48" s="739" t="s">
        <v>3617</v>
      </c>
      <c r="K48" s="18"/>
      <c r="L48" s="18"/>
      <c r="M48" s="18"/>
      <c r="N48" s="18"/>
      <c r="O48" s="18"/>
      <c r="P48" s="739"/>
      <c r="Q48" s="18" t="s">
        <v>3577</v>
      </c>
      <c r="R48" s="1036" t="s">
        <v>3618</v>
      </c>
      <c r="S48" s="18"/>
      <c r="T48" s="98"/>
      <c r="U48" s="18"/>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4"/>
      <c r="BF48" s="25"/>
      <c r="BH48" s="25"/>
      <c r="BM48" s="26"/>
    </row>
    <row r="49" customFormat="false" ht="15.75" hidden="false" customHeight="true" outlineLevel="0" collapsed="false">
      <c r="A49" s="18" t="s">
        <v>125</v>
      </c>
      <c r="B49" s="18"/>
      <c r="C49" s="97"/>
      <c r="D49" s="18"/>
      <c r="E49" s="18"/>
      <c r="F49" s="18"/>
      <c r="G49" s="18"/>
      <c r="H49" s="18"/>
      <c r="I49" s="1035" t="s">
        <v>3619</v>
      </c>
      <c r="J49" s="739" t="s">
        <v>3620</v>
      </c>
      <c r="K49" s="18"/>
      <c r="L49" s="18"/>
      <c r="M49" s="18"/>
      <c r="N49" s="18"/>
      <c r="O49" s="18"/>
      <c r="P49" s="739" t="s">
        <v>3621</v>
      </c>
      <c r="Q49" s="18" t="s">
        <v>3577</v>
      </c>
      <c r="R49" s="1036" t="s">
        <v>3622</v>
      </c>
      <c r="S49" s="18" t="s">
        <v>3623</v>
      </c>
      <c r="T49" s="98" t="s">
        <v>3624</v>
      </c>
      <c r="U49" s="18"/>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4"/>
      <c r="BF49" s="25"/>
      <c r="BH49" s="25"/>
      <c r="BM49" s="26"/>
    </row>
    <row r="50" customFormat="false" ht="15.75" hidden="false" customHeight="true" outlineLevel="0" collapsed="false">
      <c r="A50" s="18" t="s">
        <v>3625</v>
      </c>
      <c r="B50" s="18" t="n">
        <v>16.6</v>
      </c>
      <c r="C50" s="958" t="s">
        <v>3626</v>
      </c>
      <c r="D50" s="18"/>
      <c r="E50" s="18" t="s">
        <v>3627</v>
      </c>
      <c r="F50" s="18"/>
      <c r="G50" s="18"/>
      <c r="H50" s="18" t="s">
        <v>3628</v>
      </c>
      <c r="I50" s="741" t="s">
        <v>3629</v>
      </c>
      <c r="J50" s="716"/>
      <c r="K50" s="716"/>
      <c r="L50" s="716"/>
      <c r="M50" s="716"/>
      <c r="N50" s="716"/>
      <c r="O50" s="716"/>
      <c r="P50" s="716"/>
      <c r="Q50" s="716"/>
      <c r="R50" s="716"/>
      <c r="S50" s="1037"/>
      <c r="T50" s="716"/>
      <c r="U50" s="716"/>
      <c r="BF50" s="716"/>
      <c r="BH50" s="716"/>
    </row>
    <row r="51" customFormat="false" ht="15.75" hidden="false" customHeight="true" outlineLevel="0" collapsed="false">
      <c r="A51" s="18" t="s">
        <v>3630</v>
      </c>
      <c r="B51" s="18" t="s">
        <v>3631</v>
      </c>
      <c r="C51" s="958" t="s">
        <v>3632</v>
      </c>
      <c r="D51" s="18"/>
      <c r="E51" s="18" t="s">
        <v>21</v>
      </c>
      <c r="F51" s="18"/>
      <c r="G51" s="18"/>
      <c r="H51" s="18"/>
      <c r="I51" s="18" t="s">
        <v>3633</v>
      </c>
      <c r="J51" s="18"/>
      <c r="K51" s="18"/>
      <c r="L51" s="18"/>
      <c r="M51" s="18"/>
      <c r="N51" s="18"/>
      <c r="O51" s="18"/>
      <c r="P51" s="18"/>
      <c r="Q51" s="18" t="n">
        <v>15.4</v>
      </c>
      <c r="R51" s="18" t="s">
        <v>3634</v>
      </c>
      <c r="S51" s="740"/>
      <c r="T51" s="18"/>
      <c r="U51" s="18"/>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4"/>
      <c r="BF51" s="25"/>
      <c r="BH51" s="25"/>
      <c r="BM51" s="26"/>
    </row>
    <row r="52" customFormat="false" ht="15.75" hidden="false" customHeight="true" outlineLevel="0" collapsed="false">
      <c r="A52" s="18" t="s">
        <v>3635</v>
      </c>
      <c r="B52" s="18" t="s">
        <v>537</v>
      </c>
      <c r="C52" s="15"/>
      <c r="D52" s="18"/>
      <c r="E52" s="18" t="s">
        <v>3636</v>
      </c>
      <c r="F52" s="18"/>
      <c r="G52" s="18"/>
      <c r="H52" s="18"/>
      <c r="I52" s="18" t="s">
        <v>3633</v>
      </c>
      <c r="K52" s="18"/>
      <c r="L52" s="18"/>
      <c r="M52" s="18"/>
      <c r="N52" s="18"/>
      <c r="O52" s="18"/>
      <c r="P52" s="18"/>
      <c r="Q52" s="1038" t="n">
        <v>42010</v>
      </c>
      <c r="R52" s="18" t="s">
        <v>3637</v>
      </c>
      <c r="S52" s="18"/>
      <c r="T52" s="18"/>
      <c r="U52" s="18"/>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4"/>
      <c r="BF52" s="25"/>
      <c r="BH52" s="25"/>
      <c r="BM52" s="26"/>
    </row>
    <row r="53" customFormat="false" ht="75" hidden="false" customHeight="true" outlineLevel="0" collapsed="false">
      <c r="A53" s="95" t="s">
        <v>445</v>
      </c>
      <c r="B53" s="96" t="s">
        <v>3638</v>
      </c>
      <c r="C53" s="96"/>
      <c r="D53" s="95"/>
      <c r="E53" s="719" t="s">
        <v>3639</v>
      </c>
      <c r="F53" s="95"/>
      <c r="G53" s="95"/>
      <c r="H53" s="95"/>
      <c r="I53" s="95" t="s">
        <v>3640</v>
      </c>
      <c r="J53" s="95"/>
      <c r="K53" s="95"/>
      <c r="L53" s="95"/>
      <c r="M53" s="95"/>
      <c r="N53" s="95"/>
      <c r="O53" s="95"/>
      <c r="P53" s="95"/>
      <c r="Q53" s="95"/>
      <c r="R53" s="95" t="s">
        <v>3641</v>
      </c>
      <c r="S53" s="96" t="s">
        <v>3642</v>
      </c>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756"/>
      <c r="BD53" s="757"/>
      <c r="BE53" s="757"/>
      <c r="BF53" s="757"/>
      <c r="BG53" s="757"/>
      <c r="BH53" s="757"/>
      <c r="BI53" s="757"/>
      <c r="BJ53" s="757"/>
      <c r="BK53" s="757"/>
      <c r="BL53" s="757"/>
      <c r="BM53" s="755"/>
      <c r="BN53" s="772"/>
      <c r="BO53" s="772"/>
      <c r="BP53" s="772"/>
      <c r="BQ53" s="772"/>
    </row>
    <row r="54" customFormat="false" ht="75" hidden="false" customHeight="true" outlineLevel="0" collapsed="false">
      <c r="A54" s="724"/>
      <c r="B54" s="724" t="s">
        <v>3643</v>
      </c>
      <c r="C54" s="12"/>
      <c r="D54" s="724"/>
      <c r="E54" s="724"/>
      <c r="F54" s="724"/>
      <c r="G54" s="724"/>
      <c r="H54" s="724"/>
      <c r="I54" s="724"/>
      <c r="J54" s="724" t="s">
        <v>3644</v>
      </c>
      <c r="K54" s="724"/>
      <c r="L54" s="724"/>
      <c r="M54" s="724"/>
      <c r="N54" s="724"/>
      <c r="O54" s="724"/>
      <c r="P54" s="724" t="s">
        <v>3645</v>
      </c>
      <c r="Q54" s="724"/>
      <c r="R54" s="724" t="s">
        <v>3646</v>
      </c>
      <c r="S54" s="724" t="s">
        <v>3647</v>
      </c>
      <c r="T54" s="724"/>
      <c r="U54" s="724"/>
      <c r="V54" s="724"/>
      <c r="W54" s="724"/>
      <c r="X54" s="724"/>
      <c r="Y54" s="724"/>
      <c r="Z54" s="724"/>
      <c r="AA54" s="724"/>
      <c r="AB54" s="724"/>
      <c r="AC54" s="724"/>
      <c r="AD54" s="724"/>
      <c r="AE54" s="724"/>
      <c r="AF54" s="724"/>
      <c r="AG54" s="724"/>
      <c r="AH54" s="724"/>
      <c r="AI54" s="724"/>
      <c r="AJ54" s="724"/>
      <c r="AK54" s="724"/>
      <c r="AL54" s="724"/>
      <c r="AM54" s="724"/>
      <c r="AN54" s="724"/>
      <c r="AO54" s="724"/>
      <c r="AP54" s="724"/>
      <c r="AQ54" s="724"/>
      <c r="AR54" s="724"/>
      <c r="AS54" s="724"/>
      <c r="AT54" s="724"/>
      <c r="AU54" s="724"/>
      <c r="AV54" s="724"/>
      <c r="AW54" s="724"/>
      <c r="AX54" s="724"/>
      <c r="AY54" s="724"/>
      <c r="AZ54" s="724"/>
      <c r="BA54" s="724"/>
      <c r="BB54" s="724"/>
      <c r="BC54" s="724"/>
      <c r="BD54" s="724"/>
      <c r="BE54" s="724"/>
      <c r="BF54" s="724"/>
      <c r="BG54" s="724"/>
      <c r="BH54" s="724"/>
      <c r="BI54" s="724"/>
      <c r="BJ54" s="724"/>
      <c r="BK54" s="724"/>
      <c r="BL54" s="724"/>
      <c r="BM54" s="724"/>
    </row>
    <row r="55" customFormat="false" ht="75" hidden="false" customHeight="true" outlineLevel="0" collapsed="false">
      <c r="B55" s="53" t="s">
        <v>3648</v>
      </c>
      <c r="C55" s="15"/>
      <c r="J55" s="53" t="s">
        <v>3649</v>
      </c>
      <c r="P55" s="53" t="s">
        <v>3650</v>
      </c>
      <c r="R55" s="53" t="s">
        <v>3651</v>
      </c>
      <c r="S55" s="53" t="s">
        <v>3652</v>
      </c>
    </row>
    <row r="56" customFormat="false" ht="75" hidden="false" customHeight="true" outlineLevel="0" collapsed="false">
      <c r="A56" s="53" t="s">
        <v>96</v>
      </c>
      <c r="B56" s="53" t="s">
        <v>3653</v>
      </c>
      <c r="C56" s="15"/>
      <c r="G56" s="53" t="s">
        <v>96</v>
      </c>
      <c r="J56" s="53" t="s">
        <v>3654</v>
      </c>
      <c r="P56" s="53" t="s">
        <v>3655</v>
      </c>
      <c r="R56" s="53" t="s">
        <v>3656</v>
      </c>
      <c r="S56" s="53" t="s">
        <v>3652</v>
      </c>
    </row>
    <row r="57" customFormat="false" ht="75" hidden="false" customHeight="true" outlineLevel="0" collapsed="false">
      <c r="A57" s="716" t="s">
        <v>21</v>
      </c>
      <c r="B57" s="716" t="s">
        <v>3657</v>
      </c>
      <c r="C57" s="1039"/>
      <c r="D57" s="716"/>
      <c r="E57" s="716"/>
      <c r="F57" s="716"/>
      <c r="G57" s="716" t="s">
        <v>3658</v>
      </c>
      <c r="H57" s="716"/>
      <c r="I57" s="716"/>
      <c r="J57" s="716" t="s">
        <v>3659</v>
      </c>
      <c r="K57" s="716" t="s">
        <v>905</v>
      </c>
      <c r="L57" s="716"/>
      <c r="M57" s="716"/>
      <c r="N57" s="716"/>
      <c r="O57" s="716"/>
      <c r="P57" s="716" t="s">
        <v>3660</v>
      </c>
      <c r="Q57" s="716"/>
      <c r="R57" s="716" t="s">
        <v>3661</v>
      </c>
      <c r="S57" s="716" t="s">
        <v>3662</v>
      </c>
      <c r="T57" s="716"/>
      <c r="U57" s="716"/>
      <c r="BF57" s="716"/>
      <c r="BH57" s="716"/>
    </row>
    <row r="58" customFormat="false" ht="75" hidden="false" customHeight="true" outlineLevel="0" collapsed="false">
      <c r="A58" s="18" t="s">
        <v>245</v>
      </c>
      <c r="B58" s="18" t="s">
        <v>1449</v>
      </c>
      <c r="C58" s="97"/>
      <c r="D58" s="18"/>
      <c r="E58" s="27" t="s">
        <v>3663</v>
      </c>
      <c r="F58" s="18"/>
      <c r="G58" s="18"/>
      <c r="H58" s="18" t="s">
        <v>3664</v>
      </c>
      <c r="I58" s="18" t="s">
        <v>3665</v>
      </c>
      <c r="J58" s="18"/>
      <c r="K58" s="18"/>
      <c r="L58" s="18"/>
      <c r="M58" s="18"/>
      <c r="N58" s="18"/>
      <c r="O58" s="18"/>
      <c r="P58" s="18"/>
      <c r="Q58" s="18"/>
      <c r="R58" s="18"/>
      <c r="S58" s="101"/>
      <c r="T58" s="102"/>
      <c r="U58" s="18"/>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4"/>
      <c r="BF58" s="25"/>
      <c r="BH58" s="25"/>
      <c r="BM58" s="26"/>
    </row>
    <row r="59" customFormat="false" ht="75" hidden="false" customHeight="true" outlineLevel="0" collapsed="false">
      <c r="A59" s="18"/>
      <c r="B59" s="18" t="s">
        <v>3666</v>
      </c>
      <c r="C59" s="958" t="s">
        <v>3667</v>
      </c>
      <c r="D59" s="18"/>
      <c r="E59" s="18"/>
      <c r="F59" s="18"/>
      <c r="G59" s="18"/>
      <c r="H59" s="97" t="s">
        <v>3668</v>
      </c>
      <c r="I59" s="18" t="s">
        <v>3669</v>
      </c>
      <c r="J59" s="18"/>
      <c r="K59" s="18"/>
      <c r="L59" s="18"/>
      <c r="M59" s="18"/>
      <c r="N59" s="18"/>
      <c r="O59" s="18"/>
      <c r="P59" s="18"/>
      <c r="Q59" s="18"/>
      <c r="R59" s="18"/>
      <c r="S59" s="18"/>
      <c r="T59" s="18"/>
      <c r="U59" s="18"/>
      <c r="V59" s="748"/>
      <c r="W59" s="748"/>
      <c r="X59" s="748"/>
      <c r="Y59" s="748"/>
      <c r="Z59" s="748"/>
      <c r="AA59" s="748"/>
      <c r="AB59" s="748"/>
      <c r="AC59" s="748"/>
      <c r="AD59" s="748"/>
      <c r="AE59" s="748"/>
      <c r="AF59" s="748"/>
      <c r="AG59" s="748"/>
      <c r="AH59" s="748"/>
      <c r="AI59" s="748"/>
      <c r="AJ59" s="748"/>
      <c r="AK59" s="748"/>
      <c r="AL59" s="748"/>
      <c r="AM59" s="748"/>
      <c r="AN59" s="748"/>
      <c r="AO59" s="748"/>
      <c r="AP59" s="748"/>
      <c r="AQ59" s="748"/>
      <c r="AR59" s="748"/>
      <c r="AS59" s="748"/>
      <c r="AT59" s="748"/>
      <c r="AU59" s="748"/>
      <c r="AV59" s="748"/>
      <c r="AW59" s="748"/>
      <c r="AX59" s="748"/>
      <c r="AY59" s="748"/>
      <c r="AZ59" s="748"/>
      <c r="BA59" s="748"/>
      <c r="BB59" s="748"/>
      <c r="BC59" s="749"/>
      <c r="BD59" s="716"/>
      <c r="BE59" s="716"/>
      <c r="BF59" s="25"/>
      <c r="BG59" s="716"/>
      <c r="BH59" s="25"/>
      <c r="BI59" s="716"/>
      <c r="BJ59" s="716"/>
      <c r="BK59" s="716"/>
      <c r="BL59" s="716"/>
      <c r="BM59" s="750"/>
    </row>
    <row r="60" customFormat="false" ht="75" hidden="false" customHeight="true" outlineLevel="0" collapsed="false">
      <c r="A60" s="718" t="s">
        <v>3670</v>
      </c>
      <c r="B60" s="260" t="s">
        <v>3671</v>
      </c>
      <c r="C60" s="97"/>
      <c r="D60" s="27" t="s">
        <v>3672</v>
      </c>
      <c r="E60" s="18"/>
      <c r="F60" s="18"/>
      <c r="G60" s="18"/>
      <c r="H60" s="18" t="s">
        <v>3673</v>
      </c>
      <c r="I60" s="27" t="s">
        <v>3674</v>
      </c>
      <c r="J60" s="754"/>
      <c r="K60" s="18"/>
      <c r="L60" s="18"/>
      <c r="M60" s="18"/>
      <c r="N60" s="18"/>
      <c r="O60" s="18"/>
      <c r="P60" s="18"/>
      <c r="Q60" s="18"/>
      <c r="R60" s="18"/>
      <c r="S60" s="97"/>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01"/>
      <c r="BD60" s="25"/>
      <c r="BE60" s="25"/>
      <c r="BF60" s="25"/>
      <c r="BG60" s="25"/>
      <c r="BH60" s="25"/>
      <c r="BI60" s="25"/>
      <c r="BJ60" s="25"/>
      <c r="BK60" s="25"/>
      <c r="BL60" s="25"/>
      <c r="BM60" s="102"/>
    </row>
    <row r="61" customFormat="false" ht="75" hidden="false" customHeight="true" outlineLevel="0" collapsed="false">
      <c r="A61" s="16" t="s">
        <v>150</v>
      </c>
      <c r="B61" s="1040" t="s">
        <v>3675</v>
      </c>
      <c r="C61" s="1041" t="s">
        <v>3676</v>
      </c>
      <c r="D61" s="1042" t="s">
        <v>3677</v>
      </c>
      <c r="E61" s="777" t="s">
        <v>3678</v>
      </c>
      <c r="F61" s="18"/>
      <c r="G61" s="777" t="s">
        <v>3679</v>
      </c>
      <c r="H61" s="777"/>
      <c r="I61" s="18" t="s">
        <v>3680</v>
      </c>
      <c r="J61" s="1043" t="s">
        <v>569</v>
      </c>
      <c r="K61" s="777"/>
      <c r="L61" s="777" t="s">
        <v>940</v>
      </c>
      <c r="M61" s="777"/>
      <c r="N61" s="777"/>
      <c r="O61" s="777"/>
      <c r="P61" s="95"/>
      <c r="Q61" s="95"/>
      <c r="R61" s="95"/>
      <c r="S61" s="95"/>
      <c r="T61" s="95"/>
      <c r="U61" s="756"/>
      <c r="V61" s="755"/>
      <c r="W61" s="1044" t="s">
        <v>3681</v>
      </c>
      <c r="X61" s="755"/>
      <c r="Y61" s="786"/>
      <c r="Z61" s="1045"/>
      <c r="AA61" s="724"/>
      <c r="AB61" s="724"/>
      <c r="AC61" s="724"/>
      <c r="AD61" s="724"/>
      <c r="AE61" s="724"/>
      <c r="AF61" s="724"/>
      <c r="AG61" s="724"/>
      <c r="AH61" s="724"/>
      <c r="AI61" s="724"/>
      <c r="AJ61" s="724"/>
      <c r="AK61" s="724"/>
      <c r="AL61" s="724"/>
      <c r="AM61" s="724"/>
      <c r="AN61" s="724"/>
      <c r="AO61" s="724"/>
      <c r="AP61" s="724"/>
      <c r="AQ61" s="724"/>
      <c r="AR61" s="724"/>
      <c r="AS61" s="724"/>
      <c r="AT61" s="724"/>
      <c r="AU61" s="724"/>
      <c r="AV61" s="724"/>
      <c r="AW61" s="724"/>
      <c r="AX61" s="724"/>
      <c r="AY61" s="724"/>
      <c r="AZ61" s="724"/>
      <c r="BA61" s="724"/>
      <c r="BB61" s="724"/>
      <c r="BC61" s="724"/>
      <c r="BD61" s="724"/>
      <c r="BE61" s="724"/>
      <c r="BF61" s="724"/>
      <c r="BG61" s="724"/>
      <c r="BH61" s="724"/>
      <c r="BI61" s="724"/>
      <c r="BJ61" s="724"/>
      <c r="BK61" s="724"/>
      <c r="BL61" s="724"/>
      <c r="BM61" s="724"/>
    </row>
    <row r="62" customFormat="false" ht="75" hidden="false" customHeight="true" outlineLevel="0" collapsed="false">
      <c r="A62" s="718" t="s">
        <v>3682</v>
      </c>
      <c r="B62" s="260" t="s">
        <v>3683</v>
      </c>
      <c r="C62" s="97"/>
      <c r="D62" s="18"/>
      <c r="E62" s="18"/>
      <c r="F62" s="18"/>
      <c r="G62" s="18"/>
      <c r="H62" s="18"/>
      <c r="I62" s="754" t="s">
        <v>3684</v>
      </c>
      <c r="J62" s="18"/>
      <c r="K62" s="18"/>
      <c r="L62" s="18"/>
      <c r="M62" s="18"/>
      <c r="N62" s="18"/>
      <c r="O62" s="18" t="s">
        <v>3685</v>
      </c>
      <c r="P62" s="18"/>
      <c r="Q62" s="18"/>
      <c r="R62" s="18"/>
      <c r="S62" s="18"/>
      <c r="T62" s="18"/>
      <c r="U62" s="18"/>
      <c r="V62" s="18"/>
      <c r="W62" s="18" t="s">
        <v>3686</v>
      </c>
      <c r="X62" s="97"/>
      <c r="Y62" s="24"/>
      <c r="BC62" s="26"/>
      <c r="BD62" s="24"/>
    </row>
    <row r="63" customFormat="false" ht="75" hidden="false" customHeight="true" outlineLevel="0" collapsed="false">
      <c r="A63" s="718" t="s">
        <v>150</v>
      </c>
      <c r="B63" s="718" t="s">
        <v>3687</v>
      </c>
      <c r="C63" s="97"/>
      <c r="D63" s="27" t="s">
        <v>3688</v>
      </c>
      <c r="E63" s="18"/>
      <c r="F63" s="18"/>
      <c r="G63" s="18"/>
      <c r="H63" s="18"/>
      <c r="I63" s="18" t="s">
        <v>3689</v>
      </c>
      <c r="J63" s="95"/>
      <c r="K63" s="95"/>
      <c r="L63" s="95"/>
      <c r="M63" s="18"/>
      <c r="N63" s="18"/>
      <c r="O63" s="18"/>
      <c r="P63" s="18"/>
      <c r="Q63" s="18"/>
      <c r="R63" s="18"/>
      <c r="S63" s="18"/>
      <c r="T63" s="18"/>
      <c r="U63" s="18"/>
      <c r="V63" s="18"/>
      <c r="W63" s="18"/>
      <c r="X63" s="18"/>
      <c r="Y63" s="748"/>
      <c r="Z63" s="748"/>
      <c r="AA63" s="748"/>
      <c r="AB63" s="748"/>
      <c r="AC63" s="748"/>
      <c r="AD63" s="748"/>
      <c r="AE63" s="748"/>
      <c r="AF63" s="748"/>
      <c r="AG63" s="748"/>
      <c r="AH63" s="748"/>
      <c r="AI63" s="748"/>
      <c r="AJ63" s="748"/>
      <c r="AK63" s="748"/>
      <c r="AL63" s="748"/>
      <c r="AM63" s="748"/>
      <c r="AN63" s="748"/>
      <c r="AO63" s="748"/>
      <c r="AP63" s="748"/>
      <c r="AQ63" s="748"/>
      <c r="AR63" s="748"/>
      <c r="AS63" s="748"/>
      <c r="AT63" s="748"/>
      <c r="AU63" s="748"/>
      <c r="AV63" s="748"/>
      <c r="AW63" s="748"/>
      <c r="AX63" s="748"/>
      <c r="AY63" s="748"/>
      <c r="AZ63" s="748"/>
      <c r="BA63" s="748"/>
      <c r="BB63" s="748"/>
      <c r="BC63" s="748"/>
      <c r="BD63" s="748"/>
      <c r="BE63" s="748"/>
      <c r="BF63" s="748"/>
      <c r="BG63" s="748"/>
      <c r="BH63" s="748"/>
      <c r="BI63" s="748"/>
      <c r="BJ63" s="748"/>
      <c r="BK63" s="748"/>
      <c r="BL63" s="748"/>
      <c r="BM63" s="748"/>
    </row>
    <row r="64" customFormat="false" ht="75" hidden="false" customHeight="true" outlineLevel="0" collapsed="false">
      <c r="A64" s="16" t="s">
        <v>633</v>
      </c>
      <c r="B64" s="70" t="s">
        <v>3690</v>
      </c>
      <c r="C64" s="1041" t="s">
        <v>3691</v>
      </c>
      <c r="D64" s="719" t="s">
        <v>3692</v>
      </c>
      <c r="E64" s="1046"/>
      <c r="F64" s="95" t="s">
        <v>3693</v>
      </c>
      <c r="G64" s="719" t="s">
        <v>3694</v>
      </c>
      <c r="H64" s="95" t="s">
        <v>3695</v>
      </c>
      <c r="I64" s="95"/>
      <c r="J64" s="1047" t="s">
        <v>569</v>
      </c>
      <c r="K64" s="1048" t="s">
        <v>3696</v>
      </c>
      <c r="L64" s="1047" t="s">
        <v>940</v>
      </c>
      <c r="M64" s="1047" t="s">
        <v>940</v>
      </c>
      <c r="N64" s="1047" t="s">
        <v>940</v>
      </c>
      <c r="O64" s="95" t="s">
        <v>3697</v>
      </c>
      <c r="P64" s="1047" t="s">
        <v>933</v>
      </c>
      <c r="Q64" s="1047" t="s">
        <v>933</v>
      </c>
      <c r="R64" s="1047" t="s">
        <v>933</v>
      </c>
      <c r="S64" s="1047" t="s">
        <v>933</v>
      </c>
      <c r="T64" s="95"/>
      <c r="U64" s="756" t="s">
        <v>933</v>
      </c>
      <c r="V64" s="755"/>
      <c r="W64" s="756" t="s">
        <v>3698</v>
      </c>
      <c r="X64" s="1049" t="s">
        <v>3699</v>
      </c>
      <c r="Y64" s="1050"/>
      <c r="Z64" s="1045"/>
      <c r="AA64" s="724"/>
      <c r="AB64" s="724"/>
      <c r="AC64" s="724"/>
      <c r="AD64" s="724"/>
      <c r="AE64" s="724"/>
      <c r="AF64" s="724"/>
      <c r="AG64" s="724"/>
      <c r="AH64" s="724"/>
      <c r="AI64" s="724"/>
      <c r="AJ64" s="724"/>
      <c r="AK64" s="724"/>
      <c r="AL64" s="724"/>
      <c r="AM64" s="724"/>
      <c r="AN64" s="724"/>
      <c r="AO64" s="724"/>
      <c r="AP64" s="724"/>
      <c r="AQ64" s="724"/>
      <c r="AR64" s="724"/>
      <c r="AS64" s="724"/>
      <c r="AT64" s="724"/>
      <c r="AU64" s="724"/>
      <c r="AV64" s="724"/>
      <c r="AW64" s="724"/>
      <c r="AX64" s="724"/>
      <c r="AY64" s="724"/>
      <c r="AZ64" s="724"/>
      <c r="BA64" s="724"/>
      <c r="BB64" s="724"/>
      <c r="BC64" s="724"/>
      <c r="BD64" s="724"/>
      <c r="BE64" s="724"/>
      <c r="BF64" s="724"/>
      <c r="BG64" s="724"/>
      <c r="BH64" s="724"/>
      <c r="BI64" s="724"/>
      <c r="BJ64" s="724"/>
      <c r="BK64" s="724"/>
      <c r="BL64" s="724"/>
      <c r="BM64" s="724"/>
    </row>
    <row r="65" customFormat="false" ht="75" hidden="false" customHeight="true" outlineLevel="0" collapsed="false">
      <c r="A65" s="746" t="s">
        <v>21</v>
      </c>
      <c r="B65" s="746" t="s">
        <v>150</v>
      </c>
      <c r="C65" s="1051" t="s">
        <v>3700</v>
      </c>
      <c r="D65" s="18"/>
      <c r="E65" s="18"/>
      <c r="F65" s="18"/>
      <c r="G65" s="18" t="s">
        <v>3701</v>
      </c>
      <c r="H65" s="18" t="s">
        <v>3702</v>
      </c>
      <c r="I65" s="18" t="s">
        <v>3703</v>
      </c>
      <c r="J65" s="754" t="s">
        <v>3704</v>
      </c>
      <c r="K65" s="18"/>
      <c r="L65" s="18"/>
      <c r="M65" s="18"/>
      <c r="N65" s="18"/>
      <c r="O65" s="18"/>
      <c r="P65" s="18"/>
      <c r="Q65" s="18"/>
      <c r="R65" s="18"/>
      <c r="S65" s="18"/>
      <c r="T65" s="18"/>
      <c r="U65" s="18"/>
      <c r="V65" s="823"/>
      <c r="W65" s="724"/>
      <c r="X65" s="724"/>
      <c r="BC65" s="26"/>
      <c r="BD65" s="24"/>
    </row>
    <row r="66" customFormat="false" ht="75" hidden="false" customHeight="true" outlineLevel="0" collapsed="false">
      <c r="A66" s="16" t="s">
        <v>21</v>
      </c>
      <c r="B66" s="16" t="s">
        <v>537</v>
      </c>
      <c r="C66" s="223" t="s">
        <v>3705</v>
      </c>
      <c r="D66" s="242" t="s">
        <v>3706</v>
      </c>
      <c r="E66" s="242" t="s">
        <v>3707</v>
      </c>
      <c r="F66" s="234"/>
      <c r="G66" s="234" t="s">
        <v>3708</v>
      </c>
      <c r="H66" s="260" t="s">
        <v>3709</v>
      </c>
      <c r="I66" s="234" t="s">
        <v>3710</v>
      </c>
      <c r="J66" s="234"/>
      <c r="K66" s="234"/>
      <c r="L66" s="234"/>
      <c r="M66" s="234"/>
      <c r="N66" s="234"/>
      <c r="O66" s="234"/>
      <c r="P66" s="234"/>
      <c r="Q66" s="261" t="s">
        <v>3711</v>
      </c>
      <c r="R66" s="234" t="s">
        <v>3712</v>
      </c>
      <c r="S66" s="262"/>
      <c r="T66" s="262"/>
      <c r="U66" s="262"/>
      <c r="V66" s="1052"/>
      <c r="W66" s="850"/>
      <c r="X66" s="850"/>
      <c r="Y66" s="850"/>
      <c r="Z66" s="850"/>
      <c r="AA66" s="850"/>
      <c r="AB66" s="850"/>
      <c r="AC66" s="850"/>
      <c r="AD66" s="850"/>
      <c r="AE66" s="850"/>
      <c r="AF66" s="850"/>
      <c r="AG66" s="850"/>
      <c r="BC66" s="26"/>
      <c r="BD66" s="24"/>
    </row>
    <row r="67" customFormat="false" ht="75" hidden="false" customHeight="true" outlineLevel="0" collapsed="false">
      <c r="A67" s="112" t="s">
        <v>21</v>
      </c>
      <c r="B67" s="112" t="s">
        <v>537</v>
      </c>
      <c r="C67" s="170" t="s">
        <v>3713</v>
      </c>
      <c r="D67" s="246"/>
      <c r="E67" s="246" t="s">
        <v>3714</v>
      </c>
      <c r="F67" s="246"/>
      <c r="G67" s="246"/>
      <c r="H67" s="1012"/>
      <c r="I67" s="246" t="s">
        <v>3715</v>
      </c>
      <c r="J67" s="246"/>
      <c r="K67" s="246"/>
      <c r="L67" s="246"/>
      <c r="M67" s="246"/>
      <c r="N67" s="246"/>
      <c r="O67" s="246"/>
      <c r="P67" s="246"/>
      <c r="Q67" s="1053"/>
      <c r="R67" s="246"/>
      <c r="S67" s="246"/>
      <c r="T67" s="246"/>
      <c r="U67" s="246"/>
      <c r="V67" s="1054"/>
      <c r="W67" s="1055"/>
      <c r="X67" s="1055"/>
      <c r="Y67" s="1055"/>
      <c r="Z67" s="1055"/>
      <c r="AA67" s="1055"/>
      <c r="AB67" s="1055"/>
      <c r="AC67" s="1055"/>
      <c r="AD67" s="1055"/>
      <c r="AE67" s="1055"/>
      <c r="AF67" s="1055"/>
      <c r="AG67" s="1055"/>
      <c r="AH67" s="1056"/>
      <c r="AI67" s="1056"/>
      <c r="AJ67" s="1056"/>
      <c r="AK67" s="1056"/>
      <c r="AL67" s="1056"/>
      <c r="AM67" s="1056"/>
      <c r="AN67" s="1056"/>
      <c r="AO67" s="1056"/>
      <c r="AP67" s="1056"/>
      <c r="AQ67" s="1056"/>
      <c r="AR67" s="1056"/>
      <c r="AS67" s="1056"/>
      <c r="AT67" s="1056"/>
      <c r="AU67" s="1056"/>
      <c r="AV67" s="1056"/>
      <c r="AW67" s="1056"/>
      <c r="AX67" s="1056"/>
      <c r="AY67" s="1056"/>
      <c r="AZ67" s="1056"/>
      <c r="BA67" s="1056"/>
      <c r="BB67" s="1056"/>
      <c r="BC67" s="1057"/>
      <c r="BD67" s="24"/>
    </row>
    <row r="68" customFormat="false" ht="75" hidden="false" customHeight="true" outlineLevel="0" collapsed="false">
      <c r="A68" s="1058" t="s">
        <v>1416</v>
      </c>
      <c r="B68" s="1058" t="s">
        <v>44</v>
      </c>
      <c r="C68" s="1059"/>
      <c r="D68" s="1060"/>
      <c r="E68" s="1060"/>
      <c r="F68" s="1058"/>
      <c r="G68" s="1058" t="s">
        <v>3716</v>
      </c>
      <c r="H68" s="1058" t="s">
        <v>3717</v>
      </c>
      <c r="I68" s="1058" t="s">
        <v>3718</v>
      </c>
      <c r="J68" s="724"/>
      <c r="K68" s="724" t="s">
        <v>933</v>
      </c>
      <c r="L68" s="724"/>
      <c r="M68" s="724"/>
      <c r="N68" s="724"/>
      <c r="O68" s="724"/>
      <c r="P68" s="724"/>
      <c r="Q68" s="724" t="s">
        <v>3719</v>
      </c>
      <c r="R68" s="724"/>
      <c r="S68" s="724" t="s">
        <v>3720</v>
      </c>
      <c r="T68" s="724" t="s">
        <v>933</v>
      </c>
      <c r="U68" s="724"/>
    </row>
    <row r="69" customFormat="false" ht="75" hidden="false" customHeight="true" outlineLevel="0" collapsed="false">
      <c r="A69" s="1061" t="s">
        <v>3721</v>
      </c>
      <c r="B69" s="1061" t="s">
        <v>21</v>
      </c>
      <c r="C69" s="1062"/>
      <c r="D69" s="1063" t="s">
        <v>3722</v>
      </c>
      <c r="E69" s="1063" t="s">
        <v>3723</v>
      </c>
      <c r="F69" s="1061"/>
      <c r="G69" s="1061" t="n">
        <v>775100674</v>
      </c>
      <c r="H69" s="1061" t="s">
        <v>3724</v>
      </c>
      <c r="I69" s="1061"/>
      <c r="K69" s="53" t="s">
        <v>3725</v>
      </c>
    </row>
    <row r="70" customFormat="false" ht="75" hidden="false" customHeight="true" outlineLevel="0" collapsed="false">
      <c r="A70" s="1064" t="s">
        <v>3726</v>
      </c>
      <c r="B70" s="844" t="s">
        <v>3727</v>
      </c>
      <c r="C70" s="1065" t="s">
        <v>3728</v>
      </c>
      <c r="D70" s="1066" t="s">
        <v>3729</v>
      </c>
      <c r="E70" s="1066" t="s">
        <v>3730</v>
      </c>
      <c r="F70" s="844" t="s">
        <v>3731</v>
      </c>
      <c r="G70" s="844" t="s">
        <v>3732</v>
      </c>
      <c r="H70" s="1067" t="s">
        <v>3733</v>
      </c>
      <c r="I70" s="844" t="s">
        <v>3734</v>
      </c>
      <c r="J70" s="848" t="s">
        <v>3735</v>
      </c>
      <c r="K70" s="848" t="s">
        <v>3736</v>
      </c>
      <c r="L70" s="848"/>
      <c r="M70" s="1068"/>
      <c r="N70" s="1069"/>
      <c r="O70" s="850"/>
      <c r="P70" s="850"/>
      <c r="Q70" s="850"/>
      <c r="R70" s="850"/>
      <c r="S70" s="850"/>
      <c r="T70" s="850"/>
      <c r="U70" s="850"/>
      <c r="V70" s="850"/>
      <c r="W70" s="850"/>
      <c r="X70" s="850"/>
      <c r="Y70" s="850"/>
      <c r="Z70" s="850"/>
      <c r="AA70" s="850"/>
      <c r="BM70" s="26"/>
    </row>
    <row r="71" customFormat="false" ht="75" hidden="false" customHeight="true" outlineLevel="0" collapsed="false">
      <c r="A71" s="1070" t="s">
        <v>3737</v>
      </c>
      <c r="B71" s="53" t="s">
        <v>3738</v>
      </c>
      <c r="C71" s="15" t="s">
        <v>3739</v>
      </c>
      <c r="D71" s="53" t="s">
        <v>949</v>
      </c>
      <c r="E71" s="32" t="s">
        <v>3740</v>
      </c>
      <c r="F71" s="53" t="s">
        <v>3741</v>
      </c>
      <c r="G71" s="53" t="s">
        <v>3742</v>
      </c>
      <c r="H71" s="53" t="s">
        <v>3743</v>
      </c>
      <c r="I71" s="1070" t="s">
        <v>3744</v>
      </c>
      <c r="J71" s="807"/>
      <c r="K71" s="807" t="s">
        <v>3745</v>
      </c>
    </row>
    <row r="72" customFormat="false" ht="75" hidden="false" customHeight="true" outlineLevel="0" collapsed="false">
      <c r="A72" s="1070" t="s">
        <v>3746</v>
      </c>
      <c r="B72" s="53" t="s">
        <v>3747</v>
      </c>
      <c r="C72" s="15" t="s">
        <v>3748</v>
      </c>
      <c r="D72" s="32" t="s">
        <v>3749</v>
      </c>
      <c r="E72" s="32" t="s">
        <v>3750</v>
      </c>
      <c r="I72" s="1070"/>
      <c r="J72" s="807" t="s">
        <v>3751</v>
      </c>
      <c r="K72" s="807"/>
    </row>
    <row r="73" customFormat="false" ht="75" hidden="false" customHeight="true" outlineLevel="0" collapsed="false">
      <c r="A73" s="1071" t="s">
        <v>3752</v>
      </c>
      <c r="B73" s="716" t="s">
        <v>3753</v>
      </c>
      <c r="C73" s="1039"/>
      <c r="D73" s="1072" t="s">
        <v>3754</v>
      </c>
      <c r="E73" s="716"/>
      <c r="F73" s="716"/>
      <c r="G73" s="716" t="s">
        <v>3755</v>
      </c>
      <c r="H73" s="716"/>
      <c r="I73" s="1071"/>
      <c r="J73" s="817"/>
      <c r="K73" s="817"/>
      <c r="L73" s="716" t="s">
        <v>3756</v>
      </c>
      <c r="M73" s="716"/>
      <c r="N73" s="716"/>
    </row>
    <row r="74" customFormat="false" ht="75" hidden="false" customHeight="true" outlineLevel="0" collapsed="false">
      <c r="A74" s="800" t="s">
        <v>3757</v>
      </c>
      <c r="B74" s="891" t="s">
        <v>3758</v>
      </c>
      <c r="C74" s="1073"/>
      <c r="D74" s="796" t="str">
        <f aca="false">HYPERLINK("http://www.gonoodles.co.il/","http://www.gonoodles.co.il/")</f>
        <v>http://www.gonoodles.co.il/</v>
      </c>
      <c r="E74" s="803" t="s">
        <v>3759</v>
      </c>
      <c r="F74" s="803" t="s">
        <v>3760</v>
      </c>
      <c r="G74" s="805"/>
      <c r="H74" s="102" t="s">
        <v>3761</v>
      </c>
      <c r="I74" s="1074" t="s">
        <v>3762</v>
      </c>
      <c r="J74" s="722"/>
      <c r="K74" s="723"/>
      <c r="L74" s="724"/>
      <c r="M74" s="724"/>
      <c r="N74" s="724"/>
    </row>
    <row r="75" customFormat="false" ht="75" hidden="false" customHeight="true" outlineLevel="0" collapsed="false">
      <c r="A75" s="800" t="s">
        <v>3763</v>
      </c>
      <c r="B75" s="1075" t="n">
        <v>41549</v>
      </c>
      <c r="C75" s="1076"/>
      <c r="D75" s="923" t="s">
        <v>3764</v>
      </c>
      <c r="E75" s="923" t="s">
        <v>3765</v>
      </c>
      <c r="F75" s="803" t="s">
        <v>3766</v>
      </c>
      <c r="G75" s="925" t="s">
        <v>3767</v>
      </c>
      <c r="H75" s="755"/>
      <c r="I75" s="806"/>
      <c r="J75" s="807"/>
      <c r="K75" s="808"/>
    </row>
    <row r="76" customFormat="false" ht="75" hidden="false" customHeight="true" outlineLevel="0" collapsed="false">
      <c r="A76" s="1077" t="s">
        <v>3768</v>
      </c>
      <c r="B76" s="846" t="s">
        <v>3769</v>
      </c>
      <c r="C76" s="1078" t="s">
        <v>3770</v>
      </c>
      <c r="D76" s="1079" t="s">
        <v>3771</v>
      </c>
      <c r="E76" s="1080"/>
      <c r="F76" s="846"/>
      <c r="G76" s="846" t="n">
        <v>542552305</v>
      </c>
      <c r="H76" s="847"/>
      <c r="I76" s="844" t="s">
        <v>3772</v>
      </c>
      <c r="J76" s="848"/>
      <c r="K76" s="848"/>
      <c r="L76" s="1068"/>
      <c r="M76" s="1069"/>
      <c r="N76" s="850"/>
      <c r="O76" s="850"/>
      <c r="P76" s="850"/>
      <c r="Q76" s="850"/>
      <c r="R76" s="850"/>
      <c r="S76" s="850"/>
      <c r="T76" s="850"/>
      <c r="U76" s="850"/>
      <c r="V76" s="850"/>
      <c r="W76" s="850"/>
      <c r="X76" s="850"/>
      <c r="Y76" s="850"/>
      <c r="Z76" s="850"/>
      <c r="AB76" s="26"/>
      <c r="AC76" s="24"/>
    </row>
    <row r="77" customFormat="false" ht="75" hidden="false" customHeight="true" outlineLevel="0" collapsed="false">
      <c r="A77" s="1081" t="s">
        <v>3773</v>
      </c>
      <c r="B77" s="844" t="s">
        <v>3774</v>
      </c>
      <c r="C77" s="1065"/>
      <c r="D77" s="1068"/>
      <c r="E77" s="1068"/>
      <c r="F77" s="844" t="s">
        <v>3775</v>
      </c>
      <c r="G77" s="844" t="s">
        <v>3776</v>
      </c>
      <c r="H77" s="1067"/>
      <c r="I77" s="844"/>
      <c r="J77" s="848"/>
      <c r="K77" s="848"/>
      <c r="L77" s="1068"/>
      <c r="M77" s="1069"/>
      <c r="N77" s="850"/>
      <c r="O77" s="850"/>
      <c r="P77" s="850"/>
      <c r="Q77" s="850"/>
      <c r="R77" s="850"/>
      <c r="S77" s="850"/>
      <c r="T77" s="850"/>
      <c r="U77" s="850"/>
      <c r="V77" s="850"/>
      <c r="W77" s="850"/>
      <c r="X77" s="850"/>
      <c r="Y77" s="850"/>
      <c r="Z77" s="850"/>
      <c r="AB77" s="26"/>
      <c r="AC77" s="24"/>
    </row>
    <row r="78" customFormat="false" ht="75" hidden="false" customHeight="true" outlineLevel="0" collapsed="false">
      <c r="A78" s="1082" t="s">
        <v>3777</v>
      </c>
      <c r="B78" s="1083" t="s">
        <v>3778</v>
      </c>
      <c r="C78" s="1084"/>
      <c r="D78" s="1085"/>
      <c r="E78" s="1085"/>
      <c r="F78" s="1086"/>
      <c r="G78" s="1085"/>
      <c r="H78" s="1085"/>
      <c r="I78" s="1087" t="s">
        <v>3779</v>
      </c>
      <c r="J78" s="1085"/>
      <c r="K78" s="1085"/>
      <c r="L78" s="1088"/>
      <c r="AB78" s="26"/>
      <c r="AC78" s="24"/>
    </row>
    <row r="79" customFormat="false" ht="75" hidden="false" customHeight="true" outlineLevel="0" collapsed="false">
      <c r="A79" s="1089" t="s">
        <v>3780</v>
      </c>
      <c r="B79" s="1090"/>
      <c r="C79" s="1091"/>
      <c r="D79" s="1092"/>
      <c r="E79" s="1092" t="s">
        <v>3781</v>
      </c>
      <c r="F79" s="1092" t="s">
        <v>3782</v>
      </c>
      <c r="G79" s="1092" t="s">
        <v>3783</v>
      </c>
      <c r="H79" s="1093" t="s">
        <v>3784</v>
      </c>
      <c r="I79" s="1094"/>
      <c r="J79" s="1092"/>
      <c r="K79" s="1092"/>
      <c r="L79" s="24"/>
      <c r="AB79" s="26"/>
      <c r="AC79" s="24"/>
    </row>
    <row r="80" customFormat="false" ht="75" hidden="false" customHeight="true" outlineLevel="0" collapsed="false">
      <c r="B80" s="1070" t="s">
        <v>3785</v>
      </c>
      <c r="C80" s="15"/>
      <c r="D80" s="32" t="s">
        <v>3786</v>
      </c>
      <c r="E80" s="53" t="s">
        <v>3787</v>
      </c>
      <c r="F80" s="53" t="s">
        <v>3787</v>
      </c>
      <c r="G80" s="53" t="s">
        <v>3788</v>
      </c>
      <c r="H80" s="53" t="s">
        <v>3789</v>
      </c>
      <c r="I80" s="1070"/>
      <c r="J80" s="772"/>
      <c r="K80" s="772"/>
    </row>
    <row r="81" customFormat="false" ht="75" hidden="false" customHeight="true" outlineLevel="0" collapsed="false">
      <c r="B81" s="1070" t="s">
        <v>3790</v>
      </c>
      <c r="C81" s="15" t="s">
        <v>3791</v>
      </c>
      <c r="E81" s="32" t="s">
        <v>3792</v>
      </c>
      <c r="F81" s="53" t="s">
        <v>3793</v>
      </c>
      <c r="G81" s="53" t="s">
        <v>3794</v>
      </c>
      <c r="H81" s="53" t="s">
        <v>3795</v>
      </c>
      <c r="I81" s="1070" t="s">
        <v>3796</v>
      </c>
      <c r="J81" s="772"/>
      <c r="K81" s="772"/>
    </row>
    <row r="82" customFormat="false" ht="75" hidden="false" customHeight="true" outlineLevel="0" collapsed="false">
      <c r="A82" s="1095"/>
      <c r="B82" s="787" t="s">
        <v>3797</v>
      </c>
      <c r="C82" s="1096" t="s">
        <v>3758</v>
      </c>
      <c r="D82" s="789" t="s">
        <v>3798</v>
      </c>
      <c r="E82" s="1097" t="s">
        <v>3799</v>
      </c>
      <c r="F82" s="790" t="s">
        <v>3800</v>
      </c>
      <c r="G82" s="790" t="s">
        <v>3801</v>
      </c>
      <c r="H82" s="791" t="s">
        <v>3802</v>
      </c>
      <c r="I82" s="1098" t="s">
        <v>3803</v>
      </c>
      <c r="J82" s="1099" t="s">
        <v>3804</v>
      </c>
      <c r="K82" s="772"/>
    </row>
    <row r="83" customFormat="false" ht="75" hidden="false" customHeight="true" outlineLevel="0" collapsed="false">
      <c r="B83" s="1070" t="s">
        <v>3805</v>
      </c>
      <c r="C83" s="1100"/>
      <c r="D83" s="53" t="s">
        <v>3806</v>
      </c>
      <c r="E83" s="53" t="s">
        <v>3807</v>
      </c>
      <c r="H83" s="53" t="s">
        <v>3808</v>
      </c>
      <c r="I83" s="53" t="s">
        <v>3809</v>
      </c>
      <c r="J83" s="772"/>
      <c r="K83" s="772"/>
      <c r="L83" s="772"/>
    </row>
    <row r="84" customFormat="false" ht="75" hidden="false" customHeight="true" outlineLevel="0" collapsed="false">
      <c r="B84" s="1070" t="s">
        <v>3810</v>
      </c>
      <c r="C84" s="1100"/>
      <c r="F84" s="53" t="s">
        <v>3811</v>
      </c>
      <c r="G84" s="53" t="s">
        <v>3812</v>
      </c>
      <c r="H84" s="53" t="s">
        <v>3813</v>
      </c>
      <c r="J84" s="772"/>
      <c r="K84" s="772"/>
      <c r="L84" s="772"/>
    </row>
    <row r="85" customFormat="false" ht="75" hidden="false" customHeight="true" outlineLevel="0" collapsed="false">
      <c r="B85" s="1070" t="s">
        <v>3814</v>
      </c>
      <c r="C85" s="1100"/>
      <c r="J85" s="772"/>
      <c r="K85" s="772"/>
      <c r="L85" s="772"/>
    </row>
    <row r="86" customFormat="false" ht="75" hidden="false" customHeight="true" outlineLevel="0" collapsed="false">
      <c r="A86" s="26"/>
      <c r="B86" s="1101" t="s">
        <v>228</v>
      </c>
      <c r="C86" s="1102" t="s">
        <v>3815</v>
      </c>
      <c r="D86" s="1103"/>
      <c r="E86" s="790"/>
      <c r="F86" s="790"/>
      <c r="G86" s="790"/>
      <c r="H86" s="1104" t="s">
        <v>3816</v>
      </c>
      <c r="I86" s="26"/>
      <c r="J86" s="792"/>
      <c r="K86" s="772"/>
      <c r="L86" s="772"/>
    </row>
    <row r="87" customFormat="false" ht="75" hidden="false" customHeight="true" outlineLevel="0" collapsed="false">
      <c r="A87" s="1105"/>
      <c r="B87" s="1105" t="s">
        <v>3817</v>
      </c>
      <c r="C87" s="1106" t="s">
        <v>3818</v>
      </c>
      <c r="D87" s="1105"/>
      <c r="E87" s="1107"/>
      <c r="F87" s="1107"/>
      <c r="G87" s="1061"/>
      <c r="H87" s="1061"/>
      <c r="I87" s="1061"/>
      <c r="J87" s="772" t="s">
        <v>3819</v>
      </c>
      <c r="L87" s="772"/>
    </row>
    <row r="88" customFormat="false" ht="75" hidden="false" customHeight="true" outlineLevel="0" collapsed="false">
      <c r="A88" s="1108"/>
      <c r="B88" s="1109" t="s">
        <v>3820</v>
      </c>
      <c r="C88" s="1110" t="s">
        <v>3821</v>
      </c>
      <c r="D88" s="1111" t="s">
        <v>3822</v>
      </c>
      <c r="E88" s="1112" t="s">
        <v>3823</v>
      </c>
      <c r="F88" s="1112" t="s">
        <v>3824</v>
      </c>
      <c r="G88" s="1113"/>
      <c r="H88" s="1113" t="s">
        <v>3825</v>
      </c>
      <c r="I88" s="1114" t="s">
        <v>3826</v>
      </c>
      <c r="J88" s="1113"/>
      <c r="K88" s="1115"/>
      <c r="L88" s="1116"/>
      <c r="BM88" s="26"/>
    </row>
    <row r="89" customFormat="false" ht="75" hidden="false" customHeight="true" outlineLevel="0" collapsed="false">
      <c r="A89" s="1070" t="s">
        <v>3827</v>
      </c>
      <c r="C89" s="1100" t="s">
        <v>3828</v>
      </c>
      <c r="D89" s="53" t="s">
        <v>3829</v>
      </c>
      <c r="E89" s="32" t="s">
        <v>3830</v>
      </c>
      <c r="J89" s="772" t="s">
        <v>3831</v>
      </c>
      <c r="K89" s="772"/>
      <c r="L89" s="772"/>
    </row>
    <row r="90" customFormat="false" ht="75" hidden="false" customHeight="true" outlineLevel="0" collapsed="false">
      <c r="A90" s="1070" t="s">
        <v>3832</v>
      </c>
      <c r="C90" s="1100" t="s">
        <v>3833</v>
      </c>
      <c r="D90" s="53" t="s">
        <v>3834</v>
      </c>
      <c r="E90" s="32" t="s">
        <v>3835</v>
      </c>
      <c r="H90" s="53" t="s">
        <v>3836</v>
      </c>
      <c r="J90" s="772"/>
      <c r="K90" s="772"/>
      <c r="L90" s="772"/>
    </row>
    <row r="91" customFormat="false" ht="75" hidden="false" customHeight="true" outlineLevel="0" collapsed="false">
      <c r="A91" s="1070" t="s">
        <v>3837</v>
      </c>
      <c r="C91" s="1100"/>
      <c r="G91" s="53" t="s">
        <v>3838</v>
      </c>
      <c r="I91" s="53" t="s">
        <v>3839</v>
      </c>
      <c r="J91" s="772" t="s">
        <v>3840</v>
      </c>
      <c r="K91" s="772"/>
      <c r="L91" s="772"/>
    </row>
    <row r="92" customFormat="false" ht="75" hidden="false" customHeight="true" outlineLevel="0" collapsed="false">
      <c r="A92" s="1070"/>
      <c r="B92" s="53" t="s">
        <v>3841</v>
      </c>
      <c r="C92" s="1100" t="s">
        <v>3758</v>
      </c>
      <c r="D92" s="32" t="s">
        <v>3842</v>
      </c>
      <c r="F92" s="53" t="s">
        <v>3843</v>
      </c>
      <c r="H92" s="53" t="s">
        <v>3844</v>
      </c>
      <c r="J92" s="772"/>
      <c r="K92" s="772"/>
      <c r="L92" s="772"/>
    </row>
    <row r="93" customFormat="false" ht="75" hidden="false" customHeight="true" outlineLevel="0" collapsed="false">
      <c r="A93" s="1117" t="s">
        <v>3845</v>
      </c>
      <c r="C93" s="1100" t="s">
        <v>3758</v>
      </c>
      <c r="E93" s="32" t="s">
        <v>3846</v>
      </c>
      <c r="G93" s="53" t="s">
        <v>3847</v>
      </c>
      <c r="H93" s="53" t="s">
        <v>3848</v>
      </c>
      <c r="J93" s="772"/>
      <c r="K93" s="772" t="s">
        <v>3849</v>
      </c>
      <c r="L93" s="772"/>
    </row>
    <row r="94" customFormat="false" ht="75" hidden="false" customHeight="true" outlineLevel="0" collapsed="false">
      <c r="A94" s="1070"/>
      <c r="B94" s="53" t="s">
        <v>3850</v>
      </c>
      <c r="C94" s="1100" t="s">
        <v>3851</v>
      </c>
      <c r="G94" s="53" t="s">
        <v>3852</v>
      </c>
      <c r="J94" s="772" t="s">
        <v>3853</v>
      </c>
      <c r="K94" s="772"/>
      <c r="L94" s="772"/>
    </row>
    <row r="95" customFormat="false" ht="75" hidden="false" customHeight="true" outlineLevel="0" collapsed="false">
      <c r="A95" s="1070"/>
      <c r="B95" s="53" t="s">
        <v>3357</v>
      </c>
      <c r="C95" s="1100" t="s">
        <v>3854</v>
      </c>
      <c r="E95" s="32" t="s">
        <v>3855</v>
      </c>
      <c r="F95" s="32" t="s">
        <v>3856</v>
      </c>
      <c r="G95" s="53" t="s">
        <v>3857</v>
      </c>
      <c r="H95" s="53" t="s">
        <v>3858</v>
      </c>
      <c r="I95" s="53" t="s">
        <v>3859</v>
      </c>
      <c r="J95" s="772"/>
      <c r="K95" s="772"/>
      <c r="L95" s="772"/>
      <c r="M95" s="53" t="s">
        <v>3860</v>
      </c>
    </row>
    <row r="96" customFormat="false" ht="75" hidden="false" customHeight="true" outlineLevel="0" collapsed="false">
      <c r="A96" s="1118" t="n">
        <v>41375</v>
      </c>
      <c r="B96" s="53" t="s">
        <v>3861</v>
      </c>
      <c r="C96" s="1100" t="s">
        <v>3862</v>
      </c>
      <c r="H96" s="1119" t="n">
        <v>41375</v>
      </c>
      <c r="J96" s="772" t="s">
        <v>3863</v>
      </c>
      <c r="K96" s="772"/>
      <c r="L96" s="772"/>
    </row>
    <row r="97" customFormat="false" ht="75" hidden="false" customHeight="true" outlineLevel="0" collapsed="false">
      <c r="A97" s="1070" t="s">
        <v>3864</v>
      </c>
      <c r="C97" s="1100"/>
      <c r="F97" s="32" t="s">
        <v>3865</v>
      </c>
      <c r="G97" s="53" t="s">
        <v>3866</v>
      </c>
      <c r="J97" s="772"/>
      <c r="K97" s="772"/>
      <c r="L97" s="772"/>
      <c r="M97" s="53" t="s">
        <v>3867</v>
      </c>
    </row>
    <row r="98" customFormat="false" ht="75" hidden="false" customHeight="true" outlineLevel="0" collapsed="false">
      <c r="A98" s="1090" t="s">
        <v>3868</v>
      </c>
      <c r="B98" s="1120" t="s">
        <v>3869</v>
      </c>
      <c r="C98" s="1091"/>
      <c r="D98" s="1121" t="s">
        <v>3870</v>
      </c>
      <c r="E98" s="23"/>
      <c r="F98" s="1092"/>
      <c r="G98" s="1092"/>
      <c r="H98" s="23" t="s">
        <v>3871</v>
      </c>
      <c r="I98" s="1092" t="s">
        <v>3872</v>
      </c>
      <c r="J98" s="1092"/>
      <c r="K98" s="1092"/>
      <c r="L98" s="1092"/>
      <c r="M98" s="24"/>
      <c r="N98" s="26"/>
      <c r="O98" s="792"/>
      <c r="BM98" s="26"/>
    </row>
    <row r="99" customFormat="false" ht="75" hidden="false" customHeight="true" outlineLevel="0" collapsed="false">
      <c r="A99" s="1070" t="s">
        <v>3873</v>
      </c>
      <c r="B99" s="53" t="s">
        <v>3874</v>
      </c>
      <c r="C99" s="15"/>
      <c r="D99" s="53" t="s">
        <v>3875</v>
      </c>
      <c r="E99" s="1119" t="n">
        <v>41610</v>
      </c>
      <c r="F99" s="1122" t="s">
        <v>3876</v>
      </c>
      <c r="G99" s="1122"/>
      <c r="H99" s="53" t="s">
        <v>3213</v>
      </c>
      <c r="I99" s="53" t="s">
        <v>3877</v>
      </c>
      <c r="J99" s="53" t="s">
        <v>3867</v>
      </c>
      <c r="K99" s="53" t="s">
        <v>3878</v>
      </c>
      <c r="L99" s="807"/>
    </row>
    <row r="100" customFormat="false" ht="75" hidden="false" customHeight="true" outlineLevel="0" collapsed="false">
      <c r="A100" s="1071" t="s">
        <v>3879</v>
      </c>
      <c r="B100" s="716"/>
      <c r="C100" s="1039"/>
      <c r="D100" s="1072" t="s">
        <v>3880</v>
      </c>
      <c r="E100" s="716" t="s">
        <v>3881</v>
      </c>
      <c r="F100" s="716" t="s">
        <v>3882</v>
      </c>
      <c r="G100" s="716" t="s">
        <v>3883</v>
      </c>
      <c r="H100" s="716"/>
      <c r="I100" s="716"/>
      <c r="L100" s="807"/>
    </row>
    <row r="101" customFormat="false" ht="75" hidden="false" customHeight="true" outlineLevel="0" collapsed="false">
      <c r="A101" s="1123" t="s">
        <v>3884</v>
      </c>
      <c r="B101" s="901"/>
      <c r="C101" s="1124" t="s">
        <v>3885</v>
      </c>
      <c r="D101" s="803" t="s">
        <v>3886</v>
      </c>
      <c r="E101" s="1125" t="s">
        <v>3887</v>
      </c>
      <c r="F101" s="901" t="s">
        <v>3888</v>
      </c>
      <c r="G101" s="878" t="s">
        <v>3889</v>
      </c>
      <c r="H101" s="25"/>
      <c r="I101" s="25"/>
      <c r="J101" s="716"/>
      <c r="K101" s="716"/>
      <c r="L101" s="807"/>
    </row>
    <row r="102" customFormat="false" ht="75" hidden="false" customHeight="true" outlineLevel="0" collapsed="false">
      <c r="A102" s="1126" t="s">
        <v>3890</v>
      </c>
      <c r="B102" s="1127" t="s">
        <v>3891</v>
      </c>
      <c r="C102" s="1128"/>
      <c r="D102" s="1129" t="s">
        <v>3892</v>
      </c>
      <c r="E102" s="1129" t="s">
        <v>3893</v>
      </c>
      <c r="F102" s="1129" t="s">
        <v>3894</v>
      </c>
      <c r="G102" s="1129"/>
      <c r="H102" s="1129"/>
      <c r="I102" s="1129"/>
      <c r="J102" s="1129"/>
      <c r="K102" s="1129"/>
      <c r="L102" s="807" t="s">
        <v>3895</v>
      </c>
    </row>
    <row r="103" customFormat="false" ht="75" hidden="false" customHeight="true" outlineLevel="0" collapsed="false">
      <c r="A103" s="1130" t="s">
        <v>3896</v>
      </c>
      <c r="B103" s="922"/>
      <c r="C103" s="871" t="s">
        <v>3897</v>
      </c>
      <c r="D103" s="803" t="s">
        <v>3898</v>
      </c>
      <c r="E103" s="804" t="s">
        <v>3899</v>
      </c>
      <c r="F103" s="1125" t="s">
        <v>3900</v>
      </c>
      <c r="G103" s="101"/>
      <c r="H103" s="25"/>
      <c r="I103" s="724" t="s">
        <v>3901</v>
      </c>
      <c r="J103" s="722"/>
      <c r="K103" s="722"/>
      <c r="L103" s="807"/>
    </row>
    <row r="104" customFormat="false" ht="75" hidden="false" customHeight="true" outlineLevel="0" collapsed="false">
      <c r="A104" s="1131" t="s">
        <v>3902</v>
      </c>
      <c r="B104" s="775" t="s">
        <v>3903</v>
      </c>
      <c r="C104" s="1132" t="s">
        <v>3904</v>
      </c>
      <c r="D104" s="775"/>
      <c r="E104" s="775" t="s">
        <v>3905</v>
      </c>
      <c r="F104" s="1133" t="s">
        <v>3906</v>
      </c>
      <c r="G104" s="775"/>
      <c r="H104" s="775"/>
      <c r="I104" s="792" t="s">
        <v>3907</v>
      </c>
      <c r="J104" s="817"/>
      <c r="K104" s="817"/>
      <c r="L104" s="817"/>
    </row>
    <row r="105" customFormat="false" ht="75" hidden="false" customHeight="true" outlineLevel="0" collapsed="false">
      <c r="A105" s="1134" t="s">
        <v>3908</v>
      </c>
      <c r="B105" s="795"/>
      <c r="C105" s="1135"/>
      <c r="D105" s="796" t="s">
        <v>3909</v>
      </c>
      <c r="E105" s="803" t="s">
        <v>3910</v>
      </c>
      <c r="F105" s="803"/>
      <c r="G105" s="803"/>
      <c r="H105" s="803" t="s">
        <v>3911</v>
      </c>
      <c r="I105" s="1136" t="s">
        <v>3912</v>
      </c>
      <c r="J105" s="721"/>
      <c r="K105" s="722"/>
      <c r="L105" s="722"/>
    </row>
    <row r="106" customFormat="false" ht="120" hidden="false" customHeight="true" outlineLevel="0" collapsed="false">
      <c r="A106" s="1137" t="s">
        <v>3913</v>
      </c>
      <c r="B106" s="1138"/>
      <c r="C106" s="1139"/>
      <c r="D106" s="923" t="str">
        <f aca="false">HYPERLINK("http://www.freshkitchen.co.il/html/","http://www.freshkitchen.co.il/html/")</f>
        <v>http://www.freshkitchen.co.il/html/</v>
      </c>
      <c r="E106" s="803" t="s">
        <v>3914</v>
      </c>
      <c r="F106" s="803"/>
      <c r="G106" s="803"/>
      <c r="H106" s="803" t="s">
        <v>3915</v>
      </c>
      <c r="I106" s="1140" t="s">
        <v>3916</v>
      </c>
      <c r="J106" s="806"/>
      <c r="K106" s="807"/>
      <c r="L106" s="807"/>
    </row>
    <row r="107" customFormat="false" ht="105" hidden="false" customHeight="true" outlineLevel="0" collapsed="false">
      <c r="A107" s="1137" t="s">
        <v>3917</v>
      </c>
      <c r="B107" s="1138"/>
      <c r="C107" s="1139"/>
      <c r="D107" s="923" t="str">
        <f aca="false">HYPERLINK("http://www.onami.co.il/he/home/","http://www.onami.co.il/he/home/")</f>
        <v>http://www.onami.co.il/he/home/</v>
      </c>
      <c r="E107" s="803" t="s">
        <v>3918</v>
      </c>
      <c r="F107" s="803"/>
      <c r="G107" s="803"/>
      <c r="H107" s="803" t="s">
        <v>3919</v>
      </c>
      <c r="I107" s="901" t="s">
        <v>3920</v>
      </c>
      <c r="J107" s="806"/>
      <c r="K107" s="807"/>
      <c r="L107" s="807"/>
    </row>
    <row r="108" customFormat="false" ht="30" hidden="false" customHeight="true" outlineLevel="0" collapsed="false">
      <c r="A108" s="1123" t="s">
        <v>3921</v>
      </c>
      <c r="B108" s="929"/>
      <c r="C108" s="1141"/>
      <c r="D108" s="929"/>
      <c r="E108" s="929"/>
      <c r="F108" s="929"/>
      <c r="G108" s="929"/>
      <c r="H108" s="929"/>
      <c r="I108" s="929" t="s">
        <v>3922</v>
      </c>
      <c r="J108" s="806"/>
      <c r="K108" s="807"/>
      <c r="L108" s="807"/>
    </row>
    <row r="109" customFormat="false" ht="30.75" hidden="false" customHeight="true" outlineLevel="0" collapsed="false">
      <c r="A109" s="1142" t="s">
        <v>642</v>
      </c>
      <c r="B109" s="1143"/>
      <c r="C109" s="1144"/>
      <c r="D109" s="929"/>
      <c r="E109" s="929"/>
      <c r="F109" s="929"/>
      <c r="G109" s="929"/>
      <c r="H109" s="929"/>
      <c r="I109" s="929" t="s">
        <v>3922</v>
      </c>
      <c r="J109" s="806"/>
      <c r="K109" s="807"/>
      <c r="L109" s="807"/>
    </row>
    <row r="110" customFormat="false" ht="45" hidden="false" customHeight="true" outlineLevel="0" collapsed="false">
      <c r="A110" s="1123" t="s">
        <v>3923</v>
      </c>
      <c r="B110" s="901"/>
      <c r="C110" s="1145"/>
      <c r="D110" s="901" t="s">
        <v>3849</v>
      </c>
      <c r="E110" s="901" t="s">
        <v>21</v>
      </c>
      <c r="F110" s="901"/>
      <c r="G110" s="901"/>
      <c r="H110" s="901"/>
      <c r="I110" s="1146" t="s">
        <v>3924</v>
      </c>
      <c r="J110" s="806"/>
      <c r="K110" s="807"/>
      <c r="L110" s="807"/>
    </row>
    <row r="111" customFormat="false" ht="30" hidden="false" customHeight="true" outlineLevel="0" collapsed="false">
      <c r="A111" s="1123" t="s">
        <v>3925</v>
      </c>
      <c r="B111" s="901"/>
      <c r="C111" s="1145"/>
      <c r="D111" s="901"/>
      <c r="E111" s="901"/>
      <c r="F111" s="901"/>
      <c r="G111" s="901"/>
      <c r="H111" s="901"/>
      <c r="I111" s="901" t="s">
        <v>3926</v>
      </c>
      <c r="J111" s="806"/>
      <c r="K111" s="807"/>
      <c r="L111" s="807"/>
    </row>
    <row r="112" customFormat="false" ht="47.25" hidden="false" customHeight="true" outlineLevel="0" collapsed="false">
      <c r="A112" s="1147" t="s">
        <v>3927</v>
      </c>
      <c r="B112" s="62"/>
      <c r="C112" s="1148"/>
      <c r="D112" s="62"/>
      <c r="E112" s="62"/>
      <c r="F112" s="62"/>
      <c r="G112" s="62"/>
      <c r="H112" s="62"/>
      <c r="I112" s="1149" t="s">
        <v>3928</v>
      </c>
      <c r="J112" s="806"/>
      <c r="K112" s="807"/>
      <c r="L112" s="807"/>
    </row>
    <row r="113" customFormat="false" ht="15" hidden="false" customHeight="true" outlineLevel="0" collapsed="false">
      <c r="A113" s="1150" t="s">
        <v>3929</v>
      </c>
      <c r="B113" s="62"/>
      <c r="C113" s="1148"/>
      <c r="D113" s="62"/>
      <c r="E113" s="62"/>
      <c r="F113" s="62"/>
      <c r="G113" s="62"/>
      <c r="H113" s="62"/>
      <c r="I113" s="62" t="s">
        <v>3930</v>
      </c>
      <c r="J113" s="806"/>
      <c r="K113" s="807"/>
      <c r="L113" s="807"/>
    </row>
    <row r="114" customFormat="false" ht="135" hidden="false" customHeight="true" outlineLevel="0" collapsed="false">
      <c r="A114" s="1123" t="s">
        <v>3931</v>
      </c>
      <c r="B114" s="1151"/>
      <c r="C114" s="1152"/>
      <c r="D114" s="902" t="str">
        <f aca="false">HYPERLINK("http://www.rol.co.il/sites/cardo/menu.html","http://www.rol.co.il/sites/cardo/menu.html")</f>
        <v>http://www.rol.co.il/sites/cardo/menu.html</v>
      </c>
      <c r="E114" s="901" t="s">
        <v>3932</v>
      </c>
      <c r="F114" s="901"/>
      <c r="G114" s="901"/>
      <c r="H114" s="901" t="s">
        <v>3933</v>
      </c>
      <c r="I114" s="901" t="s">
        <v>3934</v>
      </c>
      <c r="J114" s="806"/>
      <c r="K114" s="807"/>
      <c r="L114" s="807"/>
    </row>
    <row r="115" customFormat="false" ht="15" hidden="false" customHeight="true" outlineLevel="0" collapsed="false">
      <c r="A115" s="1150" t="s">
        <v>1838</v>
      </c>
      <c r="B115" s="62"/>
      <c r="C115" s="1148"/>
      <c r="D115" s="27" t="s">
        <v>3935</v>
      </c>
      <c r="E115" s="62" t="s">
        <v>3936</v>
      </c>
      <c r="F115" s="62"/>
      <c r="G115" s="62"/>
      <c r="H115" s="62" t="s">
        <v>3937</v>
      </c>
      <c r="I115" s="62" t="s">
        <v>3938</v>
      </c>
      <c r="J115" s="806"/>
      <c r="K115" s="807"/>
      <c r="L115" s="807"/>
    </row>
    <row r="116" customFormat="false" ht="15" hidden="false" customHeight="true" outlineLevel="0" collapsed="false">
      <c r="A116" s="1150" t="s">
        <v>3896</v>
      </c>
      <c r="B116" s="62"/>
      <c r="C116" s="1148"/>
      <c r="D116" s="27" t="s">
        <v>3939</v>
      </c>
      <c r="E116" s="62" t="s">
        <v>3940</v>
      </c>
      <c r="F116" s="62"/>
      <c r="G116" s="62"/>
      <c r="H116" s="62"/>
      <c r="I116" s="62" t="s">
        <v>3941</v>
      </c>
      <c r="J116" s="806"/>
      <c r="K116" s="807"/>
      <c r="L116" s="807"/>
    </row>
    <row r="117" customFormat="false" ht="15" hidden="false" customHeight="true" outlineLevel="0" collapsed="false">
      <c r="A117" s="1123" t="s">
        <v>3942</v>
      </c>
      <c r="B117" s="901"/>
      <c r="C117" s="1145"/>
      <c r="D117" s="901"/>
      <c r="E117" s="901"/>
      <c r="F117" s="901"/>
      <c r="G117" s="901"/>
      <c r="H117" s="901" t="s">
        <v>3943</v>
      </c>
      <c r="I117" s="901" t="s">
        <v>3944</v>
      </c>
      <c r="J117" s="806"/>
      <c r="K117" s="807"/>
      <c r="L117" s="807"/>
    </row>
    <row r="118" customFormat="false" ht="15" hidden="false" customHeight="true" outlineLevel="0" collapsed="false">
      <c r="A118" s="1153" t="s">
        <v>3945</v>
      </c>
      <c r="B118" s="795"/>
      <c r="C118" s="1135"/>
      <c r="D118" s="902" t="s">
        <v>3946</v>
      </c>
      <c r="E118" s="901" t="s">
        <v>3947</v>
      </c>
      <c r="F118" s="901"/>
      <c r="G118" s="901"/>
      <c r="H118" s="803"/>
      <c r="I118" s="1154" t="s">
        <v>3948</v>
      </c>
      <c r="J118" s="806"/>
      <c r="K118" s="807"/>
      <c r="L118" s="807"/>
    </row>
    <row r="119" customFormat="false" ht="15" hidden="false" customHeight="true" outlineLevel="0" collapsed="false">
      <c r="A119" s="1150" t="s">
        <v>3949</v>
      </c>
      <c r="B119" s="62"/>
      <c r="C119" s="1148"/>
      <c r="D119" s="27" t="s">
        <v>3950</v>
      </c>
      <c r="E119" s="62" t="s">
        <v>3951</v>
      </c>
      <c r="F119" s="62"/>
      <c r="G119" s="62"/>
      <c r="H119" s="62"/>
      <c r="I119" s="62" t="s">
        <v>3952</v>
      </c>
      <c r="J119" s="874"/>
      <c r="K119" s="807"/>
      <c r="L119" s="807"/>
    </row>
    <row r="120" customFormat="false" ht="15" hidden="false" customHeight="true" outlineLevel="0" collapsed="false">
      <c r="A120" s="1123" t="s">
        <v>3953</v>
      </c>
      <c r="B120" s="901"/>
      <c r="C120" s="1145"/>
      <c r="D120" s="902" t="s">
        <v>3954</v>
      </c>
      <c r="E120" s="901" t="s">
        <v>3955</v>
      </c>
      <c r="F120" s="901" t="s">
        <v>3956</v>
      </c>
      <c r="G120" s="901"/>
      <c r="H120" s="1155" t="s">
        <v>3957</v>
      </c>
      <c r="I120" s="62"/>
      <c r="J120" s="878"/>
      <c r="K120" s="807"/>
      <c r="L120" s="807"/>
    </row>
    <row r="121" customFormat="false" ht="15" hidden="false" customHeight="true" outlineLevel="0" collapsed="false">
      <c r="A121" s="1156" t="s">
        <v>3958</v>
      </c>
      <c r="B121" s="1157"/>
      <c r="C121" s="1158"/>
      <c r="D121" s="1157"/>
      <c r="E121" s="1157"/>
      <c r="F121" s="813"/>
      <c r="G121" s="1157"/>
      <c r="H121" s="1157" t="s">
        <v>3959</v>
      </c>
      <c r="I121" s="1159"/>
      <c r="J121" s="721"/>
      <c r="K121" s="807"/>
      <c r="L121" s="807"/>
    </row>
    <row r="122" customFormat="false" ht="15" hidden="false" customHeight="true" outlineLevel="0" collapsed="false">
      <c r="A122" s="1160" t="s">
        <v>3960</v>
      </c>
      <c r="B122" s="1161"/>
      <c r="C122" s="1162"/>
      <c r="D122" s="1162"/>
      <c r="E122" s="1162"/>
      <c r="F122" s="1162"/>
      <c r="G122" s="1162"/>
      <c r="H122" s="1163"/>
      <c r="I122" s="1164" t="s">
        <v>3961</v>
      </c>
      <c r="J122" s="1165" t="s">
        <v>3962</v>
      </c>
      <c r="K122" s="1162"/>
      <c r="L122" s="1166"/>
      <c r="M122" s="15"/>
      <c r="N122" s="15"/>
      <c r="O122" s="15"/>
      <c r="P122" s="15"/>
      <c r="Q122" s="15"/>
      <c r="R122" s="15"/>
      <c r="S122" s="15"/>
      <c r="T122" s="15"/>
      <c r="U122" s="15"/>
      <c r="V122" s="15"/>
      <c r="W122" s="15"/>
      <c r="BM122" s="26"/>
    </row>
    <row r="123" customFormat="false" ht="15" hidden="false" customHeight="true" outlineLevel="0" collapsed="false">
      <c r="A123" s="1167" t="s">
        <v>3963</v>
      </c>
      <c r="B123" s="901"/>
      <c r="C123" s="1124" t="s">
        <v>3964</v>
      </c>
      <c r="D123" s="901"/>
      <c r="E123" s="901" t="s">
        <v>3965</v>
      </c>
      <c r="F123" s="1168" t="s">
        <v>3966</v>
      </c>
      <c r="G123" s="901"/>
      <c r="H123" s="901" t="s">
        <v>3967</v>
      </c>
      <c r="I123" s="62"/>
      <c r="J123" s="721"/>
      <c r="K123" s="722"/>
      <c r="L123" s="722"/>
    </row>
    <row r="124" customFormat="false" ht="15.75" hidden="false" customHeight="true" outlineLevel="0" collapsed="false">
      <c r="A124" s="1153" t="s">
        <v>3968</v>
      </c>
      <c r="B124" s="797"/>
      <c r="C124" s="1169" t="s">
        <v>3969</v>
      </c>
      <c r="D124" s="796" t="s">
        <v>3970</v>
      </c>
      <c r="E124" s="797"/>
      <c r="F124" s="1170" t="s">
        <v>3971</v>
      </c>
      <c r="G124" s="797"/>
      <c r="H124" s="797" t="s">
        <v>3972</v>
      </c>
      <c r="I124" s="62"/>
      <c r="J124" s="806"/>
      <c r="K124" s="807"/>
      <c r="L124" s="807"/>
    </row>
    <row r="125" customFormat="false" ht="15.75" hidden="false" customHeight="true" outlineLevel="0" collapsed="false">
      <c r="A125" s="1153" t="s">
        <v>3973</v>
      </c>
      <c r="B125" s="95"/>
      <c r="C125" s="96"/>
      <c r="D125" s="95"/>
      <c r="E125" s="95"/>
      <c r="F125" s="18"/>
      <c r="G125" s="95"/>
      <c r="H125" s="95"/>
      <c r="I125" s="62"/>
      <c r="J125" s="806"/>
      <c r="K125" s="807"/>
      <c r="L125" s="807"/>
    </row>
    <row r="126" customFormat="false" ht="15.75" hidden="false" customHeight="true" outlineLevel="0" collapsed="false">
      <c r="A126" s="1153" t="s">
        <v>3974</v>
      </c>
      <c r="B126" s="95"/>
      <c r="C126" s="96"/>
      <c r="D126" s="95"/>
      <c r="E126" s="95"/>
      <c r="F126" s="18"/>
      <c r="G126" s="95"/>
      <c r="H126" s="95"/>
      <c r="I126" s="62"/>
      <c r="J126" s="806"/>
      <c r="K126" s="807"/>
      <c r="L126" s="807"/>
    </row>
    <row r="127" customFormat="false" ht="15.75" hidden="false" customHeight="true" outlineLevel="0" collapsed="false">
      <c r="A127" s="1171" t="s">
        <v>3975</v>
      </c>
      <c r="B127" s="95"/>
      <c r="C127" s="1041" t="s">
        <v>3976</v>
      </c>
      <c r="D127" s="95"/>
      <c r="E127" s="95"/>
      <c r="F127" s="18"/>
      <c r="G127" s="719" t="s">
        <v>3977</v>
      </c>
      <c r="H127" s="95" t="s">
        <v>3978</v>
      </c>
      <c r="I127" s="62"/>
      <c r="J127" s="806"/>
      <c r="K127" s="807"/>
      <c r="L127" s="807"/>
    </row>
    <row r="128" customFormat="false" ht="15.75" hidden="false" customHeight="true" outlineLevel="0" collapsed="false">
      <c r="A128" s="1171" t="s">
        <v>3979</v>
      </c>
      <c r="B128" s="95"/>
      <c r="C128" s="96"/>
      <c r="D128" s="719" t="s">
        <v>3980</v>
      </c>
      <c r="E128" s="95"/>
      <c r="F128" s="18"/>
      <c r="G128" s="95" t="s">
        <v>3981</v>
      </c>
      <c r="H128" s="95" t="s">
        <v>3982</v>
      </c>
      <c r="I128" s="62"/>
      <c r="J128" s="806"/>
      <c r="K128" s="807"/>
      <c r="L128" s="807"/>
    </row>
    <row r="129" customFormat="false" ht="15.75" hidden="false" customHeight="true" outlineLevel="0" collapsed="false">
      <c r="A129" s="1171" t="s">
        <v>3983</v>
      </c>
      <c r="B129" s="62"/>
      <c r="C129" s="1148"/>
      <c r="D129" s="1172" t="s">
        <v>3984</v>
      </c>
      <c r="E129" s="62"/>
      <c r="F129" s="62"/>
      <c r="G129" s="62"/>
      <c r="H129" s="1173" t="s">
        <v>3985</v>
      </c>
      <c r="I129" s="1173" t="s">
        <v>3986</v>
      </c>
      <c r="J129" s="806"/>
      <c r="K129" s="807"/>
      <c r="L129" s="807"/>
    </row>
    <row r="130" customFormat="false" ht="15.75" hidden="false" customHeight="true" outlineLevel="0" collapsed="false">
      <c r="A130" s="1174" t="s">
        <v>3987</v>
      </c>
      <c r="B130" s="1175"/>
      <c r="C130" s="1176" t="s">
        <v>3988</v>
      </c>
      <c r="D130" s="1143"/>
      <c r="E130" s="1175" t="s">
        <v>3989</v>
      </c>
      <c r="F130" s="62"/>
      <c r="G130" s="62"/>
      <c r="H130" s="1173"/>
      <c r="I130" s="1177" t="s">
        <v>3990</v>
      </c>
      <c r="J130" s="874"/>
      <c r="K130" s="817"/>
      <c r="L130" s="817"/>
    </row>
    <row r="131" customFormat="false" ht="15.75" hidden="false" customHeight="true" outlineLevel="0" collapsed="false">
      <c r="A131" s="1178" t="s">
        <v>3991</v>
      </c>
      <c r="B131" s="1179"/>
      <c r="C131" s="1145"/>
      <c r="D131" s="1180" t="s">
        <v>3992</v>
      </c>
      <c r="E131" s="1180" t="s">
        <v>3993</v>
      </c>
      <c r="F131" s="1179" t="s">
        <v>3994</v>
      </c>
      <c r="G131" s="1181"/>
      <c r="H131" s="723"/>
      <c r="I131" s="723"/>
      <c r="J131" s="722"/>
      <c r="K131" s="722"/>
      <c r="L131" s="722"/>
    </row>
    <row r="132" customFormat="false" ht="15.75" hidden="false" customHeight="true" outlineLevel="0" collapsed="false">
      <c r="A132" s="1178" t="s">
        <v>3995</v>
      </c>
      <c r="B132" s="1179"/>
      <c r="C132" s="1145"/>
      <c r="D132" s="1179" t="s">
        <v>3996</v>
      </c>
      <c r="E132" s="1179" t="s">
        <v>3997</v>
      </c>
      <c r="F132" s="1179" t="s">
        <v>3998</v>
      </c>
      <c r="G132" s="1182"/>
      <c r="H132" s="875"/>
      <c r="I132" s="875"/>
      <c r="J132" s="817"/>
      <c r="K132" s="817"/>
      <c r="L132" s="817"/>
    </row>
    <row r="133" customFormat="false" ht="15.75" hidden="false" customHeight="true" outlineLevel="0" collapsed="false">
      <c r="A133" s="1183" t="s">
        <v>3999</v>
      </c>
      <c r="B133" s="1145" t="n">
        <v>31.1212</v>
      </c>
      <c r="C133" s="1124" t="s">
        <v>4000</v>
      </c>
      <c r="D133" s="1145"/>
      <c r="E133" s="1145"/>
      <c r="F133" s="1145" t="s">
        <v>4001</v>
      </c>
      <c r="G133" s="1184"/>
      <c r="H133" s="1184"/>
      <c r="I133" s="1184"/>
      <c r="J133" s="721"/>
      <c r="K133" s="722"/>
      <c r="L133" s="722"/>
    </row>
    <row r="134" customFormat="false" ht="15.75" hidden="false" customHeight="true" outlineLevel="0" collapsed="false">
      <c r="A134" s="1185" t="s">
        <v>4002</v>
      </c>
      <c r="B134" s="901"/>
      <c r="C134" s="1145"/>
      <c r="D134" s="901" t="s">
        <v>4003</v>
      </c>
      <c r="E134" s="901" t="s">
        <v>4004</v>
      </c>
      <c r="F134" s="901" t="s">
        <v>3849</v>
      </c>
      <c r="G134" s="1186" t="s">
        <v>4005</v>
      </c>
      <c r="H134" s="1168" t="s">
        <v>1139</v>
      </c>
      <c r="I134" s="1184"/>
      <c r="J134" s="806"/>
      <c r="K134" s="807"/>
      <c r="L134" s="807"/>
    </row>
    <row r="135" customFormat="false" ht="15.75" hidden="false" customHeight="true" outlineLevel="0" collapsed="false">
      <c r="A135" s="1185" t="s">
        <v>4006</v>
      </c>
      <c r="B135" s="901"/>
      <c r="C135" s="1145"/>
      <c r="D135" s="901"/>
      <c r="E135" s="901" t="s">
        <v>4007</v>
      </c>
      <c r="F135" s="1168" t="s">
        <v>4008</v>
      </c>
      <c r="G135" s="1186" t="s">
        <v>4009</v>
      </c>
      <c r="H135" s="1186"/>
      <c r="I135" s="1184" t="s">
        <v>4010</v>
      </c>
      <c r="J135" s="806"/>
      <c r="K135" s="807"/>
      <c r="L135" s="807"/>
    </row>
    <row r="136" customFormat="false" ht="15.75" hidden="false" customHeight="true" outlineLevel="0" collapsed="false">
      <c r="A136" s="1185" t="s">
        <v>4011</v>
      </c>
      <c r="B136" s="901"/>
      <c r="C136" s="1145"/>
      <c r="D136" s="901" t="s">
        <v>4012</v>
      </c>
      <c r="E136" s="902" t="str">
        <f aca="false">HYPERLINK("http://www.facebook.com/Lwdwwyl","http://www.facebook.com/Lwdwwyl")</f>
        <v>http://www.facebook.com/Lwdwwyl</v>
      </c>
      <c r="F136" s="901"/>
      <c r="G136" s="1186" t="s">
        <v>4013</v>
      </c>
      <c r="H136" s="1168" t="s">
        <v>1139</v>
      </c>
      <c r="I136" s="1184"/>
      <c r="J136" s="806"/>
      <c r="K136" s="807"/>
      <c r="L136" s="807"/>
    </row>
    <row r="137" customFormat="false" ht="15.75" hidden="false" customHeight="true" outlineLevel="0" collapsed="false">
      <c r="A137" s="1185" t="s">
        <v>4014</v>
      </c>
      <c r="B137" s="901"/>
      <c r="C137" s="1145"/>
      <c r="D137" s="901"/>
      <c r="E137" s="1187"/>
      <c r="F137" s="901"/>
      <c r="G137" s="1186"/>
      <c r="H137" s="1168"/>
      <c r="I137" s="1184" t="s">
        <v>4015</v>
      </c>
      <c r="J137" s="806"/>
      <c r="K137" s="807"/>
      <c r="L137" s="807"/>
    </row>
    <row r="138" customFormat="false" ht="15.75" hidden="false" customHeight="true" outlineLevel="0" collapsed="false">
      <c r="A138" s="1185" t="s">
        <v>4016</v>
      </c>
      <c r="B138" s="901"/>
      <c r="C138" s="1145"/>
      <c r="D138" s="901"/>
      <c r="E138" s="1187"/>
      <c r="F138" s="901"/>
      <c r="G138" s="1188"/>
      <c r="H138" s="1188" t="s">
        <v>4017</v>
      </c>
      <c r="I138" s="1189"/>
      <c r="J138" s="806"/>
      <c r="K138" s="807"/>
      <c r="L138" s="807"/>
    </row>
    <row r="139" customFormat="false" ht="15.75" hidden="false" customHeight="true" outlineLevel="0" collapsed="false">
      <c r="A139" s="1190" t="s">
        <v>4018</v>
      </c>
      <c r="B139" s="802"/>
      <c r="C139" s="871" t="s">
        <v>4019</v>
      </c>
      <c r="D139" s="803" t="s">
        <v>4020</v>
      </c>
      <c r="E139" s="803" t="s">
        <v>4021</v>
      </c>
      <c r="F139" s="1191" t="s">
        <v>4022</v>
      </c>
      <c r="G139" s="1192"/>
      <c r="H139" s="23"/>
      <c r="I139" s="1193"/>
      <c r="J139" s="24"/>
      <c r="K139" s="807"/>
      <c r="L139" s="807"/>
    </row>
    <row r="140" customFormat="false" ht="15.75" hidden="false" customHeight="true" outlineLevel="0" collapsed="false">
      <c r="A140" s="1194" t="s">
        <v>4023</v>
      </c>
      <c r="B140" s="802"/>
      <c r="C140" s="871" t="s">
        <v>4024</v>
      </c>
      <c r="D140" s="803" t="s">
        <v>4025</v>
      </c>
      <c r="E140" s="803" t="s">
        <v>4026</v>
      </c>
      <c r="F140" s="803" t="s">
        <v>4027</v>
      </c>
      <c r="G140" s="1195" t="s">
        <v>4028</v>
      </c>
      <c r="H140" s="808"/>
      <c r="I140" s="808"/>
      <c r="K140" s="807"/>
      <c r="L140" s="807"/>
    </row>
    <row r="141" customFormat="false" ht="15.75" hidden="false" customHeight="true" outlineLevel="0" collapsed="false">
      <c r="A141" s="1137" t="s">
        <v>4029</v>
      </c>
      <c r="B141" s="18"/>
      <c r="C141" s="97"/>
      <c r="D141" s="27" t="str">
        <f aca="false">HYPERLINK("http://www.newhorizon.co.il/","http://www.newhorizon.co.il/")</f>
        <v>http://www.newhorizon.co.il/</v>
      </c>
      <c r="E141" s="62" t="s">
        <v>4030</v>
      </c>
      <c r="F141" s="62" t="s">
        <v>4031</v>
      </c>
      <c r="G141" s="1196"/>
      <c r="H141" s="1197" t="s">
        <v>4032</v>
      </c>
      <c r="I141" s="1198"/>
      <c r="J141" s="806"/>
      <c r="K141" s="807"/>
      <c r="L141" s="807"/>
    </row>
    <row r="142" customFormat="false" ht="15.75" hidden="false" customHeight="true" outlineLevel="0" collapsed="false">
      <c r="A142" s="1199" t="s">
        <v>4033</v>
      </c>
      <c r="B142" s="802"/>
      <c r="C142" s="872" t="s">
        <v>949</v>
      </c>
      <c r="D142" s="803" t="s">
        <v>4034</v>
      </c>
      <c r="E142" s="803"/>
      <c r="F142" s="1191" t="s">
        <v>4035</v>
      </c>
      <c r="G142" s="18"/>
      <c r="H142" s="1168" t="s">
        <v>4036</v>
      </c>
      <c r="I142" s="1184"/>
      <c r="J142" s="806"/>
      <c r="K142" s="807"/>
      <c r="L142" s="807"/>
    </row>
    <row r="143" customFormat="false" ht="15.75" hidden="false" customHeight="true" outlineLevel="0" collapsed="false">
      <c r="A143" s="1185" t="s">
        <v>4037</v>
      </c>
      <c r="B143" s="901"/>
      <c r="C143" s="1145"/>
      <c r="D143" s="901"/>
      <c r="E143" s="1187"/>
      <c r="F143" s="901"/>
      <c r="G143" s="1186"/>
      <c r="H143" s="1168" t="s">
        <v>4038</v>
      </c>
      <c r="I143" s="1184" t="s">
        <v>4039</v>
      </c>
      <c r="J143" s="806"/>
      <c r="K143" s="807"/>
      <c r="L143" s="807"/>
    </row>
    <row r="144" customFormat="false" ht="15.75" hidden="false" customHeight="true" outlineLevel="0" collapsed="false">
      <c r="A144" s="1130" t="s">
        <v>1499</v>
      </c>
      <c r="B144" s="801"/>
      <c r="C144" s="1076"/>
      <c r="D144" s="923" t="s">
        <v>4040</v>
      </c>
      <c r="E144" s="803"/>
      <c r="F144" s="925" t="s">
        <v>4041</v>
      </c>
      <c r="G144" s="922"/>
      <c r="H144" s="1125" t="s">
        <v>4042</v>
      </c>
      <c r="I144" s="1184" t="s">
        <v>4043</v>
      </c>
      <c r="J144" s="806"/>
      <c r="K144" s="807"/>
      <c r="L144" s="807"/>
    </row>
    <row r="145" customFormat="false" ht="15.75" hidden="false" customHeight="true" outlineLevel="0" collapsed="false">
      <c r="A145" s="1130" t="s">
        <v>4044</v>
      </c>
      <c r="B145" s="869"/>
      <c r="C145" s="1200"/>
      <c r="D145" s="1201"/>
      <c r="E145" s="803"/>
      <c r="F145" s="925"/>
      <c r="G145" s="802"/>
      <c r="H145" s="1202" t="s">
        <v>4045</v>
      </c>
      <c r="I145" s="1184"/>
      <c r="J145" s="806"/>
      <c r="K145" s="807"/>
      <c r="L145" s="807"/>
    </row>
    <row r="146" customFormat="false" ht="15.75" hidden="false" customHeight="true" outlineLevel="0" collapsed="false">
      <c r="A146" s="1130" t="s">
        <v>4046</v>
      </c>
      <c r="B146" s="922"/>
      <c r="C146" s="871" t="str">
        <f aca="false">HYPERLINK("http://www.pronto.co.il/","http://www.pronto.co.il/")</f>
        <v>http://www.pronto.co.il/</v>
      </c>
      <c r="D146" s="803" t="s">
        <v>4047</v>
      </c>
      <c r="E146" s="803" t="s">
        <v>4048</v>
      </c>
      <c r="F146" s="803" t="s">
        <v>4049</v>
      </c>
      <c r="G146" s="1186"/>
      <c r="H146" s="1168"/>
      <c r="I146" s="1184"/>
      <c r="J146" s="806"/>
      <c r="K146" s="807"/>
      <c r="L146" s="807"/>
    </row>
    <row r="147" customFormat="false" ht="15.75" hidden="false" customHeight="true" outlineLevel="0" collapsed="false">
      <c r="A147" s="1203" t="s">
        <v>4050</v>
      </c>
      <c r="B147" s="25"/>
      <c r="C147" s="13"/>
      <c r="D147" s="25"/>
      <c r="E147" s="25"/>
      <c r="F147" s="25"/>
      <c r="G147" s="25"/>
      <c r="H147" s="1204" t="s">
        <v>4051</v>
      </c>
      <c r="I147" s="1205"/>
      <c r="J147" s="806"/>
      <c r="K147" s="807"/>
      <c r="L147" s="807"/>
    </row>
    <row r="148" customFormat="false" ht="15.75" hidden="false" customHeight="true" outlineLevel="0" collapsed="false">
      <c r="A148" s="1206" t="s">
        <v>4052</v>
      </c>
      <c r="B148" s="775" t="s">
        <v>4053</v>
      </c>
      <c r="C148" s="1132" t="s">
        <v>4054</v>
      </c>
      <c r="D148" s="775"/>
      <c r="E148" s="775"/>
      <c r="F148" s="775"/>
      <c r="G148" s="775" t="s">
        <v>4055</v>
      </c>
      <c r="H148" s="1133" t="s">
        <v>4056</v>
      </c>
      <c r="I148" s="1205"/>
      <c r="J148" s="806"/>
      <c r="K148" s="807"/>
      <c r="L148" s="807"/>
    </row>
    <row r="149" customFormat="false" ht="15.75" hidden="false" customHeight="true" outlineLevel="0" collapsed="false">
      <c r="A149" s="1207" t="s">
        <v>4057</v>
      </c>
      <c r="B149" s="1208" t="s">
        <v>4058</v>
      </c>
      <c r="C149" s="1169" t="s">
        <v>4059</v>
      </c>
      <c r="D149" s="1169" t="s">
        <v>4060</v>
      </c>
      <c r="E149" s="1208"/>
      <c r="F149" s="1208" t="s">
        <v>4061</v>
      </c>
      <c r="G149" s="1208"/>
      <c r="H149" s="1209" t="s">
        <v>4062</v>
      </c>
      <c r="I149" s="1205"/>
      <c r="J149" s="806"/>
      <c r="K149" s="807"/>
      <c r="L149" s="807"/>
    </row>
    <row r="150" customFormat="false" ht="15.75" hidden="false" customHeight="true" outlineLevel="0" collapsed="false">
      <c r="A150" s="1199" t="s">
        <v>4063</v>
      </c>
      <c r="B150" s="892"/>
      <c r="C150" s="1169" t="str">
        <f aca="false">HYPERLINK("http://www.rest.co.il/sites/Default.asp?txtRestID=10359","http://www.rest.co.il/sites/Default.asp?txtRestID=10359")</f>
        <v>http://www.rest.co.il/sites/Default.asp?txtRestID=10359</v>
      </c>
      <c r="D150" s="803" t="s">
        <v>4064</v>
      </c>
      <c r="E150" s="803" t="s">
        <v>4065</v>
      </c>
      <c r="F150" s="1191" t="s">
        <v>4066</v>
      </c>
      <c r="G150" s="778"/>
      <c r="H150" s="778"/>
      <c r="I150" s="1205"/>
      <c r="J150" s="874"/>
      <c r="K150" s="807"/>
      <c r="L150" s="807"/>
    </row>
    <row r="151" customFormat="false" ht="15.75" hidden="false" customHeight="true" outlineLevel="0" collapsed="false">
      <c r="A151" s="1194" t="s">
        <v>4067</v>
      </c>
      <c r="B151" s="802"/>
      <c r="C151" s="871" t="s">
        <v>4068</v>
      </c>
      <c r="D151" s="803" t="s">
        <v>4069</v>
      </c>
      <c r="E151" s="803" t="s">
        <v>4070</v>
      </c>
      <c r="F151" s="1210" t="s">
        <v>4071</v>
      </c>
      <c r="G151" s="878"/>
      <c r="H151" s="879"/>
      <c r="I151" s="1211"/>
      <c r="J151" s="25"/>
      <c r="K151" s="807"/>
      <c r="L151" s="807"/>
    </row>
    <row r="152" customFormat="false" ht="15.75" hidden="false" customHeight="true" outlineLevel="0" collapsed="false">
      <c r="A152" s="1212" t="s">
        <v>4072</v>
      </c>
      <c r="B152" s="797"/>
      <c r="C152" s="1169" t="s">
        <v>4073</v>
      </c>
      <c r="D152" s="797" t="s">
        <v>4074</v>
      </c>
      <c r="E152" s="1213" t="n">
        <v>41549</v>
      </c>
      <c r="F152" s="1168" t="s">
        <v>4075</v>
      </c>
      <c r="G152" s="1186" t="s">
        <v>4076</v>
      </c>
      <c r="H152" s="1214"/>
      <c r="I152" s="112"/>
      <c r="J152" s="1215" t="s">
        <v>4077</v>
      </c>
      <c r="K152" s="806"/>
      <c r="L152" s="807"/>
      <c r="S152" s="716"/>
      <c r="V152" s="716"/>
      <c r="W152" s="716"/>
      <c r="X152" s="716"/>
      <c r="Y152" s="716"/>
      <c r="Z152" s="716"/>
      <c r="AA152" s="716"/>
      <c r="AB152" s="716"/>
      <c r="AC152" s="716"/>
      <c r="AD152" s="716"/>
      <c r="AE152" s="716"/>
      <c r="AF152" s="716"/>
      <c r="AG152" s="716"/>
      <c r="AH152" s="716"/>
      <c r="AI152" s="716"/>
      <c r="AJ152" s="716"/>
      <c r="AK152" s="716"/>
      <c r="AL152" s="716"/>
      <c r="AM152" s="716"/>
      <c r="AN152" s="716"/>
      <c r="AO152" s="716"/>
      <c r="AP152" s="716"/>
      <c r="AQ152" s="716"/>
      <c r="AR152" s="716"/>
      <c r="AS152" s="716"/>
      <c r="AT152" s="716"/>
      <c r="AU152" s="716"/>
      <c r="AV152" s="716"/>
      <c r="AW152" s="716"/>
      <c r="AX152" s="716"/>
      <c r="AY152" s="716"/>
      <c r="AZ152" s="716"/>
      <c r="BA152" s="716"/>
      <c r="BB152" s="716"/>
      <c r="BC152" s="716"/>
      <c r="BD152" s="716"/>
      <c r="BE152" s="716"/>
      <c r="BF152" s="716"/>
      <c r="BG152" s="716"/>
      <c r="BH152" s="716"/>
      <c r="BI152" s="716"/>
      <c r="BJ152" s="716"/>
      <c r="BK152" s="716"/>
      <c r="BL152" s="716"/>
      <c r="BM152" s="716"/>
    </row>
    <row r="153" customFormat="false" ht="15.75" hidden="false" customHeight="true" outlineLevel="0" collapsed="false">
      <c r="A153" s="1199" t="s">
        <v>4078</v>
      </c>
      <c r="B153" s="802"/>
      <c r="C153" s="871" t="s">
        <v>4079</v>
      </c>
      <c r="D153" s="803" t="s">
        <v>4080</v>
      </c>
      <c r="E153" s="803" t="s">
        <v>4081</v>
      </c>
      <c r="F153" s="1216" t="s">
        <v>4082</v>
      </c>
      <c r="G153" s="1216"/>
      <c r="H153" s="1216"/>
      <c r="I153" s="1217"/>
      <c r="J153" s="1092"/>
      <c r="K153" s="806"/>
      <c r="L153" s="807"/>
      <c r="S153" s="724"/>
      <c r="V153" s="724"/>
      <c r="W153" s="724"/>
      <c r="X153" s="724"/>
      <c r="Y153" s="724"/>
      <c r="Z153" s="724"/>
      <c r="AA153" s="724"/>
      <c r="AB153" s="724"/>
      <c r="AC153" s="724"/>
      <c r="AD153" s="724"/>
      <c r="AE153" s="724"/>
      <c r="AF153" s="724"/>
      <c r="AG153" s="724"/>
      <c r="AH153" s="724"/>
      <c r="AI153" s="724"/>
      <c r="AJ153" s="724"/>
      <c r="AK153" s="724"/>
      <c r="AL153" s="724"/>
      <c r="AM153" s="724"/>
      <c r="AN153" s="724"/>
      <c r="AO153" s="724"/>
      <c r="AP153" s="724"/>
      <c r="AQ153" s="724"/>
      <c r="AR153" s="724"/>
      <c r="AS153" s="724"/>
      <c r="AT153" s="724"/>
      <c r="AU153" s="724"/>
      <c r="AV153" s="724"/>
      <c r="AW153" s="724"/>
      <c r="AX153" s="724"/>
      <c r="AY153" s="724"/>
      <c r="AZ153" s="724"/>
      <c r="BA153" s="724"/>
      <c r="BB153" s="724"/>
      <c r="BC153" s="724"/>
      <c r="BD153" s="724"/>
      <c r="BE153" s="724"/>
      <c r="BF153" s="724"/>
      <c r="BG153" s="724"/>
      <c r="BH153" s="724"/>
      <c r="BI153" s="724"/>
      <c r="BJ153" s="724"/>
      <c r="BK153" s="724"/>
      <c r="BL153" s="724"/>
      <c r="BM153" s="724"/>
    </row>
    <row r="154" customFormat="false" ht="15.75" hidden="false" customHeight="true" outlineLevel="0" collapsed="false">
      <c r="A154" s="1130" t="s">
        <v>4083</v>
      </c>
      <c r="B154" s="922"/>
      <c r="C154" s="871" t="str">
        <f aca="false">HYPERLINK("http://www.facebook.com/veganfriendly.co.il?fref=ts#!/TonyVespaIsrael","http://www.facebook.com/veganfriendly.co.il?fref=ts#!/TonyVespaIsrael")</f>
        <v>http://www.facebook.com/veganfriendly.co.il?fref=ts#!/TonyVespaIsrael</v>
      </c>
      <c r="D154" s="803" t="s">
        <v>4084</v>
      </c>
      <c r="E154" s="901" t="s">
        <v>4085</v>
      </c>
      <c r="F154" s="1140" t="s">
        <v>4086</v>
      </c>
      <c r="G154" s="101"/>
      <c r="H154" s="25"/>
      <c r="I154" s="1218"/>
      <c r="J154" s="1092"/>
      <c r="K154" s="806"/>
      <c r="L154" s="807"/>
    </row>
    <row r="155" customFormat="false" ht="15.75" hidden="false" customHeight="true" outlineLevel="0" collapsed="false">
      <c r="A155" s="1219" t="s">
        <v>590</v>
      </c>
      <c r="B155" s="1219"/>
      <c r="C155" s="1219"/>
      <c r="D155" s="1219"/>
      <c r="E155" s="1219"/>
      <c r="F155" s="1219"/>
      <c r="G155" s="1219"/>
      <c r="H155" s="1219"/>
      <c r="I155" s="1219"/>
      <c r="J155" s="1092"/>
      <c r="K155" s="806"/>
      <c r="L155" s="807"/>
    </row>
    <row r="156" customFormat="false" ht="15.75" hidden="false" customHeight="true" outlineLevel="0" collapsed="false">
      <c r="A156" s="112"/>
      <c r="B156" s="112" t="s">
        <v>150</v>
      </c>
      <c r="C156" s="126" t="s">
        <v>4087</v>
      </c>
      <c r="D156" s="116"/>
      <c r="E156" s="116"/>
      <c r="F156" s="116"/>
      <c r="G156" s="116" t="s">
        <v>4088</v>
      </c>
      <c r="H156" s="116"/>
      <c r="I156" s="116" t="s">
        <v>4089</v>
      </c>
      <c r="J156" s="116"/>
      <c r="K156" s="116"/>
      <c r="L156" s="116"/>
      <c r="M156" s="116"/>
      <c r="N156" s="116"/>
      <c r="O156" s="116"/>
      <c r="P156" s="116"/>
      <c r="Q156" s="116"/>
      <c r="R156" s="116" t="s">
        <v>4090</v>
      </c>
      <c r="S156" s="116" t="s">
        <v>4091</v>
      </c>
      <c r="T156" s="1220" t="s">
        <v>4092</v>
      </c>
      <c r="U156" s="116"/>
      <c r="V156" s="121"/>
      <c r="W156" s="121"/>
      <c r="X156" s="121"/>
      <c r="Y156" s="121"/>
      <c r="Z156" s="121"/>
      <c r="AA156" s="121"/>
      <c r="AB156" s="121"/>
      <c r="AC156" s="121"/>
      <c r="AD156" s="121"/>
      <c r="AE156" s="121"/>
      <c r="AF156" s="121"/>
      <c r="AG156" s="121"/>
      <c r="AH156" s="121"/>
      <c r="AI156" s="121"/>
      <c r="AJ156" s="121"/>
      <c r="AK156" s="121"/>
      <c r="AL156" s="121"/>
      <c r="AM156" s="121"/>
      <c r="AN156" s="121"/>
      <c r="AO156" s="121"/>
      <c r="AP156" s="121"/>
      <c r="AQ156" s="121"/>
      <c r="AR156" s="121"/>
      <c r="AS156" s="121"/>
      <c r="AT156" s="121"/>
      <c r="AU156" s="121"/>
      <c r="AV156" s="121"/>
      <c r="AW156" s="121"/>
      <c r="AX156" s="121"/>
      <c r="AY156" s="121"/>
      <c r="AZ156" s="121"/>
      <c r="BA156" s="121"/>
      <c r="BB156" s="121"/>
      <c r="BC156" s="122"/>
      <c r="BD156" s="123"/>
      <c r="BE156" s="123"/>
      <c r="BF156" s="124"/>
      <c r="BG156" s="123"/>
      <c r="BH156" s="124"/>
      <c r="BI156" s="123"/>
      <c r="BJ156" s="123"/>
      <c r="BK156" s="123"/>
      <c r="BL156" s="123"/>
      <c r="BM156" s="125"/>
      <c r="BN156" s="123"/>
      <c r="BO156" s="123"/>
      <c r="BP156" s="123"/>
      <c r="BQ156" s="123"/>
    </row>
    <row r="157" customFormat="false" ht="15.75" hidden="false" customHeight="true" outlineLevel="0" collapsed="false">
      <c r="A157" s="126" t="s">
        <v>4093</v>
      </c>
      <c r="B157" s="126" t="s">
        <v>4094</v>
      </c>
      <c r="C157" s="126" t="s">
        <v>4095</v>
      </c>
      <c r="D157" s="127"/>
      <c r="E157" s="127"/>
      <c r="F157" s="127"/>
      <c r="G157" s="127"/>
      <c r="H157" s="127"/>
      <c r="I157" s="127"/>
      <c r="J157" s="127"/>
      <c r="K157" s="127"/>
      <c r="L157" s="127"/>
      <c r="M157" s="127"/>
      <c r="N157" s="127"/>
      <c r="O157" s="127"/>
      <c r="P157" s="127"/>
      <c r="Q157" s="127" t="s">
        <v>4096</v>
      </c>
      <c r="R157" s="127" t="s">
        <v>4097</v>
      </c>
      <c r="S157" s="127"/>
      <c r="T157" s="127"/>
      <c r="U157" s="127" t="s">
        <v>4098</v>
      </c>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2"/>
      <c r="BD157" s="133"/>
      <c r="BE157" s="133"/>
      <c r="BF157" s="134"/>
      <c r="BG157" s="133"/>
      <c r="BH157" s="134"/>
      <c r="BI157" s="133"/>
      <c r="BJ157" s="133"/>
      <c r="BK157" s="133"/>
      <c r="BL157" s="133"/>
      <c r="BM157" s="135"/>
      <c r="BN157" s="133"/>
      <c r="BO157" s="133"/>
      <c r="BP157" s="133"/>
      <c r="BQ157" s="133"/>
    </row>
    <row r="158" customFormat="false" ht="15.75" hidden="false" customHeight="true" outlineLevel="0" collapsed="false">
      <c r="A158" s="1221" t="s">
        <v>4099</v>
      </c>
      <c r="B158" s="1222" t="s">
        <v>4100</v>
      </c>
      <c r="C158" s="1223" t="s">
        <v>4101</v>
      </c>
      <c r="D158" s="1224" t="s">
        <v>4102</v>
      </c>
      <c r="E158" s="1225"/>
      <c r="F158" s="1222"/>
      <c r="G158" s="1226"/>
      <c r="H158" s="1227"/>
      <c r="I158" s="1228"/>
      <c r="J158" s="1092" t="s">
        <v>4103</v>
      </c>
      <c r="K158" s="806" t="s">
        <v>4104</v>
      </c>
      <c r="L158" s="807"/>
    </row>
    <row r="159" customFormat="false" ht="15.75" hidden="false" customHeight="true" outlineLevel="0" collapsed="false">
      <c r="A159" s="1229" t="s">
        <v>4105</v>
      </c>
      <c r="B159" s="1230" t="s">
        <v>4106</v>
      </c>
      <c r="C159" s="1231"/>
      <c r="D159" s="1232"/>
      <c r="E159" s="1232"/>
      <c r="F159" s="1230"/>
      <c r="G159" s="1233" t="s">
        <v>4107</v>
      </c>
      <c r="H159" s="1234"/>
      <c r="I159" s="1235"/>
      <c r="J159" s="1092" t="s">
        <v>4108</v>
      </c>
      <c r="K159" s="806" t="s">
        <v>4109</v>
      </c>
      <c r="L159" s="807" t="s">
        <v>4110</v>
      </c>
    </row>
    <row r="160" customFormat="false" ht="15.75" hidden="false" customHeight="true" outlineLevel="0" collapsed="false">
      <c r="A160" s="1236" t="s">
        <v>1449</v>
      </c>
      <c r="B160" s="1237"/>
      <c r="C160" s="1238"/>
      <c r="D160" s="1239"/>
      <c r="E160" s="1239"/>
      <c r="F160" s="1237"/>
      <c r="G160" s="1240"/>
      <c r="H160" s="1241"/>
      <c r="I160" s="1242"/>
      <c r="J160" s="1092"/>
      <c r="K160" s="806"/>
      <c r="L160" s="807"/>
    </row>
    <row r="161" customFormat="false" ht="15.75" hidden="false" customHeight="true" outlineLevel="0" collapsed="false">
      <c r="A161" s="1113" t="s">
        <v>4111</v>
      </c>
      <c r="B161" s="1115" t="s">
        <v>4112</v>
      </c>
      <c r="C161" s="1243" t="s">
        <v>4113</v>
      </c>
      <c r="D161" s="1244" t="s">
        <v>4114</v>
      </c>
      <c r="E161" s="1244" t="s">
        <v>4115</v>
      </c>
      <c r="F161" s="1115"/>
      <c r="G161" s="1245" t="s">
        <v>4116</v>
      </c>
      <c r="H161" s="1061"/>
      <c r="I161" s="1246" t="s">
        <v>4117</v>
      </c>
      <c r="J161" s="23" t="s">
        <v>4118</v>
      </c>
      <c r="K161" s="24"/>
      <c r="L161" s="53" t="s">
        <v>4119</v>
      </c>
    </row>
    <row r="162" customFormat="false" ht="15.75" hidden="false" customHeight="true" outlineLevel="0" collapsed="false">
      <c r="A162" s="1247" t="s">
        <v>4120</v>
      </c>
      <c r="B162" s="844" t="s">
        <v>4121</v>
      </c>
      <c r="C162" s="1248"/>
      <c r="D162" s="844"/>
      <c r="E162" s="844"/>
      <c r="F162" s="844"/>
      <c r="G162" s="844"/>
      <c r="H162" s="1067"/>
      <c r="I162" s="844" t="s">
        <v>4122</v>
      </c>
      <c r="J162" s="848" t="s">
        <v>4118</v>
      </c>
      <c r="K162" s="848" t="s">
        <v>4123</v>
      </c>
      <c r="L162" s="1249"/>
      <c r="M162" s="844"/>
      <c r="N162" s="1069"/>
      <c r="O162" s="850"/>
      <c r="P162" s="850"/>
      <c r="Q162" s="850"/>
      <c r="R162" s="850"/>
      <c r="S162" s="850"/>
      <c r="T162" s="850"/>
      <c r="U162" s="850"/>
      <c r="V162" s="850"/>
      <c r="W162" s="850"/>
      <c r="X162" s="850"/>
      <c r="Y162" s="850"/>
      <c r="Z162" s="850"/>
      <c r="AA162" s="850"/>
      <c r="BM162" s="26"/>
    </row>
    <row r="163" customFormat="false" ht="15.75" hidden="false" customHeight="true" outlineLevel="0" collapsed="false">
      <c r="A163" s="1229" t="s">
        <v>4124</v>
      </c>
      <c r="B163" s="1230"/>
      <c r="C163" s="1231"/>
      <c r="D163" s="1250" t="s">
        <v>4125</v>
      </c>
      <c r="E163" s="1250" t="s">
        <v>4126</v>
      </c>
      <c r="F163" s="1230"/>
      <c r="G163" s="1233" t="s">
        <v>4127</v>
      </c>
      <c r="H163" s="1234" t="s">
        <v>4128</v>
      </c>
      <c r="I163" s="1235"/>
      <c r="J163" s="1092" t="s">
        <v>4118</v>
      </c>
      <c r="K163" s="806" t="s">
        <v>4129</v>
      </c>
      <c r="L163" s="807"/>
    </row>
    <row r="164" customFormat="false" ht="15.75" hidden="false" customHeight="true" outlineLevel="0" collapsed="false">
      <c r="A164" s="1251"/>
      <c r="B164" s="911"/>
      <c r="C164" s="1252"/>
      <c r="D164" s="912"/>
      <c r="E164" s="912"/>
      <c r="F164" s="911"/>
      <c r="G164" s="1253"/>
      <c r="H164" s="1254"/>
      <c r="I164" s="1255"/>
      <c r="J164" s="1196"/>
      <c r="K164" s="806"/>
      <c r="L164" s="817"/>
      <c r="M164" s="716"/>
    </row>
    <row r="165" customFormat="false" ht="15.75" hidden="false" customHeight="true" outlineLevel="0" collapsed="false">
      <c r="A165" s="1256" t="s">
        <v>2207</v>
      </c>
      <c r="B165" s="1256"/>
      <c r="C165" s="1256"/>
      <c r="D165" s="1256"/>
      <c r="E165" s="1256"/>
      <c r="F165" s="1256"/>
      <c r="G165" s="1256"/>
      <c r="H165" s="1256"/>
      <c r="I165" s="1256"/>
      <c r="J165" s="721"/>
      <c r="K165" s="807"/>
      <c r="L165" s="722"/>
      <c r="M165" s="724"/>
    </row>
    <row r="166" customFormat="false" ht="15.75" hidden="false" customHeight="true" outlineLevel="0" collapsed="false">
      <c r="A166" s="1257"/>
      <c r="B166" s="1258"/>
      <c r="C166" s="1259"/>
      <c r="D166" s="1260"/>
      <c r="E166" s="1260"/>
      <c r="F166" s="1260"/>
      <c r="G166" s="1261"/>
      <c r="H166" s="1261"/>
      <c r="I166" s="1262"/>
      <c r="J166" s="874"/>
      <c r="K166" s="817"/>
      <c r="L166" s="817"/>
      <c r="M166" s="716"/>
      <c r="N166" s="716"/>
      <c r="O166" s="716"/>
      <c r="P166" s="716"/>
      <c r="Q166" s="716"/>
      <c r="R166" s="716"/>
      <c r="S166" s="716"/>
      <c r="T166" s="716"/>
      <c r="U166" s="716"/>
      <c r="V166" s="716"/>
      <c r="W166" s="716"/>
      <c r="X166" s="716"/>
      <c r="Y166" s="716"/>
      <c r="Z166" s="716"/>
      <c r="AA166" s="716"/>
      <c r="AB166" s="716"/>
      <c r="AC166" s="716"/>
      <c r="AD166" s="716"/>
      <c r="AE166" s="716"/>
      <c r="AF166" s="716"/>
      <c r="AG166" s="716"/>
      <c r="AH166" s="716"/>
      <c r="AI166" s="716"/>
      <c r="AJ166" s="716"/>
      <c r="AK166" s="716"/>
      <c r="AL166" s="716"/>
      <c r="AM166" s="716"/>
      <c r="AN166" s="716"/>
      <c r="AO166" s="716"/>
      <c r="AP166" s="716"/>
      <c r="AQ166" s="716"/>
      <c r="AR166" s="716"/>
      <c r="AS166" s="716"/>
      <c r="AT166" s="716"/>
      <c r="AU166" s="716"/>
      <c r="AV166" s="716"/>
      <c r="AW166" s="716"/>
      <c r="AX166" s="716"/>
      <c r="AY166" s="716"/>
      <c r="AZ166" s="716"/>
      <c r="BA166" s="716"/>
      <c r="BB166" s="716"/>
      <c r="BC166" s="716"/>
      <c r="BD166" s="716"/>
      <c r="BE166" s="716"/>
      <c r="BF166" s="716"/>
      <c r="BG166" s="716"/>
      <c r="BH166" s="716"/>
      <c r="BI166" s="716"/>
      <c r="BJ166" s="716"/>
      <c r="BK166" s="716"/>
      <c r="BL166" s="716"/>
      <c r="BM166" s="716"/>
    </row>
    <row r="167" customFormat="false" ht="15.75" hidden="false" customHeight="true" outlineLevel="0" collapsed="false">
      <c r="A167" s="224" t="s">
        <v>4130</v>
      </c>
      <c r="B167" s="18"/>
      <c r="C167" s="97"/>
      <c r="D167" s="234"/>
      <c r="E167" s="242" t="s">
        <v>4131</v>
      </c>
      <c r="F167" s="234"/>
      <c r="G167" s="234" t="s">
        <v>4132</v>
      </c>
      <c r="H167" s="234" t="s">
        <v>4133</v>
      </c>
      <c r="I167" s="234" t="s">
        <v>4134</v>
      </c>
      <c r="J167" s="234"/>
      <c r="K167" s="234"/>
      <c r="L167" s="234"/>
      <c r="M167" s="234"/>
      <c r="N167" s="234"/>
      <c r="O167" s="234"/>
      <c r="P167" s="234" t="s">
        <v>4134</v>
      </c>
      <c r="Q167" s="261"/>
      <c r="R167" s="36"/>
      <c r="S167" s="97" t="s">
        <v>4135</v>
      </c>
      <c r="T167" s="97"/>
      <c r="U167" s="262"/>
      <c r="V167" s="241"/>
      <c r="W167" s="241"/>
      <c r="X167" s="241"/>
      <c r="Y167" s="241"/>
      <c r="Z167" s="241"/>
      <c r="AA167" s="241"/>
      <c r="AB167" s="241"/>
      <c r="AC167" s="241"/>
      <c r="AD167" s="241"/>
      <c r="AE167" s="241"/>
      <c r="AF167" s="241"/>
      <c r="AG167" s="241"/>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01"/>
      <c r="BD167" s="25"/>
      <c r="BE167" s="25"/>
      <c r="BF167" s="25"/>
      <c r="BG167" s="25"/>
      <c r="BH167" s="25"/>
      <c r="BI167" s="25"/>
      <c r="BJ167" s="25"/>
      <c r="BK167" s="25"/>
      <c r="BL167" s="25"/>
      <c r="BM167" s="102"/>
    </row>
    <row r="168" customFormat="false" ht="15.75" hidden="false" customHeight="true" outlineLevel="0" collapsed="false">
      <c r="A168" s="1263" t="s">
        <v>4136</v>
      </c>
      <c r="B168" s="846" t="s">
        <v>4137</v>
      </c>
      <c r="C168" s="1264"/>
      <c r="D168" s="1265" t="s">
        <v>4138</v>
      </c>
      <c r="E168" s="846"/>
      <c r="F168" s="846"/>
      <c r="G168" s="846"/>
      <c r="H168" s="847"/>
      <c r="I168" s="846" t="s">
        <v>4139</v>
      </c>
      <c r="J168" s="1266" t="s">
        <v>4140</v>
      </c>
      <c r="K168" s="1267"/>
      <c r="L168" s="846"/>
      <c r="M168" s="1268"/>
      <c r="N168" s="1269"/>
      <c r="O168" s="1269"/>
      <c r="P168" s="1269"/>
      <c r="Q168" s="1269"/>
      <c r="R168" s="1269"/>
      <c r="S168" s="1269"/>
      <c r="T168" s="1269"/>
      <c r="U168" s="1269"/>
      <c r="V168" s="1269"/>
      <c r="W168" s="1269"/>
      <c r="X168" s="1269"/>
      <c r="Y168" s="1269"/>
      <c r="Z168" s="1269"/>
      <c r="AA168" s="724"/>
      <c r="AB168" s="763"/>
      <c r="AC168" s="823"/>
      <c r="AD168" s="724"/>
      <c r="AE168" s="724"/>
      <c r="AF168" s="724"/>
      <c r="AG168" s="724"/>
      <c r="AH168" s="724"/>
      <c r="AI168" s="724"/>
      <c r="AJ168" s="724"/>
      <c r="AK168" s="724"/>
      <c r="AL168" s="724"/>
      <c r="AM168" s="724"/>
      <c r="AN168" s="724"/>
      <c r="AO168" s="724"/>
      <c r="AP168" s="724"/>
      <c r="AQ168" s="724"/>
      <c r="AR168" s="724"/>
      <c r="AS168" s="724"/>
      <c r="AT168" s="724"/>
      <c r="AU168" s="724"/>
      <c r="AV168" s="724"/>
      <c r="AW168" s="724"/>
      <c r="AX168" s="724"/>
      <c r="AY168" s="724"/>
      <c r="AZ168" s="724"/>
      <c r="BA168" s="724"/>
      <c r="BB168" s="724"/>
      <c r="BC168" s="724"/>
      <c r="BD168" s="724"/>
      <c r="BE168" s="724"/>
      <c r="BF168" s="724"/>
      <c r="BG168" s="724"/>
      <c r="BH168" s="724"/>
      <c r="BI168" s="724"/>
      <c r="BJ168" s="724"/>
      <c r="BK168" s="724"/>
      <c r="BL168" s="724"/>
      <c r="BM168" s="724"/>
    </row>
    <row r="169" customFormat="false" ht="15.75" hidden="false" customHeight="true" outlineLevel="0" collapsed="false">
      <c r="A169" s="1270" t="s">
        <v>4141</v>
      </c>
      <c r="B169" s="1271"/>
      <c r="C169" s="1272"/>
      <c r="D169" s="1273"/>
      <c r="E169" s="1273"/>
      <c r="F169" s="1273" t="s">
        <v>949</v>
      </c>
      <c r="G169" s="1273" t="s">
        <v>4142</v>
      </c>
      <c r="H169" s="1273"/>
      <c r="I169" s="1273"/>
      <c r="J169" s="1274" t="s">
        <v>4143</v>
      </c>
      <c r="K169" s="1274" t="s">
        <v>4144</v>
      </c>
      <c r="L169" s="806"/>
    </row>
    <row r="170" customFormat="false" ht="15.75" hidden="false" customHeight="true" outlineLevel="0" collapsed="false">
      <c r="A170" s="1123" t="s">
        <v>4145</v>
      </c>
      <c r="B170" s="1151"/>
      <c r="C170" s="1152"/>
      <c r="D170" s="1275" t="s">
        <v>4145</v>
      </c>
      <c r="E170" s="901" t="s">
        <v>4146</v>
      </c>
      <c r="F170" s="901"/>
      <c r="G170" s="901"/>
      <c r="H170" s="901" t="s">
        <v>4147</v>
      </c>
      <c r="I170" s="901" t="s">
        <v>4148</v>
      </c>
      <c r="J170" s="806"/>
      <c r="K170" s="807"/>
      <c r="L170" s="807"/>
    </row>
    <row r="171" customFormat="false" ht="15.75" hidden="false" customHeight="true" outlineLevel="0" collapsed="false">
      <c r="A171" s="18" t="s">
        <v>4149</v>
      </c>
      <c r="B171" s="18"/>
      <c r="C171" s="97"/>
      <c r="D171" s="18" t="s">
        <v>4150</v>
      </c>
      <c r="E171" s="18"/>
      <c r="F171" s="18"/>
      <c r="G171" s="18"/>
      <c r="H171" s="18"/>
      <c r="I171" s="18"/>
      <c r="J171" s="24" t="s">
        <v>4151</v>
      </c>
      <c r="L171" s="53" t="s">
        <v>3877</v>
      </c>
      <c r="M171" s="53" t="s">
        <v>4152</v>
      </c>
    </row>
    <row r="172" customFormat="false" ht="15.75" hidden="false" customHeight="true" outlineLevel="0" collapsed="false">
      <c r="A172" s="1137" t="s">
        <v>4153</v>
      </c>
      <c r="B172" s="62"/>
      <c r="C172" s="1148"/>
      <c r="D172" s="62"/>
      <c r="E172" s="62"/>
      <c r="F172" s="62"/>
      <c r="G172" s="62"/>
      <c r="H172" s="62" t="s">
        <v>3959</v>
      </c>
      <c r="I172" s="18"/>
      <c r="J172" s="24"/>
    </row>
    <row r="173" customFormat="false" ht="15.75" hidden="false" customHeight="true" outlineLevel="0" collapsed="false">
      <c r="A173" s="1123" t="s">
        <v>321</v>
      </c>
      <c r="B173" s="901"/>
      <c r="C173" s="1124" t="s">
        <v>4154</v>
      </c>
      <c r="D173" s="901"/>
      <c r="E173" s="901" t="s">
        <v>51</v>
      </c>
      <c r="F173" s="1170" t="s">
        <v>3906</v>
      </c>
      <c r="G173" s="901"/>
      <c r="H173" s="1186" t="s">
        <v>4155</v>
      </c>
      <c r="I173" s="18"/>
      <c r="J173" s="24"/>
    </row>
    <row r="174" customFormat="false" ht="15.75" hidden="false" customHeight="true" outlineLevel="0" collapsed="false">
      <c r="A174" s="18" t="s">
        <v>4156</v>
      </c>
      <c r="B174" s="18" t="s">
        <v>4157</v>
      </c>
      <c r="C174" s="97"/>
      <c r="D174" s="18"/>
      <c r="E174" s="18"/>
      <c r="F174" s="18"/>
      <c r="G174" s="18"/>
      <c r="H174" s="18" t="s">
        <v>4158</v>
      </c>
      <c r="I174" s="18" t="s">
        <v>4159</v>
      </c>
      <c r="J174" s="749"/>
      <c r="L174" s="716"/>
      <c r="M174" s="716"/>
    </row>
    <row r="175" customFormat="false" ht="15.75" hidden="false" customHeight="true" outlineLevel="0" collapsed="false">
      <c r="A175" s="1276" t="s">
        <v>801</v>
      </c>
      <c r="B175" s="1276"/>
      <c r="C175" s="1276"/>
      <c r="D175" s="1276"/>
      <c r="E175" s="1276"/>
      <c r="F175" s="1276"/>
      <c r="G175" s="1276"/>
      <c r="H175" s="1276"/>
      <c r="I175" s="1276"/>
      <c r="J175" s="823"/>
      <c r="L175" s="724"/>
      <c r="M175" s="724"/>
    </row>
    <row r="176" customFormat="false" ht="15.75" hidden="false" customHeight="true" outlineLevel="0" collapsed="false">
      <c r="A176" s="1277"/>
      <c r="B176" s="1277"/>
      <c r="C176" s="97"/>
      <c r="D176" s="1277"/>
      <c r="E176" s="1277"/>
      <c r="F176" s="1277"/>
      <c r="G176" s="1277"/>
      <c r="H176" s="1277"/>
      <c r="I176" s="1277"/>
      <c r="J176" s="749"/>
      <c r="K176" s="716"/>
      <c r="L176" s="716"/>
      <c r="M176" s="716"/>
      <c r="N176" s="716"/>
      <c r="O176" s="716"/>
      <c r="P176" s="716"/>
      <c r="Q176" s="716"/>
      <c r="R176" s="716"/>
      <c r="S176" s="716"/>
      <c r="T176" s="716"/>
      <c r="U176" s="716"/>
      <c r="BF176" s="716"/>
      <c r="BH176" s="716"/>
    </row>
    <row r="177" customFormat="false" ht="15.75" hidden="false" customHeight="true" outlineLevel="0" collapsed="false">
      <c r="A177" s="126" t="s">
        <v>557</v>
      </c>
      <c r="B177" s="126" t="s">
        <v>22</v>
      </c>
      <c r="C177" s="126" t="s">
        <v>4160</v>
      </c>
      <c r="D177" s="127"/>
      <c r="E177" s="127"/>
      <c r="F177" s="127"/>
      <c r="G177" s="127" t="s">
        <v>557</v>
      </c>
      <c r="H177" s="127"/>
      <c r="I177" s="127"/>
      <c r="J177" s="127"/>
      <c r="K177" s="127"/>
      <c r="L177" s="127"/>
      <c r="M177" s="127"/>
      <c r="N177" s="127"/>
      <c r="O177" s="127"/>
      <c r="P177" s="227"/>
      <c r="Q177" s="226" t="n">
        <v>42223</v>
      </c>
      <c r="R177" s="127" t="s">
        <v>4161</v>
      </c>
      <c r="S177" s="127"/>
      <c r="T177" s="226" t="n">
        <v>42223</v>
      </c>
      <c r="U177" s="127"/>
      <c r="V177" s="144"/>
      <c r="W177" s="144"/>
      <c r="X177" s="144"/>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5"/>
      <c r="BD177" s="146"/>
      <c r="BE177" s="146"/>
      <c r="BF177" s="134"/>
      <c r="BG177" s="146"/>
      <c r="BH177" s="134"/>
      <c r="BI177" s="146"/>
      <c r="BJ177" s="146"/>
      <c r="BK177" s="146"/>
      <c r="BL177" s="146"/>
      <c r="BM177" s="147"/>
      <c r="BN177" s="133"/>
      <c r="BO177" s="133"/>
      <c r="BP177" s="133"/>
      <c r="BQ177" s="133"/>
    </row>
    <row r="178" customFormat="false" ht="15.75" hidden="false" customHeight="true" outlineLevel="0" collapsed="false">
      <c r="A178" s="95" t="s">
        <v>4162</v>
      </c>
      <c r="B178" s="95" t="s">
        <v>4163</v>
      </c>
      <c r="C178" s="96" t="s">
        <v>4164</v>
      </c>
      <c r="D178" s="95"/>
      <c r="E178" s="95"/>
      <c r="F178" s="95"/>
      <c r="G178" s="95"/>
      <c r="H178" s="95"/>
      <c r="I178" s="95"/>
      <c r="J178" s="95" t="s">
        <v>4165</v>
      </c>
      <c r="K178" s="95"/>
      <c r="L178" s="95"/>
      <c r="M178" s="95"/>
      <c r="N178" s="95"/>
      <c r="O178" s="95"/>
      <c r="P178" s="95" t="s">
        <v>4166</v>
      </c>
      <c r="Q178" s="95"/>
      <c r="R178" s="95" t="s">
        <v>4167</v>
      </c>
      <c r="S178" s="95" t="s">
        <v>4168</v>
      </c>
      <c r="T178" s="96" t="s">
        <v>4169</v>
      </c>
      <c r="U178" s="95"/>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792"/>
      <c r="BD178" s="772"/>
      <c r="BE178" s="772"/>
      <c r="BF178" s="757"/>
      <c r="BG178" s="772"/>
      <c r="BH178" s="757"/>
      <c r="BI178" s="772"/>
      <c r="BJ178" s="772"/>
      <c r="BK178" s="772"/>
      <c r="BL178" s="772"/>
      <c r="BM178" s="887"/>
      <c r="BN178" s="772"/>
      <c r="BO178" s="772"/>
      <c r="BP178" s="772"/>
      <c r="BQ178" s="772"/>
    </row>
    <row r="179" customFormat="false" ht="15.75" hidden="false" customHeight="true" outlineLevel="0" collapsed="false">
      <c r="A179" s="112" t="s">
        <v>4170</v>
      </c>
      <c r="B179" s="112" t="s">
        <v>4171</v>
      </c>
      <c r="C179" s="170" t="s">
        <v>4172</v>
      </c>
      <c r="D179" s="246"/>
      <c r="E179" s="246"/>
      <c r="F179" s="246"/>
      <c r="G179" s="246"/>
      <c r="H179" s="246"/>
      <c r="I179" s="248"/>
      <c r="J179" s="248" t="s">
        <v>4173</v>
      </c>
      <c r="K179" s="248"/>
      <c r="L179" s="248"/>
      <c r="M179" s="248"/>
      <c r="N179" s="248"/>
      <c r="O179" s="248"/>
      <c r="P179" s="248" t="s">
        <v>4174</v>
      </c>
      <c r="Q179" s="249"/>
      <c r="R179" s="248" t="s">
        <v>4175</v>
      </c>
      <c r="S179" s="248" t="s">
        <v>4176</v>
      </c>
      <c r="T179" s="248"/>
      <c r="U179" s="1278" t="s">
        <v>2795</v>
      </c>
      <c r="V179" s="1279"/>
      <c r="W179" s="1279"/>
      <c r="X179" s="1279"/>
      <c r="Y179" s="1279"/>
      <c r="Z179" s="1279"/>
      <c r="AA179" s="1279"/>
      <c r="AB179" s="1279"/>
      <c r="AC179" s="1279"/>
      <c r="AD179" s="1279"/>
      <c r="AE179" s="1279"/>
      <c r="AF179" s="1279"/>
      <c r="AG179" s="1279"/>
      <c r="AH179" s="1280"/>
      <c r="AI179" s="1280"/>
      <c r="AJ179" s="1280"/>
      <c r="AK179" s="1280"/>
      <c r="AL179" s="1280"/>
      <c r="AM179" s="1280"/>
      <c r="AN179" s="1280"/>
      <c r="AO179" s="1280"/>
      <c r="AP179" s="1280"/>
      <c r="AQ179" s="1280"/>
      <c r="AR179" s="1280"/>
      <c r="AS179" s="1280"/>
      <c r="AT179" s="1280"/>
      <c r="AU179" s="1280"/>
      <c r="AV179" s="1280"/>
      <c r="AW179" s="1280"/>
      <c r="AX179" s="1280"/>
      <c r="AY179" s="1280"/>
      <c r="AZ179" s="1280"/>
      <c r="BA179" s="1280"/>
      <c r="BB179" s="1280"/>
      <c r="BC179" s="1281"/>
      <c r="BD179" s="716"/>
      <c r="BE179" s="716"/>
      <c r="BF179" s="25"/>
      <c r="BG179" s="716"/>
      <c r="BH179" s="25"/>
      <c r="BI179" s="716"/>
      <c r="BJ179" s="716"/>
      <c r="BK179" s="716"/>
      <c r="BL179" s="716"/>
      <c r="BM179" s="750"/>
    </row>
    <row r="180" customFormat="false" ht="15.75" hidden="false" customHeight="true" outlineLevel="0" collapsed="false">
      <c r="A180" s="785" t="s">
        <v>537</v>
      </c>
      <c r="B180" s="18" t="s">
        <v>801</v>
      </c>
      <c r="C180" s="97" t="s">
        <v>4177</v>
      </c>
      <c r="D180" s="18" t="s">
        <v>30</v>
      </c>
      <c r="E180" s="18" t="s">
        <v>4178</v>
      </c>
      <c r="F180" s="18"/>
      <c r="G180" s="18"/>
      <c r="H180" s="18"/>
      <c r="I180" s="18"/>
      <c r="J180" s="823"/>
      <c r="K180" s="724" t="s">
        <v>4179</v>
      </c>
      <c r="L180" s="724"/>
      <c r="M180" s="724"/>
      <c r="N180" s="724"/>
      <c r="O180" s="724"/>
      <c r="P180" s="724"/>
      <c r="Q180" s="724"/>
      <c r="R180" s="724"/>
      <c r="S180" s="724"/>
      <c r="T180" s="724"/>
      <c r="U180" s="724"/>
      <c r="V180" s="724"/>
      <c r="W180" s="724"/>
      <c r="X180" s="724"/>
      <c r="Y180" s="724"/>
      <c r="Z180" s="724"/>
      <c r="AA180" s="724"/>
      <c r="AB180" s="724"/>
      <c r="AC180" s="724"/>
      <c r="AD180" s="724"/>
      <c r="AE180" s="724"/>
      <c r="AF180" s="724"/>
      <c r="AG180" s="724"/>
      <c r="AH180" s="724"/>
      <c r="AI180" s="724"/>
      <c r="AJ180" s="724"/>
      <c r="AK180" s="724"/>
      <c r="AL180" s="724"/>
      <c r="AM180" s="724"/>
      <c r="AN180" s="724"/>
      <c r="AO180" s="724"/>
      <c r="AP180" s="724"/>
      <c r="AQ180" s="724"/>
      <c r="AR180" s="724"/>
      <c r="AS180" s="724"/>
      <c r="AT180" s="724"/>
      <c r="AU180" s="724"/>
      <c r="AV180" s="724"/>
      <c r="AW180" s="724"/>
      <c r="AX180" s="724"/>
      <c r="AY180" s="724"/>
      <c r="AZ180" s="724"/>
      <c r="BA180" s="724"/>
      <c r="BB180" s="724"/>
      <c r="BC180" s="724"/>
      <c r="BD180" s="724"/>
      <c r="BE180" s="724"/>
      <c r="BF180" s="724"/>
      <c r="BG180" s="724"/>
      <c r="BH180" s="724"/>
      <c r="BI180" s="724"/>
      <c r="BJ180" s="724"/>
      <c r="BK180" s="724"/>
      <c r="BL180" s="724"/>
      <c r="BM180" s="724"/>
    </row>
    <row r="181" customFormat="false" ht="15.75" hidden="false" customHeight="true" outlineLevel="0" collapsed="false">
      <c r="A181" s="23" t="s">
        <v>537</v>
      </c>
      <c r="B181" s="18" t="s">
        <v>801</v>
      </c>
      <c r="C181" s="97" t="s">
        <v>4180</v>
      </c>
      <c r="D181" s="18" t="s">
        <v>4181</v>
      </c>
      <c r="E181" s="18"/>
      <c r="F181" s="18"/>
      <c r="G181" s="18"/>
      <c r="H181" s="18"/>
      <c r="I181" s="18"/>
      <c r="J181" s="24"/>
      <c r="K181" s="53" t="s">
        <v>4182</v>
      </c>
      <c r="N181" s="53" t="s">
        <v>4183</v>
      </c>
    </row>
    <row r="182" customFormat="false" ht="15.75" hidden="false" customHeight="true" outlineLevel="0" collapsed="false">
      <c r="A182" s="23" t="s">
        <v>537</v>
      </c>
      <c r="B182" s="18" t="s">
        <v>801</v>
      </c>
      <c r="C182" s="97" t="s">
        <v>4184</v>
      </c>
      <c r="D182" s="18" t="s">
        <v>4185</v>
      </c>
      <c r="E182" s="18"/>
      <c r="F182" s="18"/>
      <c r="G182" s="18"/>
      <c r="H182" s="18"/>
      <c r="I182" s="18" t="s">
        <v>4186</v>
      </c>
      <c r="J182" s="24"/>
    </row>
    <row r="183" customFormat="false" ht="15.75" hidden="false" customHeight="true" outlineLevel="0" collapsed="false">
      <c r="A183" s="23" t="s">
        <v>537</v>
      </c>
      <c r="B183" s="18" t="s">
        <v>801</v>
      </c>
      <c r="C183" s="97" t="s">
        <v>4187</v>
      </c>
      <c r="D183" s="18" t="s">
        <v>4188</v>
      </c>
      <c r="E183" s="18"/>
      <c r="F183" s="27" t="s">
        <v>4189</v>
      </c>
      <c r="G183" s="18"/>
      <c r="H183" s="18"/>
      <c r="I183" s="18" t="s">
        <v>4190</v>
      </c>
      <c r="J183" s="749"/>
      <c r="K183" s="716"/>
      <c r="L183" s="716"/>
      <c r="M183" s="716"/>
    </row>
    <row r="184" customFormat="false" ht="15.75" hidden="false" customHeight="true" outlineLevel="0" collapsed="false">
      <c r="A184" s="1095"/>
      <c r="B184" s="773" t="s">
        <v>4191</v>
      </c>
      <c r="C184" s="1282"/>
      <c r="D184" s="797"/>
      <c r="E184" s="796" t="s">
        <v>4192</v>
      </c>
      <c r="F184" s="797" t="s">
        <v>4193</v>
      </c>
      <c r="G184" s="803"/>
      <c r="H184" s="1168" t="s">
        <v>4194</v>
      </c>
      <c r="I184" s="1168"/>
      <c r="J184" s="1168"/>
      <c r="K184" s="1168"/>
      <c r="L184" s="1168"/>
      <c r="M184" s="1168"/>
      <c r="N184" s="24"/>
    </row>
    <row r="185" customFormat="false" ht="15.75" hidden="false" customHeight="true" outlineLevel="0" collapsed="false">
      <c r="A185" s="748"/>
      <c r="B185" s="18" t="s">
        <v>4187</v>
      </c>
      <c r="C185" s="97" t="s">
        <v>3479</v>
      </c>
      <c r="D185" s="18"/>
      <c r="E185" s="18"/>
      <c r="F185" s="18"/>
      <c r="G185" s="18"/>
      <c r="H185" s="18"/>
      <c r="I185" s="18"/>
      <c r="J185" s="823"/>
      <c r="K185" s="724" t="s">
        <v>4195</v>
      </c>
      <c r="L185" s="724"/>
      <c r="M185" s="724"/>
    </row>
    <row r="186" customFormat="false" ht="15.75" hidden="false" customHeight="true" outlineLevel="0" collapsed="false">
      <c r="A186" s="18"/>
      <c r="B186" s="18" t="s">
        <v>4196</v>
      </c>
      <c r="C186" s="97" t="s">
        <v>4197</v>
      </c>
      <c r="D186" s="18"/>
      <c r="E186" s="27" t="s">
        <v>4198</v>
      </c>
      <c r="F186" s="18"/>
      <c r="G186" s="18"/>
      <c r="H186" s="18" t="s">
        <v>4199</v>
      </c>
      <c r="I186" s="18"/>
      <c r="J186" s="24"/>
    </row>
    <row r="187" customFormat="false" ht="15.75" hidden="false" customHeight="true" outlineLevel="0" collapsed="false">
      <c r="A187" s="1123" t="s">
        <v>4200</v>
      </c>
      <c r="B187" s="1151"/>
      <c r="C187" s="1152"/>
      <c r="D187" s="1275" t="s">
        <v>4201</v>
      </c>
      <c r="E187" s="901"/>
      <c r="F187" s="901"/>
      <c r="G187" s="901"/>
      <c r="H187" s="901"/>
      <c r="I187" s="901" t="s">
        <v>4202</v>
      </c>
      <c r="J187" s="24"/>
    </row>
    <row r="188" customFormat="false" ht="15.75" hidden="false" customHeight="true" outlineLevel="0" collapsed="false">
      <c r="A188" s="1137" t="s">
        <v>4203</v>
      </c>
      <c r="B188" s="901"/>
      <c r="C188" s="1145"/>
      <c r="D188" s="901"/>
      <c r="E188" s="901"/>
      <c r="F188" s="803" t="s">
        <v>4204</v>
      </c>
      <c r="G188" s="901"/>
      <c r="H188" s="1283" t="s">
        <v>4028</v>
      </c>
      <c r="I188" s="62"/>
      <c r="J188" s="749"/>
      <c r="K188" s="716"/>
    </row>
    <row r="189" customFormat="false" ht="15.75" hidden="false" customHeight="true" outlineLevel="0" collapsed="false">
      <c r="A189" s="1284" t="s">
        <v>814</v>
      </c>
      <c r="B189" s="1285"/>
      <c r="C189" s="1286"/>
      <c r="D189" s="1287"/>
      <c r="E189" s="1288" t="n">
        <v>41223</v>
      </c>
      <c r="F189" s="1175" t="s">
        <v>4205</v>
      </c>
      <c r="G189" s="1175" t="s">
        <v>4206</v>
      </c>
      <c r="H189" s="1175"/>
      <c r="I189" s="1289"/>
      <c r="J189" s="1175" t="s">
        <v>4207</v>
      </c>
      <c r="K189" s="1175" t="s">
        <v>4208</v>
      </c>
      <c r="L189" s="24"/>
    </row>
    <row r="190" customFormat="false" ht="15.75" hidden="false" customHeight="true" outlineLevel="0" collapsed="false">
      <c r="A190" s="1131" t="s">
        <v>4209</v>
      </c>
      <c r="B190" s="775"/>
      <c r="C190" s="1132" t="s">
        <v>4210</v>
      </c>
      <c r="D190" s="775"/>
      <c r="E190" s="775" t="s">
        <v>4211</v>
      </c>
      <c r="F190" s="1133" t="s">
        <v>3906</v>
      </c>
      <c r="G190" s="775"/>
      <c r="H190" s="775" t="s">
        <v>4212</v>
      </c>
      <c r="I190" s="748"/>
      <c r="J190" s="101"/>
      <c r="K190" s="724"/>
      <c r="L190" s="716"/>
      <c r="M190" s="716"/>
    </row>
    <row r="191" customFormat="false" ht="15.75" hidden="false" customHeight="true" outlineLevel="0" collapsed="false">
      <c r="A191" s="1290" t="s">
        <v>96</v>
      </c>
      <c r="B191" s="1290"/>
      <c r="C191" s="1290"/>
      <c r="D191" s="1290"/>
      <c r="E191" s="1290"/>
      <c r="F191" s="1290"/>
      <c r="G191" s="1290"/>
      <c r="H191" s="1290"/>
      <c r="I191" s="1290"/>
      <c r="J191" s="721"/>
      <c r="K191" s="807"/>
      <c r="L191" s="722"/>
      <c r="M191" s="724"/>
    </row>
    <row r="192" customFormat="false" ht="15.75" hidden="false" customHeight="true" outlineLevel="0" collapsed="false">
      <c r="A192" s="1291"/>
      <c r="B192" s="1292"/>
      <c r="C192" s="1145"/>
      <c r="D192" s="1292"/>
      <c r="E192" s="1293"/>
      <c r="F192" s="1292"/>
      <c r="G192" s="1294"/>
      <c r="H192" s="1295"/>
      <c r="I192" s="1296"/>
      <c r="J192" s="806"/>
      <c r="K192" s="807"/>
      <c r="L192" s="807"/>
    </row>
    <row r="193" customFormat="false" ht="15.75" hidden="false" customHeight="true" outlineLevel="0" collapsed="false">
      <c r="A193" s="112" t="s">
        <v>631</v>
      </c>
      <c r="B193" s="112" t="s">
        <v>537</v>
      </c>
      <c r="C193" s="170" t="s">
        <v>4213</v>
      </c>
      <c r="D193" s="246"/>
      <c r="E193" s="246"/>
      <c r="F193" s="246"/>
      <c r="G193" s="246" t="s">
        <v>4214</v>
      </c>
      <c r="H193" s="246"/>
      <c r="I193" s="246"/>
      <c r="J193" s="246" t="s">
        <v>4215</v>
      </c>
      <c r="K193" s="246"/>
      <c r="L193" s="246"/>
      <c r="M193" s="246"/>
      <c r="N193" s="246"/>
      <c r="O193" s="246"/>
      <c r="P193" s="246" t="s">
        <v>4216</v>
      </c>
      <c r="Q193" s="1297" t="n">
        <v>42005</v>
      </c>
      <c r="R193" s="246" t="s">
        <v>4217</v>
      </c>
      <c r="S193" s="127" t="s">
        <v>4218</v>
      </c>
      <c r="T193" s="1298" t="s">
        <v>4219</v>
      </c>
      <c r="U193" s="1299"/>
      <c r="V193" s="1300"/>
      <c r="W193" s="1300"/>
      <c r="X193" s="1300"/>
      <c r="Y193" s="1300"/>
      <c r="Z193" s="1300"/>
      <c r="AA193" s="1300"/>
      <c r="AB193" s="1300"/>
      <c r="AC193" s="1300"/>
      <c r="AD193" s="1300"/>
      <c r="AE193" s="1300"/>
      <c r="AF193" s="1300"/>
      <c r="AG193" s="1300"/>
      <c r="AH193" s="116"/>
      <c r="AI193" s="116"/>
      <c r="AJ193" s="116"/>
      <c r="AK193" s="116"/>
      <c r="AL193" s="116"/>
      <c r="AM193" s="116"/>
      <c r="AN193" s="116"/>
      <c r="AO193" s="116"/>
      <c r="AP193" s="116"/>
      <c r="AQ193" s="116"/>
      <c r="AR193" s="116"/>
      <c r="AS193" s="116"/>
      <c r="AT193" s="116"/>
      <c r="AU193" s="116"/>
      <c r="AV193" s="116"/>
      <c r="AW193" s="116"/>
      <c r="AX193" s="116"/>
      <c r="AY193" s="116"/>
      <c r="AZ193" s="116"/>
      <c r="BA193" s="116"/>
      <c r="BB193" s="116"/>
      <c r="BC193" s="1301"/>
      <c r="BD193" s="124"/>
      <c r="BE193" s="124"/>
      <c r="BF193" s="124"/>
      <c r="BG193" s="124"/>
      <c r="BH193" s="124"/>
      <c r="BI193" s="124"/>
      <c r="BJ193" s="124"/>
      <c r="BK193" s="124"/>
      <c r="BL193" s="124"/>
      <c r="BM193" s="1302"/>
      <c r="BN193" s="123"/>
      <c r="BO193" s="123"/>
      <c r="BP193" s="123"/>
      <c r="BQ193" s="123"/>
    </row>
    <row r="194" customFormat="false" ht="12.75" hidden="false" customHeight="false" outlineLevel="0" collapsed="false">
      <c r="C194" s="15"/>
    </row>
    <row r="195" customFormat="false" ht="15.75" hidden="false" customHeight="true" outlineLevel="0" collapsed="false">
      <c r="A195" s="112" t="s">
        <v>631</v>
      </c>
      <c r="B195" s="112" t="s">
        <v>4220</v>
      </c>
      <c r="C195" s="126" t="s">
        <v>4221</v>
      </c>
      <c r="D195" s="116"/>
      <c r="E195" s="114" t="s">
        <v>4222</v>
      </c>
      <c r="F195" s="116"/>
      <c r="G195" s="116"/>
      <c r="H195" s="116"/>
      <c r="I195" s="127"/>
      <c r="J195" s="116"/>
      <c r="K195" s="116"/>
      <c r="L195" s="116"/>
      <c r="M195" s="116"/>
      <c r="N195" s="116"/>
      <c r="O195" s="116"/>
      <c r="P195" s="227"/>
      <c r="Q195" s="116"/>
      <c r="R195" s="116" t="s">
        <v>4223</v>
      </c>
      <c r="S195" s="116" t="s">
        <v>4224</v>
      </c>
      <c r="T195" s="127" t="s">
        <v>4225</v>
      </c>
      <c r="U195" s="116"/>
      <c r="V195" s="230"/>
      <c r="W195" s="230"/>
      <c r="X195" s="230"/>
      <c r="Y195" s="230"/>
      <c r="Z195" s="230"/>
      <c r="AA195" s="230"/>
      <c r="AB195" s="230"/>
      <c r="AC195" s="230"/>
      <c r="AD195" s="230"/>
      <c r="AE195" s="230"/>
      <c r="AF195" s="230"/>
      <c r="AG195" s="230"/>
      <c r="AH195" s="230"/>
      <c r="AI195" s="230"/>
      <c r="AJ195" s="230"/>
      <c r="AK195" s="230"/>
      <c r="AL195" s="230"/>
      <c r="AM195" s="230"/>
      <c r="AN195" s="230"/>
      <c r="AO195" s="230"/>
      <c r="AP195" s="230"/>
      <c r="AQ195" s="230"/>
      <c r="AR195" s="230"/>
      <c r="AS195" s="230"/>
      <c r="AT195" s="230"/>
      <c r="AU195" s="230"/>
      <c r="AV195" s="230"/>
      <c r="AW195" s="230"/>
      <c r="AX195" s="230"/>
      <c r="AY195" s="230"/>
      <c r="AZ195" s="230"/>
      <c r="BA195" s="230"/>
      <c r="BB195" s="230"/>
      <c r="BC195" s="231"/>
      <c r="BD195" s="232"/>
      <c r="BE195" s="232"/>
      <c r="BF195" s="124"/>
      <c r="BG195" s="232"/>
      <c r="BH195" s="124"/>
      <c r="BI195" s="232"/>
      <c r="BJ195" s="232"/>
      <c r="BK195" s="232"/>
      <c r="BL195" s="232"/>
      <c r="BM195" s="233"/>
      <c r="BN195" s="123"/>
      <c r="BO195" s="123"/>
      <c r="BP195" s="123"/>
      <c r="BQ195" s="123"/>
    </row>
    <row r="196" customFormat="false" ht="15.75" hidden="false" customHeight="true" outlineLevel="0" collapsed="false">
      <c r="A196" s="1303" t="s">
        <v>4226</v>
      </c>
      <c r="B196" s="901"/>
      <c r="C196" s="1145"/>
      <c r="D196" s="901"/>
      <c r="E196" s="1187"/>
      <c r="F196" s="901"/>
      <c r="G196" s="1186"/>
      <c r="H196" s="1151"/>
      <c r="I196" s="1304"/>
      <c r="J196" s="806"/>
      <c r="K196" s="807"/>
      <c r="L196" s="807"/>
    </row>
    <row r="197" customFormat="false" ht="15.75" hidden="false" customHeight="true" outlineLevel="0" collapsed="false">
      <c r="A197" s="1123" t="s">
        <v>4227</v>
      </c>
      <c r="B197" s="901"/>
      <c r="C197" s="1145"/>
      <c r="D197" s="901"/>
      <c r="E197" s="1187"/>
      <c r="F197" s="901"/>
      <c r="G197" s="1186"/>
      <c r="H197" s="1151"/>
      <c r="I197" s="1304"/>
      <c r="J197" s="806"/>
      <c r="K197" s="807"/>
      <c r="L197" s="807"/>
    </row>
    <row r="198" customFormat="false" ht="15.75" hidden="false" customHeight="true" outlineLevel="0" collapsed="false">
      <c r="A198" s="1123" t="s">
        <v>4228</v>
      </c>
      <c r="B198" s="901"/>
      <c r="C198" s="1145"/>
      <c r="D198" s="901"/>
      <c r="E198" s="1187"/>
      <c r="F198" s="901"/>
      <c r="G198" s="1186"/>
      <c r="H198" s="1151"/>
      <c r="I198" s="1304"/>
      <c r="J198" s="806"/>
      <c r="K198" s="807"/>
      <c r="L198" s="807"/>
    </row>
    <row r="199" customFormat="false" ht="15.75" hidden="false" customHeight="true" outlineLevel="0" collapsed="false">
      <c r="A199" s="1123" t="s">
        <v>4229</v>
      </c>
      <c r="B199" s="901"/>
      <c r="C199" s="1145"/>
      <c r="D199" s="901"/>
      <c r="E199" s="1187"/>
      <c r="F199" s="901"/>
      <c r="G199" s="1186"/>
      <c r="H199" s="1151"/>
      <c r="I199" s="1304"/>
      <c r="J199" s="806"/>
      <c r="K199" s="807"/>
      <c r="L199" s="807"/>
    </row>
    <row r="200" customFormat="false" ht="15.75" hidden="false" customHeight="true" outlineLevel="0" collapsed="false">
      <c r="A200" s="1123" t="s">
        <v>4230</v>
      </c>
      <c r="B200" s="901"/>
      <c r="C200" s="1145"/>
      <c r="D200" s="901"/>
      <c r="E200" s="1187"/>
      <c r="F200" s="901" t="s">
        <v>4231</v>
      </c>
      <c r="G200" s="1186"/>
      <c r="H200" s="1151" t="s">
        <v>4232</v>
      </c>
      <c r="I200" s="1304"/>
      <c r="J200" s="806"/>
      <c r="K200" s="807"/>
      <c r="L200" s="807"/>
    </row>
    <row r="201" customFormat="false" ht="15.75" hidden="false" customHeight="true" outlineLevel="0" collapsed="false">
      <c r="A201" s="1183" t="s">
        <v>4233</v>
      </c>
      <c r="B201" s="901"/>
      <c r="C201" s="1124" t="s">
        <v>4234</v>
      </c>
      <c r="D201" s="902" t="s">
        <v>4235</v>
      </c>
      <c r="E201" s="1187"/>
      <c r="F201" s="901" t="s">
        <v>3745</v>
      </c>
      <c r="G201" s="1186"/>
      <c r="H201" s="901" t="s">
        <v>4236</v>
      </c>
      <c r="I201" s="1184"/>
      <c r="J201" s="874"/>
      <c r="K201" s="817"/>
      <c r="L201" s="807"/>
    </row>
    <row r="202" customFormat="false" ht="15.75" hidden="false" customHeight="true" outlineLevel="0" collapsed="false">
      <c r="A202" s="1183" t="s">
        <v>4237</v>
      </c>
      <c r="B202" s="901"/>
      <c r="C202" s="1305"/>
      <c r="D202" s="795"/>
      <c r="E202" s="795"/>
      <c r="F202" s="796" t="s">
        <v>4238</v>
      </c>
      <c r="G202" s="803" t="s">
        <v>4239</v>
      </c>
      <c r="H202" s="803"/>
      <c r="I202" s="803"/>
      <c r="J202" s="803" t="s">
        <v>4240</v>
      </c>
      <c r="K202" s="1140" t="s">
        <v>4241</v>
      </c>
      <c r="L202" s="806"/>
    </row>
    <row r="203" customFormat="false" ht="15.75" hidden="false" customHeight="true" outlineLevel="0" collapsed="false">
      <c r="A203" s="1183" t="s">
        <v>4242</v>
      </c>
      <c r="B203" s="1145"/>
      <c r="C203" s="1183"/>
      <c r="D203" s="1152"/>
      <c r="E203" s="1152"/>
      <c r="F203" s="1124" t="str">
        <f aca="false">HYPERLINK("http://www.shragas.co.il/menu.aspx","http://www.shragas.co.il/menu.aspx")</f>
        <v>http://www.shragas.co.il/menu.aspx</v>
      </c>
      <c r="G203" s="1145" t="s">
        <v>96</v>
      </c>
      <c r="H203" s="1145"/>
      <c r="I203" s="1145"/>
      <c r="J203" s="872"/>
      <c r="K203" s="1168" t="s">
        <v>4243</v>
      </c>
      <c r="L203" s="806"/>
    </row>
    <row r="204" customFormat="false" ht="15.75" hidden="false" customHeight="true" outlineLevel="0" collapsed="false">
      <c r="A204" s="1183" t="s">
        <v>4244</v>
      </c>
      <c r="B204" s="901"/>
      <c r="C204" s="1283"/>
      <c r="D204" s="1151"/>
      <c r="E204" s="1151"/>
      <c r="F204" s="901"/>
      <c r="G204" s="1146" t="s">
        <v>4245</v>
      </c>
      <c r="H204" s="1306"/>
      <c r="I204" s="1306"/>
      <c r="J204" s="1307" t="s">
        <v>4246</v>
      </c>
      <c r="K204" s="1307" t="s">
        <v>4247</v>
      </c>
      <c r="L204" s="874"/>
      <c r="M204" s="817"/>
      <c r="N204" s="807"/>
    </row>
    <row r="205" customFormat="false" ht="15.75" hidden="false" customHeight="true" outlineLevel="0" collapsed="false">
      <c r="A205" s="1183" t="s">
        <v>4248</v>
      </c>
      <c r="B205" s="901"/>
      <c r="C205" s="1145"/>
      <c r="D205" s="901"/>
      <c r="E205" s="1123"/>
      <c r="F205" s="929"/>
      <c r="G205" s="929"/>
      <c r="H205" s="929"/>
      <c r="I205" s="929"/>
      <c r="J205" s="929"/>
      <c r="K205" s="929"/>
      <c r="L205" s="929"/>
      <c r="M205" s="929" t="s">
        <v>3922</v>
      </c>
      <c r="N205" s="806"/>
      <c r="O205" s="807"/>
      <c r="P205" s="807"/>
    </row>
    <row r="206" customFormat="false" ht="15.75" hidden="false" customHeight="true" outlineLevel="0" collapsed="false">
      <c r="A206" s="1123" t="s">
        <v>4249</v>
      </c>
      <c r="B206" s="929"/>
      <c r="C206" s="1141"/>
      <c r="D206" s="929"/>
      <c r="E206" s="929"/>
      <c r="F206" s="929"/>
      <c r="G206" s="929"/>
      <c r="H206" s="929"/>
      <c r="I206" s="929" t="s">
        <v>3922</v>
      </c>
      <c r="J206" s="721"/>
      <c r="K206" s="722"/>
      <c r="L206" s="722"/>
      <c r="M206" s="724"/>
    </row>
    <row r="207" customFormat="false" ht="15.75" hidden="false" customHeight="true" outlineLevel="0" collapsed="false">
      <c r="A207" s="1123" t="s">
        <v>4250</v>
      </c>
      <c r="B207" s="929"/>
      <c r="C207" s="1308" t="s">
        <v>4251</v>
      </c>
      <c r="D207" s="929"/>
      <c r="E207" s="929"/>
      <c r="F207" s="929"/>
      <c r="G207" s="929"/>
      <c r="H207" s="1309" t="s">
        <v>4252</v>
      </c>
      <c r="I207" s="929" t="s">
        <v>3922</v>
      </c>
      <c r="J207" s="806"/>
      <c r="K207" s="807"/>
      <c r="L207" s="807"/>
    </row>
    <row r="208" customFormat="false" ht="15.75" hidden="false" customHeight="true" outlineLevel="0" collapsed="false">
      <c r="A208" s="1123" t="s">
        <v>4253</v>
      </c>
      <c r="B208" s="929"/>
      <c r="C208" s="1141"/>
      <c r="D208" s="929"/>
      <c r="E208" s="929"/>
      <c r="F208" s="929"/>
      <c r="G208" s="929"/>
      <c r="H208" s="929"/>
      <c r="I208" s="929" t="s">
        <v>3922</v>
      </c>
      <c r="J208" s="806"/>
      <c r="K208" s="807"/>
      <c r="L208" s="807"/>
    </row>
    <row r="209" customFormat="false" ht="15.75" hidden="false" customHeight="true" outlineLevel="0" collapsed="false">
      <c r="A209" s="1123" t="s">
        <v>4254</v>
      </c>
      <c r="B209" s="929"/>
      <c r="C209" s="1141"/>
      <c r="D209" s="929"/>
      <c r="E209" s="929"/>
      <c r="F209" s="929"/>
      <c r="G209" s="929"/>
      <c r="H209" s="929"/>
      <c r="I209" s="95"/>
      <c r="J209" s="874"/>
      <c r="K209" s="807"/>
      <c r="L209" s="817"/>
      <c r="M209" s="716"/>
    </row>
    <row r="210" customFormat="false" ht="15.75" hidden="false" customHeight="true" outlineLevel="0" collapsed="false">
      <c r="A210" s="1310" t="s">
        <v>4255</v>
      </c>
      <c r="B210" s="1310"/>
      <c r="C210" s="1310"/>
      <c r="D210" s="1310"/>
      <c r="E210" s="1310"/>
      <c r="F210" s="1310"/>
      <c r="G210" s="1310"/>
      <c r="H210" s="1310"/>
      <c r="I210" s="1310"/>
      <c r="J210" s="721"/>
      <c r="K210" s="807"/>
      <c r="L210" s="722"/>
      <c r="M210" s="724"/>
    </row>
    <row r="211" customFormat="false" ht="15.75" hidden="false" customHeight="true" outlineLevel="0" collapsed="false">
      <c r="A211" s="126" t="s">
        <v>4256</v>
      </c>
      <c r="B211" s="126" t="s">
        <v>4257</v>
      </c>
      <c r="C211" s="126" t="s">
        <v>4258</v>
      </c>
      <c r="D211" s="127"/>
      <c r="E211" s="212" t="s">
        <v>4259</v>
      </c>
      <c r="F211" s="127"/>
      <c r="G211" s="127" t="s">
        <v>4260</v>
      </c>
      <c r="H211" s="127" t="s">
        <v>4261</v>
      </c>
      <c r="I211" s="127" t="s">
        <v>4262</v>
      </c>
      <c r="J211" s="127"/>
      <c r="K211" s="127"/>
      <c r="L211" s="127"/>
      <c r="M211" s="127"/>
      <c r="N211" s="127"/>
      <c r="O211" s="127"/>
      <c r="P211" s="127" t="s">
        <v>4263</v>
      </c>
      <c r="Q211" s="127" t="s">
        <v>4264</v>
      </c>
      <c r="R211" s="127"/>
      <c r="S211" s="127"/>
      <c r="T211" s="127" t="s">
        <v>4265</v>
      </c>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33"/>
      <c r="BO211" s="133"/>
      <c r="BP211" s="133"/>
      <c r="BQ211" s="133"/>
    </row>
    <row r="212" customFormat="false" ht="15.75" hidden="false" customHeight="true" outlineLevel="0" collapsed="false">
      <c r="A212" s="18" t="s">
        <v>4266</v>
      </c>
      <c r="B212" s="18" t="s">
        <v>150</v>
      </c>
      <c r="C212" s="97" t="s">
        <v>4267</v>
      </c>
      <c r="D212" s="18"/>
      <c r="E212" s="18"/>
      <c r="F212" s="18"/>
      <c r="G212" s="18"/>
      <c r="H212" s="18"/>
      <c r="I212" s="18"/>
      <c r="J212" s="18" t="s">
        <v>4268</v>
      </c>
      <c r="K212" s="18" t="s">
        <v>905</v>
      </c>
      <c r="L212" s="18"/>
      <c r="M212" s="18"/>
      <c r="N212" s="18"/>
      <c r="O212" s="18"/>
      <c r="P212" s="18" t="s">
        <v>4269</v>
      </c>
      <c r="Q212" s="18"/>
      <c r="R212" s="18" t="s">
        <v>4270</v>
      </c>
      <c r="S212" s="18" t="s">
        <v>4271</v>
      </c>
      <c r="T212" s="740" t="s">
        <v>4272</v>
      </c>
      <c r="U212" s="18"/>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4"/>
      <c r="BF212" s="25"/>
      <c r="BH212" s="25"/>
      <c r="BM212" s="26"/>
    </row>
    <row r="213" customFormat="false" ht="15.75" hidden="false" customHeight="true" outlineLevel="0" collapsed="false">
      <c r="A213" s="18" t="s">
        <v>4273</v>
      </c>
      <c r="B213" s="18" t="s">
        <v>150</v>
      </c>
      <c r="C213" s="97" t="s">
        <v>4274</v>
      </c>
      <c r="D213" s="18"/>
      <c r="E213" s="18"/>
      <c r="F213" s="18"/>
      <c r="G213" s="18"/>
      <c r="H213" s="18"/>
      <c r="I213" s="18"/>
      <c r="J213" s="18" t="s">
        <v>4275</v>
      </c>
      <c r="K213" s="18"/>
      <c r="L213" s="18"/>
      <c r="M213" s="18"/>
      <c r="N213" s="18"/>
      <c r="O213" s="18"/>
      <c r="P213" s="18"/>
      <c r="Q213" s="18"/>
      <c r="R213" s="18" t="s">
        <v>4276</v>
      </c>
      <c r="S213" s="18" t="s">
        <v>4277</v>
      </c>
      <c r="T213" s="740" t="s">
        <v>4278</v>
      </c>
      <c r="U213" s="18"/>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4"/>
      <c r="BF213" s="25"/>
      <c r="BH213" s="25"/>
      <c r="BM213" s="26"/>
    </row>
    <row r="214" customFormat="false" ht="15.75" hidden="false" customHeight="true" outlineLevel="0" collapsed="false">
      <c r="A214" s="1113" t="s">
        <v>4279</v>
      </c>
      <c r="B214" s="1113"/>
      <c r="C214" s="1110"/>
      <c r="D214" s="1244" t="s">
        <v>4280</v>
      </c>
      <c r="E214" s="1113"/>
      <c r="F214" s="1113"/>
      <c r="G214" s="1113"/>
      <c r="H214" s="1113"/>
      <c r="I214" s="1113" t="s">
        <v>4281</v>
      </c>
      <c r="J214" s="24" t="s">
        <v>4282</v>
      </c>
    </row>
    <row r="215" customFormat="false" ht="15.75" hidden="false" customHeight="true" outlineLevel="0" collapsed="false">
      <c r="A215" s="1113" t="s">
        <v>4283</v>
      </c>
      <c r="B215" s="1113"/>
      <c r="C215" s="1311" t="s">
        <v>4284</v>
      </c>
      <c r="D215" s="1113"/>
      <c r="E215" s="1113"/>
      <c r="F215" s="1113"/>
      <c r="G215" s="1113"/>
      <c r="H215" s="1113" t="s">
        <v>4285</v>
      </c>
      <c r="I215" s="1113" t="s">
        <v>4286</v>
      </c>
      <c r="J215" s="24"/>
      <c r="Q215" s="53" t="n">
        <v>525859879</v>
      </c>
    </row>
    <row r="216" customFormat="false" ht="15.75" hidden="false" customHeight="true" outlineLevel="0" collapsed="false">
      <c r="A216" s="1113" t="s">
        <v>4287</v>
      </c>
      <c r="B216" s="1113" t="s">
        <v>4288</v>
      </c>
      <c r="C216" s="1110" t="s">
        <v>4289</v>
      </c>
      <c r="D216" s="1244" t="s">
        <v>4290</v>
      </c>
      <c r="E216" s="1113"/>
      <c r="F216" s="1113"/>
      <c r="G216" s="1113" t="s">
        <v>4291</v>
      </c>
      <c r="H216" s="1113"/>
      <c r="I216" s="1113" t="s">
        <v>4292</v>
      </c>
      <c r="J216" s="24"/>
      <c r="K216" s="53" t="s">
        <v>4293</v>
      </c>
      <c r="L216" s="53" t="s">
        <v>4294</v>
      </c>
      <c r="N216" s="53" t="s">
        <v>4295</v>
      </c>
    </row>
    <row r="217" customFormat="false" ht="15.75" hidden="false" customHeight="true" outlineLevel="0" collapsed="false">
      <c r="A217" s="1064" t="s">
        <v>4296</v>
      </c>
      <c r="B217" s="844" t="s">
        <v>4297</v>
      </c>
      <c r="C217" s="1248" t="s">
        <v>4298</v>
      </c>
      <c r="D217" s="844"/>
      <c r="E217" s="1312" t="s">
        <v>4299</v>
      </c>
      <c r="F217" s="844"/>
      <c r="G217" s="844" t="s">
        <v>4300</v>
      </c>
      <c r="H217" s="1067"/>
      <c r="I217" s="844"/>
      <c r="J217" s="848"/>
      <c r="K217" s="848"/>
      <c r="L217" s="848" t="s">
        <v>4301</v>
      </c>
      <c r="M217" s="849"/>
      <c r="N217" s="310"/>
      <c r="O217" s="850"/>
      <c r="P217" s="850"/>
      <c r="Q217" s="850"/>
      <c r="R217" s="850"/>
      <c r="S217" s="850"/>
      <c r="T217" s="850"/>
      <c r="U217" s="850"/>
      <c r="V217" s="850"/>
      <c r="W217" s="850"/>
      <c r="X217" s="850"/>
      <c r="Y217" s="850"/>
      <c r="Z217" s="850"/>
      <c r="AA217" s="850"/>
      <c r="BM217" s="26"/>
    </row>
    <row r="218" customFormat="false" ht="15.75" hidden="false" customHeight="true" outlineLevel="0" collapsed="false">
      <c r="A218" s="1064" t="s">
        <v>4302</v>
      </c>
      <c r="B218" s="844" t="s">
        <v>4303</v>
      </c>
      <c r="C218" s="1248" t="s">
        <v>4304</v>
      </c>
      <c r="D218" s="1312" t="s">
        <v>4305</v>
      </c>
      <c r="E218" s="844"/>
      <c r="F218" s="844"/>
      <c r="G218" s="844" t="s">
        <v>4306</v>
      </c>
      <c r="H218" s="844"/>
      <c r="I218" s="844"/>
      <c r="J218" s="848"/>
      <c r="K218" s="848"/>
      <c r="L218" s="848"/>
      <c r="M218" s="849"/>
      <c r="N218" s="310" t="s">
        <v>4307</v>
      </c>
      <c r="O218" s="850"/>
      <c r="P218" s="850"/>
      <c r="Q218" s="850"/>
      <c r="R218" s="850"/>
      <c r="S218" s="850"/>
      <c r="T218" s="850"/>
      <c r="U218" s="850"/>
      <c r="V218" s="850"/>
      <c r="W218" s="850"/>
      <c r="X218" s="850"/>
      <c r="Y218" s="850"/>
      <c r="Z218" s="850"/>
      <c r="AA218" s="850"/>
      <c r="BM218" s="26"/>
    </row>
    <row r="219" customFormat="false" ht="15.75" hidden="false" customHeight="true" outlineLevel="0" collapsed="false">
      <c r="A219" s="1090" t="s">
        <v>4308</v>
      </c>
      <c r="B219" s="1092" t="s">
        <v>295</v>
      </c>
      <c r="C219" s="1094"/>
      <c r="D219" s="1092"/>
      <c r="E219" s="1092"/>
      <c r="F219" s="1092"/>
      <c r="G219" s="23"/>
      <c r="H219" s="23"/>
      <c r="I219" s="1092"/>
      <c r="J219" s="792"/>
      <c r="L219" s="772"/>
    </row>
    <row r="220" customFormat="false" ht="15.75" hidden="false" customHeight="true" outlineLevel="0" collapsed="false">
      <c r="A220" s="1090" t="s">
        <v>4309</v>
      </c>
      <c r="B220" s="1092"/>
      <c r="C220" s="1094"/>
      <c r="D220" s="1092"/>
      <c r="E220" s="1092" t="s">
        <v>4310</v>
      </c>
      <c r="F220" s="1092"/>
      <c r="G220" s="23"/>
      <c r="H220" s="23" t="s">
        <v>4311</v>
      </c>
      <c r="I220" s="1092" t="s">
        <v>4312</v>
      </c>
      <c r="J220" s="792"/>
      <c r="L220" s="772"/>
    </row>
    <row r="221" customFormat="false" ht="15.75" hidden="false" customHeight="true" outlineLevel="0" collapsed="false">
      <c r="A221" s="1090"/>
      <c r="B221" s="1092" t="s">
        <v>4313</v>
      </c>
      <c r="C221" s="1094" t="s">
        <v>4314</v>
      </c>
      <c r="D221" s="1092" t="s">
        <v>4315</v>
      </c>
      <c r="E221" s="1121" t="s">
        <v>4316</v>
      </c>
      <c r="F221" s="1092"/>
      <c r="G221" s="23"/>
      <c r="H221" s="23" t="s">
        <v>4317</v>
      </c>
      <c r="I221" s="1092"/>
      <c r="J221" s="792"/>
      <c r="L221" s="772"/>
    </row>
    <row r="222" customFormat="false" ht="15.75" hidden="false" customHeight="true" outlineLevel="0" collapsed="false">
      <c r="A222" s="1090"/>
      <c r="B222" s="1092" t="s">
        <v>4318</v>
      </c>
      <c r="C222" s="1094" t="s">
        <v>4319</v>
      </c>
      <c r="D222" s="1092" t="s">
        <v>4320</v>
      </c>
      <c r="E222" s="1092"/>
      <c r="F222" s="1092"/>
      <c r="G222" s="23"/>
      <c r="H222" s="23" t="s">
        <v>4321</v>
      </c>
      <c r="I222" s="1092" t="s">
        <v>4322</v>
      </c>
      <c r="J222" s="792" t="s">
        <v>4323</v>
      </c>
      <c r="L222" s="772"/>
    </row>
    <row r="223" customFormat="false" ht="15.75" hidden="false" customHeight="true" outlineLevel="0" collapsed="false">
      <c r="A223" s="1090"/>
      <c r="B223" s="1092" t="s">
        <v>3666</v>
      </c>
      <c r="C223" s="1094" t="s">
        <v>4324</v>
      </c>
      <c r="D223" s="1092" t="s">
        <v>4325</v>
      </c>
      <c r="E223" s="1121" t="s">
        <v>4326</v>
      </c>
      <c r="F223" s="1092"/>
      <c r="G223" s="23"/>
      <c r="H223" s="23" t="s">
        <v>4327</v>
      </c>
      <c r="I223" s="1092" t="s">
        <v>4328</v>
      </c>
      <c r="J223" s="792"/>
      <c r="L223" s="772"/>
    </row>
    <row r="224" customFormat="false" ht="15.75" hidden="false" customHeight="true" outlineLevel="0" collapsed="false">
      <c r="A224" s="1090"/>
      <c r="B224" s="1313" t="s">
        <v>4329</v>
      </c>
      <c r="C224" s="1094" t="s">
        <v>4330</v>
      </c>
      <c r="D224" s="1092" t="s">
        <v>4331</v>
      </c>
      <c r="E224" s="1092"/>
      <c r="F224" s="1092"/>
      <c r="G224" s="1092"/>
      <c r="H224" s="1092" t="s">
        <v>4332</v>
      </c>
      <c r="I224" s="1092"/>
      <c r="J224" s="1092"/>
      <c r="K224" s="23"/>
      <c r="L224" s="792"/>
      <c r="BM224" s="26"/>
    </row>
    <row r="225" customFormat="false" ht="15.75" hidden="false" customHeight="true" outlineLevel="0" collapsed="false">
      <c r="A225" s="1314" t="s">
        <v>4333</v>
      </c>
      <c r="B225" s="1315" t="s">
        <v>4334</v>
      </c>
      <c r="C225" s="1316" t="s">
        <v>4335</v>
      </c>
      <c r="D225" s="1315"/>
      <c r="E225" s="1315"/>
      <c r="F225" s="1315"/>
      <c r="G225" s="1315" t="s">
        <v>4336</v>
      </c>
      <c r="H225" s="1315"/>
      <c r="I225" s="748"/>
      <c r="J225" s="806"/>
      <c r="K225" s="807"/>
      <c r="L225" s="807"/>
    </row>
    <row r="226" customFormat="false" ht="15.75" hidden="false" customHeight="true" outlineLevel="0" collapsed="false">
      <c r="A226" s="1317" t="s">
        <v>4337</v>
      </c>
      <c r="B226" s="1140"/>
      <c r="C226" s="1318"/>
      <c r="D226" s="923" t="s">
        <v>4338</v>
      </c>
      <c r="E226" s="1140" t="s">
        <v>4339</v>
      </c>
      <c r="F226" s="1140"/>
      <c r="G226" s="1140"/>
      <c r="H226" s="1140" t="s">
        <v>4340</v>
      </c>
      <c r="I226" s="1140" t="s">
        <v>4341</v>
      </c>
      <c r="J226" s="806"/>
      <c r="K226" s="807"/>
      <c r="L226" s="807"/>
    </row>
    <row r="227" customFormat="false" ht="15.75" hidden="false" customHeight="true" outlineLevel="0" collapsed="false">
      <c r="A227" s="1319" t="s">
        <v>4342</v>
      </c>
      <c r="B227" s="1146"/>
      <c r="C227" s="1320"/>
      <c r="D227" s="1146" t="s">
        <v>4343</v>
      </c>
      <c r="E227" s="902" t="str">
        <f aca="false">HYPERLINK("http://www.facebook.com/hasabich/photos_stream","http://www.facebook.com/hasabich/photos_stream")</f>
        <v>http://www.facebook.com/hasabich/photos_stream</v>
      </c>
      <c r="F227" s="1151"/>
      <c r="G227" s="1151"/>
      <c r="H227" s="1146" t="s">
        <v>4344</v>
      </c>
      <c r="I227" s="1140" t="s">
        <v>4345</v>
      </c>
      <c r="J227" s="806"/>
      <c r="K227" s="807"/>
      <c r="L227" s="807"/>
    </row>
    <row r="228" customFormat="false" ht="15.75" hidden="false" customHeight="true" outlineLevel="0" collapsed="false">
      <c r="A228" s="1171" t="s">
        <v>4346</v>
      </c>
      <c r="B228" s="929"/>
      <c r="C228" s="1141"/>
      <c r="D228" s="929"/>
      <c r="E228" s="929"/>
      <c r="F228" s="929"/>
      <c r="G228" s="929"/>
      <c r="H228" s="929"/>
      <c r="I228" s="929" t="s">
        <v>4347</v>
      </c>
      <c r="J228" s="806"/>
      <c r="K228" s="807"/>
      <c r="L228" s="807"/>
    </row>
    <row r="229" customFormat="false" ht="15.75" hidden="false" customHeight="true" outlineLevel="0" collapsed="false">
      <c r="A229" s="1321"/>
      <c r="B229" s="95"/>
      <c r="C229" s="96"/>
      <c r="D229" s="95"/>
      <c r="E229" s="95"/>
      <c r="F229" s="95"/>
      <c r="G229" s="95"/>
      <c r="H229" s="95"/>
      <c r="I229" s="95"/>
      <c r="J229" s="874"/>
      <c r="K229" s="807"/>
      <c r="L229" s="817"/>
      <c r="M229" s="716"/>
    </row>
    <row r="230" customFormat="false" ht="15.75" hidden="false" customHeight="true" outlineLevel="0" collapsed="false">
      <c r="A230" s="1322" t="s">
        <v>4348</v>
      </c>
      <c r="B230" s="1322"/>
      <c r="C230" s="1322"/>
      <c r="D230" s="1322"/>
      <c r="E230" s="1322"/>
      <c r="F230" s="1322"/>
      <c r="G230" s="1322"/>
      <c r="H230" s="1322"/>
      <c r="I230" s="1322"/>
      <c r="J230" s="721"/>
      <c r="K230" s="807"/>
      <c r="L230" s="722"/>
      <c r="M230" s="724"/>
    </row>
    <row r="231" customFormat="false" ht="15.75" hidden="false" customHeight="true" outlineLevel="0" collapsed="false">
      <c r="A231" s="1322"/>
      <c r="B231" s="1322"/>
      <c r="C231" s="1322"/>
      <c r="D231" s="1322"/>
      <c r="E231" s="1322"/>
      <c r="F231" s="1322"/>
      <c r="G231" s="1322"/>
      <c r="H231" s="1322"/>
      <c r="I231" s="1322"/>
      <c r="J231" s="806"/>
      <c r="K231" s="807"/>
      <c r="L231" s="807"/>
    </row>
    <row r="232" customFormat="false" ht="15.75" hidden="false" customHeight="true" outlineLevel="0" collapsed="false">
      <c r="A232" s="1323"/>
      <c r="B232" s="1323"/>
      <c r="C232" s="1324"/>
      <c r="D232" s="1323"/>
      <c r="E232" s="1325"/>
      <c r="F232" s="1323"/>
      <c r="G232" s="1323"/>
      <c r="H232" s="1323"/>
      <c r="I232" s="1326"/>
      <c r="J232" s="806"/>
      <c r="K232" s="807"/>
      <c r="L232" s="807"/>
    </row>
    <row r="233" customFormat="false" ht="15.75" hidden="false" customHeight="true" outlineLevel="0" collapsed="false">
      <c r="A233" s="112" t="s">
        <v>4349</v>
      </c>
      <c r="B233" s="112"/>
      <c r="C233" s="126" t="s">
        <v>4350</v>
      </c>
      <c r="D233" s="116"/>
      <c r="E233" s="251"/>
      <c r="F233" s="251"/>
      <c r="G233" s="251"/>
      <c r="H233" s="116"/>
      <c r="I233" s="251" t="s">
        <v>4351</v>
      </c>
      <c r="J233" s="251"/>
      <c r="K233" s="251"/>
      <c r="L233" s="116"/>
      <c r="M233" s="116"/>
      <c r="N233" s="116"/>
      <c r="O233" s="116"/>
      <c r="P233" s="116" t="s">
        <v>4352</v>
      </c>
      <c r="Q233" s="116"/>
      <c r="R233" s="116" t="s">
        <v>4353</v>
      </c>
      <c r="S233" s="127" t="s">
        <v>4354</v>
      </c>
      <c r="T233" s="1025" t="s">
        <v>4355</v>
      </c>
      <c r="U233" s="116"/>
      <c r="V233" s="1327"/>
      <c r="W233" s="1327"/>
      <c r="X233" s="1327"/>
      <c r="Y233" s="1327"/>
      <c r="Z233" s="1327"/>
      <c r="AA233" s="1327"/>
      <c r="AB233" s="1327"/>
      <c r="AC233" s="1327"/>
      <c r="AD233" s="1327"/>
      <c r="AE233" s="1327"/>
      <c r="AF233" s="1327"/>
      <c r="AG233" s="1327"/>
      <c r="AH233" s="1327"/>
      <c r="AI233" s="1327"/>
      <c r="AJ233" s="1327"/>
      <c r="AK233" s="1327"/>
      <c r="AL233" s="1327"/>
      <c r="AM233" s="1327"/>
      <c r="AN233" s="1327"/>
      <c r="AO233" s="1327"/>
      <c r="AP233" s="1327"/>
      <c r="AQ233" s="1327"/>
      <c r="AR233" s="1327"/>
      <c r="AS233" s="1327"/>
      <c r="AT233" s="1327"/>
      <c r="AU233" s="1327"/>
      <c r="AV233" s="1327"/>
      <c r="AW233" s="1327"/>
      <c r="AX233" s="1327"/>
      <c r="AY233" s="1327"/>
      <c r="AZ233" s="1327"/>
      <c r="BA233" s="1327"/>
      <c r="BB233" s="1327"/>
      <c r="BC233" s="1328"/>
      <c r="BD233" s="1329"/>
      <c r="BE233" s="1329"/>
      <c r="BF233" s="124"/>
      <c r="BG233" s="1329"/>
      <c r="BH233" s="124"/>
      <c r="BI233" s="1329"/>
      <c r="BJ233" s="1329"/>
      <c r="BK233" s="1329"/>
      <c r="BL233" s="1329"/>
      <c r="BM233" s="1330"/>
      <c r="BN233" s="123"/>
      <c r="BO233" s="123"/>
      <c r="BP233" s="123"/>
      <c r="BQ233" s="123"/>
    </row>
    <row r="234" customFormat="false" ht="15.75" hidden="false" customHeight="true" outlineLevel="0" collapsed="false">
      <c r="A234" s="1331" t="s">
        <v>4356</v>
      </c>
      <c r="B234" s="1332"/>
      <c r="C234" s="1333"/>
      <c r="D234" s="1332"/>
      <c r="E234" s="1334" t="s">
        <v>4357</v>
      </c>
      <c r="F234" s="1334" t="s">
        <v>4358</v>
      </c>
      <c r="G234" s="1334"/>
      <c r="H234" s="1334"/>
      <c r="I234" s="95"/>
      <c r="J234" s="806"/>
      <c r="K234" s="807"/>
      <c r="L234" s="807"/>
    </row>
    <row r="235" customFormat="false" ht="15.75" hidden="false" customHeight="true" outlineLevel="0" collapsed="false">
      <c r="A235" s="1331" t="s">
        <v>4359</v>
      </c>
      <c r="B235" s="1332"/>
      <c r="C235" s="1333"/>
      <c r="D235" s="1332"/>
      <c r="E235" s="1334" t="s">
        <v>825</v>
      </c>
      <c r="F235" s="1334"/>
      <c r="G235" s="1334"/>
      <c r="H235" s="1334" t="s">
        <v>4360</v>
      </c>
      <c r="I235" s="95"/>
      <c r="J235" s="806"/>
      <c r="K235" s="807"/>
      <c r="L235" s="807"/>
    </row>
    <row r="236" customFormat="false" ht="15.75" hidden="false" customHeight="true" outlineLevel="0" collapsed="false">
      <c r="A236" s="1137" t="s">
        <v>4361</v>
      </c>
      <c r="B236" s="1151"/>
      <c r="C236" s="1152"/>
      <c r="D236" s="1275" t="s">
        <v>4201</v>
      </c>
      <c r="E236" s="901"/>
      <c r="F236" s="901"/>
      <c r="G236" s="901"/>
      <c r="H236" s="803" t="s">
        <v>4362</v>
      </c>
      <c r="I236" s="901"/>
      <c r="J236" s="806"/>
      <c r="K236" s="807"/>
      <c r="L236" s="807"/>
    </row>
    <row r="237" customFormat="false" ht="15.75" hidden="false" customHeight="true" outlineLevel="0" collapsed="false">
      <c r="A237" s="1137" t="s">
        <v>4363</v>
      </c>
      <c r="B237" s="901"/>
      <c r="C237" s="1145"/>
      <c r="D237" s="901"/>
      <c r="E237" s="901"/>
      <c r="F237" s="901"/>
      <c r="G237" s="901"/>
      <c r="H237" s="901" t="s">
        <v>4364</v>
      </c>
      <c r="I237" s="901"/>
      <c r="J237" s="806"/>
      <c r="K237" s="807"/>
      <c r="L237" s="807"/>
    </row>
    <row r="238" customFormat="false" ht="15.75" hidden="false" customHeight="true" outlineLevel="0" collapsed="false">
      <c r="A238" s="1123" t="s">
        <v>4365</v>
      </c>
      <c r="B238" s="901"/>
      <c r="C238" s="1145"/>
      <c r="D238" s="901"/>
      <c r="E238" s="901" t="s">
        <v>825</v>
      </c>
      <c r="F238" s="901"/>
      <c r="G238" s="901"/>
      <c r="H238" s="901" t="s">
        <v>4364</v>
      </c>
      <c r="I238" s="901"/>
      <c r="J238" s="806"/>
      <c r="K238" s="807"/>
      <c r="L238" s="807"/>
    </row>
    <row r="239" customFormat="false" ht="15.75" hidden="false" customHeight="true" outlineLevel="0" collapsed="false">
      <c r="A239" s="1123" t="s">
        <v>1363</v>
      </c>
      <c r="B239" s="901"/>
      <c r="C239" s="1145"/>
      <c r="D239" s="901"/>
      <c r="E239" s="803" t="s">
        <v>4366</v>
      </c>
      <c r="F239" s="901"/>
      <c r="G239" s="901"/>
      <c r="H239" s="901" t="s">
        <v>4367</v>
      </c>
      <c r="I239" s="901"/>
      <c r="J239" s="806"/>
      <c r="K239" s="807"/>
      <c r="L239" s="807"/>
    </row>
    <row r="240" customFormat="false" ht="15.75" hidden="false" customHeight="true" outlineLevel="0" collapsed="false">
      <c r="A240" s="1185" t="s">
        <v>4368</v>
      </c>
      <c r="B240" s="901"/>
      <c r="C240" s="1145"/>
      <c r="D240" s="901"/>
      <c r="E240" s="1187"/>
      <c r="F240" s="901"/>
      <c r="G240" s="1186"/>
      <c r="H240" s="1168"/>
      <c r="I240" s="1184" t="s">
        <v>4369</v>
      </c>
      <c r="J240" s="806"/>
      <c r="K240" s="807"/>
      <c r="L240" s="807"/>
    </row>
    <row r="241" customFormat="false" ht="15.75" hidden="false" customHeight="true" outlineLevel="0" collapsed="false">
      <c r="A241" s="1335" t="s">
        <v>4370</v>
      </c>
      <c r="B241" s="1336"/>
      <c r="C241" s="1337" t="s">
        <v>4371</v>
      </c>
      <c r="D241" s="1338" t="s">
        <v>4372</v>
      </c>
      <c r="E241" s="1338" t="s">
        <v>4373</v>
      </c>
      <c r="F241" s="1339" t="s">
        <v>4374</v>
      </c>
      <c r="G241" s="102"/>
      <c r="H241" s="1168"/>
      <c r="I241" s="1184"/>
      <c r="J241" s="806"/>
      <c r="K241" s="807"/>
      <c r="L241" s="807"/>
    </row>
    <row r="242" customFormat="false" ht="15.75" hidden="false" customHeight="true" outlineLevel="0" collapsed="false">
      <c r="A242" s="1185" t="s">
        <v>4333</v>
      </c>
      <c r="B242" s="901"/>
      <c r="C242" s="1145"/>
      <c r="D242" s="902" t="s">
        <v>4375</v>
      </c>
      <c r="E242" s="1187" t="s">
        <v>4376</v>
      </c>
      <c r="F242" s="901" t="s">
        <v>3906</v>
      </c>
      <c r="G242" s="1186"/>
      <c r="H242" s="1186" t="s">
        <v>4377</v>
      </c>
      <c r="I242" s="1184"/>
      <c r="J242" s="806"/>
      <c r="K242" s="807"/>
      <c r="L242" s="807"/>
    </row>
    <row r="243" customFormat="false" ht="15.75" hidden="false" customHeight="true" outlineLevel="0" collapsed="false">
      <c r="A243" s="1340" t="s">
        <v>4378</v>
      </c>
      <c r="B243" s="1341"/>
      <c r="C243" s="1342"/>
      <c r="D243" s="1343" t="s">
        <v>4379</v>
      </c>
      <c r="E243" s="1343"/>
      <c r="F243" s="1344" t="s">
        <v>4380</v>
      </c>
      <c r="G243" s="1345"/>
      <c r="H243" s="1343"/>
      <c r="I243" s="901"/>
      <c r="J243" s="806"/>
      <c r="K243" s="807"/>
      <c r="L243" s="807"/>
    </row>
    <row r="244" customFormat="false" ht="15.75" hidden="false" customHeight="true" outlineLevel="0" collapsed="false">
      <c r="A244" s="1346" t="s">
        <v>597</v>
      </c>
      <c r="B244" s="1346"/>
      <c r="C244" s="1346"/>
      <c r="D244" s="1346"/>
      <c r="E244" s="1346"/>
      <c r="F244" s="1346"/>
      <c r="G244" s="1346"/>
      <c r="H244" s="1346"/>
      <c r="I244" s="1346"/>
      <c r="J244" s="806"/>
      <c r="K244" s="807"/>
      <c r="L244" s="807"/>
    </row>
    <row r="245" customFormat="false" ht="15.75" hidden="false" customHeight="true" outlineLevel="0" collapsed="false">
      <c r="A245" s="1347"/>
      <c r="B245" s="1348"/>
      <c r="C245" s="1349"/>
      <c r="D245" s="1348"/>
      <c r="E245" s="1348"/>
      <c r="F245" s="1348"/>
      <c r="G245" s="1348"/>
      <c r="H245" s="1348"/>
      <c r="I245" s="1348"/>
      <c r="J245" s="806"/>
      <c r="K245" s="807"/>
      <c r="L245" s="807"/>
    </row>
    <row r="246" customFormat="false" ht="15.75" hidden="false" customHeight="true" outlineLevel="0" collapsed="false">
      <c r="A246" s="1350"/>
      <c r="B246" s="1350"/>
      <c r="C246" s="1351"/>
      <c r="D246" s="1352"/>
      <c r="E246" s="1350"/>
      <c r="F246" s="1352"/>
      <c r="G246" s="1350"/>
      <c r="H246" s="1350"/>
      <c r="I246" s="1350"/>
      <c r="J246" s="1353"/>
      <c r="K246" s="1354"/>
      <c r="L246" s="826"/>
      <c r="M246" s="826"/>
      <c r="N246" s="826"/>
      <c r="O246" s="826"/>
      <c r="P246" s="826"/>
      <c r="Q246" s="826"/>
      <c r="R246" s="826"/>
      <c r="S246" s="826"/>
      <c r="T246" s="826"/>
      <c r="U246" s="826"/>
      <c r="V246" s="826"/>
      <c r="W246" s="826"/>
      <c r="X246" s="826"/>
      <c r="Y246" s="826"/>
      <c r="Z246" s="826"/>
      <c r="AA246" s="826"/>
      <c r="AB246" s="826"/>
      <c r="AC246" s="826"/>
    </row>
    <row r="247" customFormat="false" ht="15.75" hidden="false" customHeight="true" outlineLevel="0" collapsed="false">
      <c r="A247" s="1355" t="s">
        <v>4381</v>
      </c>
      <c r="B247" s="1356" t="s">
        <v>2850</v>
      </c>
      <c r="C247" s="1357"/>
      <c r="D247" s="1358"/>
      <c r="E247" s="1269"/>
      <c r="F247" s="1358"/>
      <c r="G247" s="1356"/>
      <c r="H247" s="1359" t="n">
        <v>41336</v>
      </c>
      <c r="I247" s="1269" t="s">
        <v>4382</v>
      </c>
      <c r="J247" s="1360"/>
      <c r="K247" s="1361"/>
      <c r="L247" s="850"/>
      <c r="M247" s="850"/>
      <c r="N247" s="850"/>
      <c r="O247" s="850"/>
      <c r="P247" s="850"/>
      <c r="Q247" s="850"/>
      <c r="R247" s="850"/>
      <c r="S247" s="850"/>
      <c r="T247" s="850"/>
      <c r="U247" s="850"/>
      <c r="V247" s="850"/>
      <c r="W247" s="850"/>
      <c r="X247" s="850"/>
      <c r="Y247" s="850"/>
      <c r="AA247" s="26"/>
      <c r="AB247" s="24"/>
    </row>
    <row r="248" customFormat="false" ht="15.75" hidden="false" customHeight="true" outlineLevel="0" collapsed="false">
      <c r="A248" s="1362"/>
      <c r="B248" s="1363"/>
      <c r="C248" s="970"/>
      <c r="D248" s="1364"/>
      <c r="E248" s="1365"/>
      <c r="F248" s="1364"/>
      <c r="G248" s="1363"/>
      <c r="H248" s="1365"/>
      <c r="I248" s="1365"/>
      <c r="J248" s="1366"/>
      <c r="K248" s="1367"/>
      <c r="L248" s="1365"/>
      <c r="M248" s="1365"/>
      <c r="N248" s="1365"/>
      <c r="O248" s="1365"/>
      <c r="P248" s="1365"/>
      <c r="Q248" s="1365"/>
      <c r="R248" s="1365"/>
      <c r="S248" s="1365"/>
      <c r="T248" s="1365"/>
      <c r="U248" s="1365"/>
      <c r="V248" s="1365"/>
      <c r="W248" s="1365"/>
      <c r="X248" s="1365"/>
      <c r="Y248" s="1365"/>
      <c r="AA248" s="26"/>
      <c r="AB248" s="24"/>
    </row>
    <row r="249" customFormat="false" ht="15.75" hidden="false" customHeight="true" outlineLevel="0" collapsed="false">
      <c r="A249" s="1064" t="s">
        <v>4383</v>
      </c>
      <c r="B249" s="1368"/>
      <c r="C249" s="1065"/>
      <c r="D249" s="1369"/>
      <c r="E249" s="1368"/>
      <c r="F249" s="1369"/>
      <c r="G249" s="1368"/>
      <c r="H249" s="1370"/>
      <c r="I249" s="1368" t="s">
        <v>4384</v>
      </c>
      <c r="J249" s="1249" t="s">
        <v>4385</v>
      </c>
      <c r="K249" s="1361"/>
      <c r="L249" s="850"/>
      <c r="M249" s="850"/>
      <c r="N249" s="850"/>
      <c r="O249" s="850"/>
      <c r="P249" s="850"/>
      <c r="Q249" s="850"/>
      <c r="R249" s="850"/>
      <c r="S249" s="850"/>
      <c r="T249" s="850"/>
      <c r="U249" s="850"/>
      <c r="V249" s="850"/>
      <c r="W249" s="850"/>
      <c r="X249" s="850"/>
      <c r="Y249" s="850"/>
      <c r="AA249" s="26"/>
      <c r="AB249" s="24"/>
    </row>
    <row r="250" customFormat="false" ht="15.75" hidden="false" customHeight="true" outlineLevel="0" collapsed="false">
      <c r="A250" s="1371" t="s">
        <v>591</v>
      </c>
      <c r="B250" s="1371"/>
      <c r="C250" s="1371"/>
      <c r="D250" s="1371"/>
      <c r="E250" s="1371"/>
      <c r="F250" s="1371"/>
      <c r="G250" s="1371"/>
      <c r="H250" s="1371"/>
      <c r="I250" s="1371"/>
      <c r="J250" s="1371"/>
      <c r="K250" s="1372"/>
      <c r="L250" s="1373"/>
      <c r="M250" s="1373"/>
      <c r="N250" s="1373"/>
      <c r="O250" s="1373"/>
      <c r="P250" s="1373"/>
      <c r="Q250" s="1373"/>
      <c r="R250" s="1373"/>
      <c r="S250" s="1373"/>
      <c r="T250" s="1373"/>
      <c r="U250" s="1373"/>
      <c r="V250" s="850"/>
      <c r="W250" s="850"/>
      <c r="X250" s="850"/>
      <c r="Y250" s="850"/>
      <c r="AA250" s="26"/>
      <c r="AB250" s="24"/>
    </row>
    <row r="251" customFormat="false" ht="15.75" hidden="false" customHeight="true" outlineLevel="0" collapsed="false">
      <c r="A251" s="112" t="s">
        <v>4386</v>
      </c>
      <c r="B251" s="112" t="s">
        <v>4387</v>
      </c>
      <c r="C251" s="170" t="s">
        <v>4388</v>
      </c>
      <c r="D251" s="242" t="s">
        <v>4389</v>
      </c>
      <c r="E251" s="242" t="s">
        <v>4390</v>
      </c>
      <c r="F251" s="246"/>
      <c r="G251" s="246" t="s">
        <v>4391</v>
      </c>
      <c r="H251" s="246"/>
      <c r="I251" s="248" t="s">
        <v>4392</v>
      </c>
      <c r="J251" s="248" t="s">
        <v>4393</v>
      </c>
      <c r="K251" s="248"/>
      <c r="L251" s="248"/>
      <c r="M251" s="248"/>
      <c r="N251" s="248"/>
      <c r="O251" s="248"/>
      <c r="P251" s="248"/>
      <c r="Q251" s="249" t="s">
        <v>4394</v>
      </c>
      <c r="R251" s="248"/>
      <c r="S251" s="248"/>
      <c r="T251" s="248"/>
      <c r="U251" s="1278" t="s">
        <v>2795</v>
      </c>
      <c r="V251" s="1054"/>
      <c r="W251" s="1055"/>
      <c r="X251" s="1055"/>
      <c r="Y251" s="1055"/>
      <c r="Z251" s="1055"/>
      <c r="AA251" s="1055"/>
      <c r="AB251" s="1055"/>
      <c r="AC251" s="1055"/>
      <c r="AD251" s="1055"/>
      <c r="AE251" s="1055"/>
      <c r="AF251" s="1055"/>
      <c r="AG251" s="1055"/>
      <c r="AH251" s="1056"/>
      <c r="AI251" s="1056"/>
      <c r="AJ251" s="1056"/>
      <c r="AK251" s="1056"/>
      <c r="AL251" s="1056"/>
      <c r="AM251" s="1056"/>
      <c r="AN251" s="1056"/>
      <c r="AO251" s="1056"/>
      <c r="AP251" s="1056"/>
      <c r="AQ251" s="1056"/>
      <c r="AR251" s="1056"/>
      <c r="AS251" s="1056"/>
      <c r="AT251" s="1056"/>
      <c r="AU251" s="1056"/>
      <c r="AV251" s="1056"/>
      <c r="AW251" s="1056"/>
      <c r="AX251" s="1056"/>
      <c r="AY251" s="1056"/>
      <c r="AZ251" s="1056"/>
      <c r="BA251" s="1056"/>
      <c r="BB251" s="1056"/>
      <c r="BC251" s="1057"/>
      <c r="BD251" s="24"/>
    </row>
    <row r="252" customFormat="false" ht="15.75" hidden="false" customHeight="true" outlineLevel="0" collapsed="false">
      <c r="A252" s="1374"/>
      <c r="B252" s="1375"/>
      <c r="C252" s="1078"/>
      <c r="D252" s="1376"/>
      <c r="E252" s="1375"/>
      <c r="F252" s="1376"/>
      <c r="G252" s="1375"/>
      <c r="H252" s="1377"/>
      <c r="I252" s="1375"/>
      <c r="J252" s="1378"/>
      <c r="K252" s="1379"/>
      <c r="L252" s="1380"/>
      <c r="M252" s="1380"/>
      <c r="N252" s="1380"/>
      <c r="O252" s="1380"/>
      <c r="P252" s="1380"/>
      <c r="Q252" s="1380"/>
      <c r="R252" s="1380"/>
      <c r="S252" s="1380"/>
      <c r="T252" s="1380"/>
      <c r="U252" s="1380"/>
      <c r="V252" s="1365"/>
      <c r="W252" s="1365"/>
      <c r="X252" s="1365"/>
      <c r="Y252" s="1365"/>
      <c r="Z252" s="826"/>
      <c r="AA252" s="827"/>
      <c r="AB252" s="1381"/>
      <c r="AC252" s="826"/>
    </row>
    <row r="253" customFormat="false" ht="15.75" hidden="false" customHeight="true" outlineLevel="0" collapsed="false">
      <c r="A253" s="1382" t="s">
        <v>4395</v>
      </c>
      <c r="B253" s="1368"/>
      <c r="C253" s="1065"/>
      <c r="D253" s="1369"/>
      <c r="E253" s="1368"/>
      <c r="F253" s="1383" t="s">
        <v>4396</v>
      </c>
      <c r="G253" s="1368"/>
      <c r="H253" s="1370" t="s">
        <v>3210</v>
      </c>
      <c r="I253" s="1368" t="s">
        <v>4397</v>
      </c>
      <c r="J253" s="1249"/>
      <c r="K253" s="1361"/>
      <c r="L253" s="850"/>
      <c r="M253" s="850"/>
      <c r="N253" s="850"/>
      <c r="O253" s="850"/>
      <c r="P253" s="850"/>
      <c r="Q253" s="850"/>
      <c r="R253" s="850"/>
      <c r="S253" s="850"/>
      <c r="T253" s="850"/>
      <c r="U253" s="850"/>
      <c r="V253" s="850"/>
      <c r="W253" s="850"/>
      <c r="X253" s="850"/>
      <c r="Y253" s="850"/>
      <c r="AA253" s="26"/>
      <c r="AB253" s="24"/>
    </row>
    <row r="254" customFormat="false" ht="15.75" hidden="false" customHeight="true" outlineLevel="0" collapsed="false">
      <c r="A254" s="1384"/>
      <c r="B254" s="1385"/>
      <c r="C254" s="1065"/>
      <c r="D254" s="1386"/>
      <c r="E254" s="1385"/>
      <c r="F254" s="1386"/>
      <c r="G254" s="1385"/>
      <c r="H254" s="1387"/>
      <c r="I254" s="1385"/>
      <c r="J254" s="1388"/>
      <c r="K254" s="1367"/>
      <c r="L254" s="1365"/>
      <c r="M254" s="1365"/>
      <c r="N254" s="1365"/>
      <c r="O254" s="1365"/>
      <c r="P254" s="1365"/>
      <c r="Q254" s="1365"/>
      <c r="R254" s="1365"/>
      <c r="S254" s="1365"/>
      <c r="T254" s="1365"/>
      <c r="U254" s="1365"/>
      <c r="V254" s="1365"/>
      <c r="W254" s="1365"/>
      <c r="X254" s="1365"/>
      <c r="Y254" s="1365"/>
      <c r="Z254" s="826"/>
      <c r="AA254" s="827"/>
      <c r="AB254" s="1381"/>
      <c r="AC254" s="826"/>
    </row>
    <row r="255" customFormat="false" ht="15.75" hidden="false" customHeight="true" outlineLevel="0" collapsed="false">
      <c r="A255" s="1081" t="s">
        <v>4398</v>
      </c>
      <c r="B255" s="1389" t="s">
        <v>4399</v>
      </c>
      <c r="C255" s="1065" t="s">
        <v>3877</v>
      </c>
      <c r="D255" s="1369" t="s">
        <v>4400</v>
      </c>
      <c r="E255" s="1368"/>
      <c r="F255" s="1369"/>
      <c r="G255" s="1368"/>
      <c r="H255" s="1370"/>
      <c r="I255" s="1368"/>
      <c r="J255" s="1249"/>
      <c r="K255" s="1361"/>
      <c r="L255" s="850"/>
      <c r="M255" s="850"/>
      <c r="N255" s="850"/>
      <c r="O255" s="850"/>
      <c r="P255" s="850"/>
      <c r="Q255" s="850"/>
      <c r="R255" s="850"/>
      <c r="S255" s="850"/>
      <c r="T255" s="850"/>
      <c r="U255" s="850"/>
      <c r="V255" s="850"/>
      <c r="W255" s="850"/>
      <c r="X255" s="850"/>
      <c r="Y255" s="850"/>
      <c r="AA255" s="26"/>
      <c r="AB255" s="24"/>
    </row>
    <row r="256" customFormat="false" ht="15.75" hidden="false" customHeight="true" outlineLevel="0" collapsed="false">
      <c r="A256" s="1384"/>
      <c r="B256" s="1385"/>
      <c r="C256" s="1065"/>
      <c r="D256" s="1386"/>
      <c r="E256" s="1385"/>
      <c r="F256" s="1386"/>
      <c r="G256" s="1385"/>
      <c r="H256" s="1387"/>
      <c r="I256" s="1385"/>
      <c r="J256" s="1388"/>
      <c r="K256" s="1367"/>
      <c r="L256" s="1365"/>
      <c r="M256" s="1365"/>
      <c r="N256" s="1365"/>
      <c r="O256" s="1365"/>
      <c r="P256" s="1365"/>
      <c r="Q256" s="1365"/>
      <c r="R256" s="1365"/>
      <c r="S256" s="1365"/>
      <c r="T256" s="1365"/>
      <c r="U256" s="1365"/>
      <c r="V256" s="1365"/>
      <c r="W256" s="1365"/>
      <c r="X256" s="1365"/>
      <c r="Y256" s="1365"/>
      <c r="Z256" s="826"/>
      <c r="AA256" s="827"/>
      <c r="AB256" s="1381"/>
      <c r="AC256" s="826"/>
    </row>
    <row r="257" customFormat="false" ht="15.75" hidden="false" customHeight="true" outlineLevel="0" collapsed="false">
      <c r="A257" s="1382" t="s">
        <v>4401</v>
      </c>
      <c r="B257" s="1389" t="s">
        <v>4402</v>
      </c>
      <c r="C257" s="1065" t="s">
        <v>3877</v>
      </c>
      <c r="D257" s="1369" t="s">
        <v>4403</v>
      </c>
      <c r="E257" s="1368"/>
      <c r="F257" s="1369"/>
      <c r="G257" s="1368"/>
      <c r="H257" s="1370"/>
      <c r="I257" s="1368"/>
      <c r="J257" s="1249"/>
      <c r="K257" s="1361"/>
      <c r="L257" s="850"/>
      <c r="M257" s="850"/>
      <c r="N257" s="850"/>
      <c r="O257" s="850"/>
      <c r="P257" s="850"/>
      <c r="Q257" s="850"/>
      <c r="R257" s="850"/>
      <c r="S257" s="850"/>
      <c r="T257" s="850"/>
      <c r="U257" s="850"/>
      <c r="V257" s="850"/>
      <c r="W257" s="850"/>
      <c r="X257" s="850"/>
      <c r="Y257" s="850"/>
      <c r="AA257" s="26"/>
      <c r="AB257" s="24"/>
    </row>
    <row r="258" customFormat="false" ht="15.75" hidden="false" customHeight="true" outlineLevel="0" collapsed="false">
      <c r="A258" s="1390"/>
      <c r="B258" s="1385"/>
      <c r="C258" s="1065"/>
      <c r="D258" s="1386"/>
      <c r="E258" s="1385"/>
      <c r="F258" s="1386"/>
      <c r="G258" s="1385"/>
      <c r="H258" s="1387"/>
      <c r="I258" s="1385"/>
      <c r="J258" s="1388"/>
      <c r="K258" s="1367"/>
      <c r="L258" s="1365"/>
      <c r="M258" s="1365"/>
      <c r="N258" s="1365"/>
      <c r="O258" s="1365"/>
      <c r="P258" s="1365"/>
      <c r="Q258" s="1365"/>
      <c r="R258" s="1365"/>
      <c r="S258" s="1365"/>
      <c r="T258" s="1365"/>
      <c r="U258" s="1365"/>
      <c r="V258" s="1365"/>
      <c r="W258" s="1365"/>
      <c r="X258" s="1365"/>
      <c r="Y258" s="1365"/>
      <c r="Z258" s="826"/>
      <c r="AA258" s="827"/>
      <c r="AB258" s="1381"/>
      <c r="AC258" s="826"/>
    </row>
    <row r="259" customFormat="false" ht="15.75" hidden="false" customHeight="true" outlineLevel="0" collapsed="false">
      <c r="A259" s="1382" t="s">
        <v>4404</v>
      </c>
      <c r="B259" s="1389" t="s">
        <v>4405</v>
      </c>
      <c r="C259" s="1065"/>
      <c r="D259" s="1369" t="s">
        <v>4406</v>
      </c>
      <c r="E259" s="1368"/>
      <c r="F259" s="1369"/>
      <c r="G259" s="1368"/>
      <c r="H259" s="1370"/>
      <c r="I259" s="1368"/>
      <c r="J259" s="1249"/>
      <c r="K259" s="1361"/>
      <c r="L259" s="850"/>
      <c r="M259" s="850"/>
      <c r="N259" s="850"/>
      <c r="O259" s="850"/>
      <c r="P259" s="850"/>
      <c r="Q259" s="850"/>
      <c r="R259" s="850"/>
      <c r="S259" s="850"/>
      <c r="T259" s="850"/>
      <c r="U259" s="850"/>
      <c r="V259" s="850"/>
      <c r="W259" s="850"/>
      <c r="X259" s="850"/>
      <c r="Y259" s="850"/>
      <c r="AA259" s="26"/>
      <c r="AB259" s="24"/>
    </row>
    <row r="260" customFormat="false" ht="15.75" hidden="false" customHeight="true" outlineLevel="0" collapsed="false">
      <c r="A260" s="1384"/>
      <c r="B260" s="1385"/>
      <c r="C260" s="1065"/>
      <c r="D260" s="1386"/>
      <c r="E260" s="1385"/>
      <c r="F260" s="1386"/>
      <c r="G260" s="1385"/>
      <c r="H260" s="1387"/>
      <c r="I260" s="1385"/>
      <c r="J260" s="1388"/>
      <c r="K260" s="1367"/>
      <c r="L260" s="1365"/>
      <c r="M260" s="1365"/>
      <c r="N260" s="1365"/>
      <c r="O260" s="1365"/>
      <c r="P260" s="1365"/>
      <c r="Q260" s="1365"/>
      <c r="R260" s="1365"/>
      <c r="S260" s="1365"/>
      <c r="T260" s="1365"/>
      <c r="U260" s="1365"/>
      <c r="V260" s="1365"/>
      <c r="W260" s="1365"/>
      <c r="X260" s="1365"/>
      <c r="Y260" s="1365"/>
      <c r="Z260" s="826"/>
      <c r="AA260" s="827"/>
      <c r="AB260" s="1381"/>
      <c r="AC260" s="826"/>
    </row>
    <row r="261" customFormat="false" ht="15.75" hidden="false" customHeight="true" outlineLevel="0" collapsed="false">
      <c r="A261" s="1081" t="s">
        <v>4407</v>
      </c>
      <c r="B261" s="1391" t="n">
        <v>41580</v>
      </c>
      <c r="C261" s="1065"/>
      <c r="D261" s="1383" t="s">
        <v>4408</v>
      </c>
      <c r="E261" s="1368"/>
      <c r="F261" s="1392" t="n">
        <v>41580</v>
      </c>
      <c r="G261" s="1368" t="s">
        <v>4409</v>
      </c>
      <c r="H261" s="1370" t="s">
        <v>4410</v>
      </c>
      <c r="I261" s="1368"/>
      <c r="J261" s="1249" t="s">
        <v>4411</v>
      </c>
      <c r="K261" s="1361"/>
      <c r="L261" s="850"/>
      <c r="M261" s="850"/>
      <c r="N261" s="850"/>
      <c r="O261" s="850"/>
      <c r="P261" s="850"/>
      <c r="Q261" s="850"/>
      <c r="R261" s="850"/>
      <c r="S261" s="850"/>
      <c r="T261" s="850"/>
      <c r="U261" s="850"/>
      <c r="V261" s="850"/>
      <c r="W261" s="850"/>
      <c r="X261" s="850"/>
      <c r="Y261" s="850"/>
      <c r="AA261" s="26"/>
      <c r="AB261" s="24"/>
    </row>
    <row r="262" customFormat="false" ht="15.75" hidden="false" customHeight="true" outlineLevel="0" collapsed="false">
      <c r="A262" s="1393" t="s">
        <v>577</v>
      </c>
      <c r="B262" s="1393"/>
      <c r="C262" s="1393"/>
      <c r="D262" s="1393"/>
      <c r="E262" s="1393"/>
      <c r="F262" s="1393"/>
      <c r="G262" s="1393"/>
      <c r="H262" s="1393"/>
      <c r="I262" s="1393"/>
      <c r="J262" s="1393"/>
      <c r="K262" s="1361"/>
      <c r="L262" s="850"/>
      <c r="M262" s="850"/>
      <c r="N262" s="850"/>
      <c r="O262" s="850"/>
      <c r="P262" s="850"/>
      <c r="Q262" s="850"/>
      <c r="R262" s="850"/>
      <c r="S262" s="850"/>
      <c r="T262" s="850"/>
      <c r="U262" s="850"/>
      <c r="V262" s="850"/>
      <c r="W262" s="850"/>
      <c r="X262" s="850"/>
      <c r="Y262" s="850"/>
      <c r="AA262" s="26"/>
      <c r="AB262" s="24"/>
    </row>
    <row r="263" customFormat="false" ht="15.75" hidden="false" customHeight="true" outlineLevel="0" collapsed="false">
      <c r="A263" s="1064"/>
      <c r="B263" s="1368"/>
      <c r="C263" s="1065"/>
      <c r="D263" s="1369"/>
      <c r="E263" s="1368"/>
      <c r="F263" s="1369"/>
      <c r="G263" s="1368"/>
      <c r="H263" s="1370"/>
      <c r="I263" s="1368"/>
      <c r="J263" s="1249"/>
      <c r="K263" s="1361"/>
      <c r="L263" s="850"/>
      <c r="M263" s="850"/>
      <c r="N263" s="850"/>
      <c r="O263" s="850"/>
      <c r="P263" s="850"/>
      <c r="Q263" s="850"/>
      <c r="R263" s="850"/>
      <c r="S263" s="850"/>
      <c r="T263" s="850"/>
      <c r="U263" s="850"/>
      <c r="V263" s="850"/>
      <c r="W263" s="850"/>
      <c r="X263" s="850"/>
      <c r="Y263" s="850"/>
      <c r="AA263" s="26"/>
      <c r="AB263" s="24"/>
    </row>
    <row r="264" customFormat="false" ht="15.75" hidden="false" customHeight="true" outlineLevel="0" collapsed="false">
      <c r="A264" s="1394" t="s">
        <v>4412</v>
      </c>
      <c r="B264" s="1395"/>
      <c r="C264" s="1396"/>
      <c r="D264" s="1397" t="s">
        <v>4413</v>
      </c>
      <c r="E264" s="1395"/>
      <c r="F264" s="1398"/>
      <c r="G264" s="1395"/>
      <c r="H264" s="1399"/>
      <c r="I264" s="1395" t="s">
        <v>4414</v>
      </c>
      <c r="J264" s="1400" t="s">
        <v>4415</v>
      </c>
      <c r="K264" s="1361"/>
      <c r="L264" s="850"/>
      <c r="M264" s="850"/>
      <c r="N264" s="850"/>
      <c r="O264" s="850"/>
      <c r="P264" s="850"/>
      <c r="Q264" s="850"/>
      <c r="R264" s="850"/>
      <c r="S264" s="850"/>
      <c r="T264" s="850"/>
      <c r="U264" s="850"/>
      <c r="V264" s="850"/>
      <c r="W264" s="850"/>
      <c r="X264" s="850"/>
      <c r="Y264" s="850"/>
      <c r="AA264" s="26"/>
      <c r="AB264" s="24"/>
    </row>
  </sheetData>
  <mergeCells count="16">
    <mergeCell ref="A1:I1"/>
    <mergeCell ref="J1:L2"/>
    <mergeCell ref="F99:G99"/>
    <mergeCell ref="F102:K102"/>
    <mergeCell ref="G135:H135"/>
    <mergeCell ref="F153:H153"/>
    <mergeCell ref="A155:I155"/>
    <mergeCell ref="A165:I165"/>
    <mergeCell ref="A175:I175"/>
    <mergeCell ref="H184:M184"/>
    <mergeCell ref="A191:I191"/>
    <mergeCell ref="A210:I210"/>
    <mergeCell ref="A230:I231"/>
    <mergeCell ref="A244:I244"/>
    <mergeCell ref="A250:J250"/>
    <mergeCell ref="A262:J262"/>
  </mergeCells>
  <hyperlinks>
    <hyperlink ref="C4" r:id="rId1" display="http://www.mizlala.co.il/he"/>
    <hyperlink ref="D4" r:id="rId2" display="https://www.facebook.com/Mizlala-260975487257554/"/>
    <hyperlink ref="C5" r:id="rId3" display="http://gerald.co.il/"/>
    <hyperlink ref="D5" r:id="rId4" display="https://www.facebook.com/Gerald.Patisserie/photos"/>
    <hyperlink ref="D6" r:id="rId5" display="http://muskat.rest.co.il/"/>
    <hyperlink ref="E9" r:id="rId6" display="https://www.facebook.com/bristapizza/"/>
    <hyperlink ref="D10" r:id="rId7" display="Www.cafetety.co.il"/>
    <hyperlink ref="J10" r:id="rId8" display="Caffe7namal@gmail.com"/>
    <hyperlink ref="D11" r:id="rId9" display="http://www.vivino.co.il/"/>
    <hyperlink ref="E11" r:id="rId10" display="https://www.facebook.com/VIVINOHAIFA/info/?tab=overview"/>
    <hyperlink ref="J11" r:id="rId11" display="odedstrauss@hotmail.com"/>
    <hyperlink ref="J13" r:id="rId12" display="tammy@jerusalemcakedesign.com"/>
    <hyperlink ref="D14" r:id="rId13" location="!about1/cgse" display="http://www.lehem-shahar.com/#!about1/cgse"/>
    <hyperlink ref="D15" r:id="rId14" display="http://www.lili24.co.il/"/>
    <hyperlink ref="E16" r:id="rId15" display="https://www.facebook.com/hashachen/info/?tab=overview"/>
    <hyperlink ref="D17" r:id="rId16" display="http://www.mychooka.co.il/index.html"/>
    <hyperlink ref="E17" r:id="rId17" display="https://www.facebook.com/mychooka?fref=ts"/>
    <hyperlink ref="E20" r:id="rId18" display="http://www.mapa.co.il/%D7%9E%D7%A4%D7%94/%D7%9E%D7%A1%D7%A2%D7%93%D7%95%D7%AA/104767"/>
    <hyperlink ref="G23" r:id="rId19" display="http://bleeckerbakery.co.il/%D7%AA%D7%A4%D7%A8%D7%99%D7%98-%D7%A8%D7%A2%D7%A0%D7%A0%D7%94"/>
    <hyperlink ref="J23" r:id="rId20" display="daniel_karni4@walla.co.il"/>
    <hyperlink ref="D24" r:id="rId21" display="http://www.2eat.co.il/avantgrade/"/>
    <hyperlink ref="D26" r:id="rId22" display="http://www.rol.co.il/sites/cafe-pazit/"/>
    <hyperlink ref="D27" r:id="rId23" display="http://gutale.rest.co.il/"/>
    <hyperlink ref="E31" r:id="rId24" display="https://www.facebook.com/pages/%D7%91%D7%99%D7%AA%D7%90-%D7%A7%D7%A4%D7%94-Beta-Caffe/1639345359620693"/>
    <hyperlink ref="D41" r:id="rId25" display="https://www.facebook.com/pages/%D7%A7%D7%95%D7%A7%D7%99%D7%A6%D7%94-Home-made-Israeli-food/184239126151"/>
    <hyperlink ref="D45" r:id="rId26" display="http://cafezorik.co.il/"/>
    <hyperlink ref="E45" r:id="rId27" display="https://www.facebook.com/zorikcafe.co.il"/>
    <hyperlink ref="D47" r:id="rId28" display="http://www.rol.co.il/sites/thai-food/menu.html"/>
    <hyperlink ref="C50" r:id="rId29" display="http://www.urbankitchen.co.il/"/>
    <hyperlink ref="C51" r:id="rId30" display="http://80005360.rest.co.il/"/>
    <hyperlink ref="E53" r:id="rId31" display="https://www.facebook.com/pages/Antonio-Pizza-%D7%90%D7%A0%D7%98%D7%95%D7%A0%D7%99%D7%95-%D7%A4%D7%99%D7%A6%D7%94/370096356429598"/>
    <hyperlink ref="E58" r:id="rId32" display="https://www.facebook.com/thesafsal"/>
    <hyperlink ref="C59" r:id="rId33" display="http://80164232.rest.co.il/%D7%AA%D7%A4%D7%A8%D7%99%D7%98?menuId=495240"/>
    <hyperlink ref="D60" r:id="rId34" display="https://www.facebook.com/Mollybloomssarona"/>
    <hyperlink ref="I60" r:id="rId35" display="https://www.facebook.com/vegansontop/photos/a.166754650086370.35515.165174500244385/759928080769021/?type=1&amp;theater"/>
    <hyperlink ref="C61" r:id="rId36" display="http://www.pizzafabios.co.il/"/>
    <hyperlink ref="D61" r:id="rId37" display="https://www.facebook.com/pages/Fabios-pizza-%D7%94%D7%A2%D7%9E%D7%95%D7%93-%D7%94%D7%A8%D7%99%D7%A9%D7%9E%D7%99/238078946251347"/>
    <hyperlink ref="D63" r:id="rId38" location="inbox" display="https://mail.google.com/mail/u/0/?shva=1#inbox"/>
    <hyperlink ref="C64" r:id="rId39" display="http://anitaglida.co.il/about.html"/>
    <hyperlink ref="D64" r:id="rId40" display="https://www.facebook.com/pages/%D7%92%D7%9C%D7%99%D7%93%D7%AA-%D7%90%D7%A0%D7%99%D7%98%D7%94-%D7%A4%D7%9C%D7%95%D7%A8%D7%A0%D7%98%D7%99%D7%9F/307536559258965?fref=ts"/>
    <hyperlink ref="G64" r:id="rId41" display="http://anitaglida.co.il/sono.html"/>
    <hyperlink ref="D66" r:id="rId42" display="https://laboratorio.mishloha.co.il/online.php?rest_id=3683"/>
    <hyperlink ref="E66" r:id="rId43" display="https://www.facebook.com/Laboratorio.di.Pasta/info"/>
    <hyperlink ref="D69" r:id="rId44" display="http://www.rol.co.il/sites/mama-rachel/menu.html"/>
    <hyperlink ref="E69" r:id="rId45" display="https://www.facebook.com/MmaRahel"/>
    <hyperlink ref="D70" r:id="rId46" display="http://www.pekin.co.il/"/>
    <hyperlink ref="E70" r:id="rId47" display="https://www.facebook.com/PekinTsahala"/>
    <hyperlink ref="E71" r:id="rId48" display="https://www.facebook.com/anat.galbi?ref=hl"/>
    <hyperlink ref="D72" r:id="rId49" display="http://www.freshkitchen.co.il/html/"/>
    <hyperlink ref="E72" r:id="rId50" display="https://www.facebook.com/Fresh.kitchen.tlv"/>
    <hyperlink ref="D73" r:id="rId51" display="http://www.onami.co.il/he/home/default.aspx"/>
    <hyperlink ref="D75" r:id="rId52" location="!/Adelaidecafe1" display="http://www.facebook.com/home.php?ref=logo#!/Adelaidecafe1"/>
    <hyperlink ref="D76" r:id="rId53" display="http://www.taizu.co.il/Content.aspx?id=75"/>
    <hyperlink ref="D80" r:id="rId54" display="http://www.facebook.com/Uganda.Tel.Aviv"/>
    <hyperlink ref="E81" r:id="rId55" display="https://www.food.co.il/100chicos-ibn"/>
    <hyperlink ref="D82" r:id="rId56" display="http://www.rest.co.il/sites/Default.asp?txtRestID=9866"/>
    <hyperlink ref="E82" r:id="rId57" display="http://www.wineboutique.co.il/"/>
    <hyperlink ref="E88" r:id="rId58" display="http://www.rest.co.il/sites/default.asp?txtRestID=9382"/>
    <hyperlink ref="F88" r:id="rId59" display="https://www.facebook.com/MezcalTelAviv"/>
    <hyperlink ref="E89" r:id="rId60" display="http://www.benami.co.il/"/>
    <hyperlink ref="E90" r:id="rId61" display="http://www.rest.co.il/sites/Default.asp?txtRestID=5134"/>
    <hyperlink ref="D92" r:id="rId62" display="http://www.mouse.co.il/CM.food_item_place,382,213,4147,.aspx"/>
    <hyperlink ref="E93" r:id="rId63" display="http://www.rest.co.il/sites/default.asp?txtRestID=20&amp;txtNavID=3&amp;txtItemID=126"/>
    <hyperlink ref="E95" r:id="rId64" display="http://www.rest.co.il/sites/Default.asp?txtRestID=5375"/>
    <hyperlink ref="F95" r:id="rId65" display="http://www.facebook.com/alternative.rest"/>
    <hyperlink ref="F97" r:id="rId66" display="http://www.mishlohim.co.il/Menu.aspx?businessId=3300"/>
    <hyperlink ref="D98" r:id="rId67" display="http://www.quarter-cafe.co.il/hebrew/quarter-cafe-menus.php"/>
    <hyperlink ref="D100" r:id="rId68" display="http://www.rol.co.il/sites/puaa/map.html"/>
    <hyperlink ref="C101" r:id="rId69" display="http://tranquilla.co.il/index.asp?id=2"/>
    <hyperlink ref="B102" r:id="rId70" display="http://www.mouse.co.il/CM.food_item_place,383,213,6561,.aspx"/>
    <hyperlink ref="C103" r:id="rId71" display="http://www.lachmanina.co.il/"/>
    <hyperlink ref="C104" r:id="rId72" display="http://www.rest.co.il/sites/Default.asp?txtRestID=12610&amp;txtNavID=3&amp;txtItemID=634506"/>
    <hyperlink ref="D105" r:id="rId73" display="http://zepra.pionetsv.co.il/"/>
    <hyperlink ref="D115" r:id="rId74" display="http://www.bargiyora.co.il/bar-giyora-menu"/>
    <hyperlink ref="D116" r:id="rId75" display="http://www.lachmanina.co.il/index.html"/>
    <hyperlink ref="D118" r:id="rId76" display="https://www.mishloha.co.il/rest_new_page.asp?rest_id=528"/>
    <hyperlink ref="D119" r:id="rId77" display="http://www.rest.co.il/sites/Default.asp?txtRestID=12018&amp;txtNavID=3&amp;txtItemID=564114"/>
    <hyperlink ref="D120" r:id="rId78" display="https://www.food.co.il/pappas"/>
    <hyperlink ref="C123" r:id="rId79" display="http://takeaway.bazzili.com/"/>
    <hyperlink ref="C124" r:id="rId80" display="http://www.payless.com/store/"/>
    <hyperlink ref="D124" r:id="rId81" display="http://www.sakal-group.co.il/map_brand.php?id=69&amp;brand=Payless"/>
    <hyperlink ref="C127" r:id="rId82" display="http://www.mago.co.il/"/>
    <hyperlink ref="G127" r:id="rId83" display="http://www.facebook.com/veganfriendly.co.il?sk=messages_inbox&amp;action=read&amp;tid=id.321228434657371"/>
    <hyperlink ref="D128" r:id="rId84" display="http://www.facebook.com/BeitHaamudim/info"/>
    <hyperlink ref="D129" r:id="rId85" display="http://www.facebook.com/ariel.benbechor"/>
    <hyperlink ref="C130" r:id="rId86" display="http://www.duet-catering.com/?page_id=25"/>
    <hyperlink ref="C133" r:id="rId87" display="http://amirim.com/manifest/he"/>
    <hyperlink ref="C139" r:id="rId88" display="http://benedict.co.il/he/ben-yehuda/home.aspx"/>
    <hyperlink ref="C140" r:id="rId89" display="http://www.japanika.net/HomePage.aspx"/>
    <hyperlink ref="D144" r:id="rId90" display="http://www.gregcafe.co.il/%D7%9E%D7%9E%D7%99%D7%9C%D7%90_%D7%99%D7%A8%D7%95%D7%A9%D7%9C%D7%99%D7%9D"/>
    <hyperlink ref="C148" r:id="rId91" display="http://www.2eat.co.il/LeMoulin/"/>
    <hyperlink ref="C149" r:id="rId92" location="!menu/c1moz" display="http://cafexoho.wix.com/cafe-xoho#!menu/c1moz"/>
    <hyperlink ref="D149" r:id="rId93" display="http://www.facebook.com/CafeXoho"/>
    <hyperlink ref="C151" r:id="rId94" display="http://www.rest.co.il/sites/default.asp?txtRestID=10600&amp;txtNavID=3&amp;txtItemID=355914"/>
    <hyperlink ref="C152" r:id="rId95" display="http://www.rest.co.il/sites/default.asp?txtrestid=195"/>
    <hyperlink ref="C153" r:id="rId96" location="!/pages/Neighbours-cafe-נייברס-קפה/280677255300226" display="http://www.facebook.com/pages/Neighbours-cafe-%D7%A0%D7%99%D7%99%D7%91%D7%A8%D7%A1-%D7%A7%D7%A4%D7%94/280677255300226#!/pages/Neighbours-cafe-%D7%A0%D7%99%D7%99%D7%91%D7%A8%D7%A1-%D7%A7%D7%A4%D7%94/280677255300226"/>
    <hyperlink ref="D158" r:id="rId97" display="http://www.2eat.co.il/restaurant.aspx?restid=18632"/>
    <hyperlink ref="D161" r:id="rId98" display="http://www.rol.co.il/sites/charly/menu.html"/>
    <hyperlink ref="E161" r:id="rId99" display="https://www.facebook.com/CharlyChekpoint?sk=wall"/>
    <hyperlink ref="D163" r:id="rId100" display="http://cafevarda.com/"/>
    <hyperlink ref="E163" r:id="rId101" display="https://www.facebook.com/cafevarda"/>
    <hyperlink ref="E167" r:id="rId102" display="https://www.facebook.com/KprSblh"/>
    <hyperlink ref="D168" r:id="rId103" display="http://www.rest.co.il/sites/Default.asp?txtRestID=10722"/>
    <hyperlink ref="C173" r:id="rId104" display="http://www.rest.co.il/sites/Default.asp?txtRestID=9329"/>
    <hyperlink ref="F183" r:id="rId105" display="http://www.rest.co.il/sites/Default.asp?txtRestID=9309"/>
    <hyperlink ref="E184" r:id="rId106" display="http://www.galisbakery.co.il/"/>
    <hyperlink ref="E186" r:id="rId107" display="http://kyoto.co.il/"/>
    <hyperlink ref="C190" r:id="rId108" display="http://www.rest.co.il/sites/Default.asp?txtRestID=10859"/>
    <hyperlink ref="E195" r:id="rId109" display="https://www.facebook.com/narkishesh?fref=ts&amp;__mref=message_bubble"/>
    <hyperlink ref="A196" r:id="rId110" display="https://www.facebook.com/yishai.shapira"/>
    <hyperlink ref="C201" r:id="rId111" display="http://www.rest.co.il/sites/Default.asp?txtRestID=2190"/>
    <hyperlink ref="D201" r:id="rId112" display="http://www.facebook.com/al.dente.796"/>
    <hyperlink ref="F202" r:id="rId113" display="http://www.sushirehavia.co.il/"/>
    <hyperlink ref="C207" r:id="rId114" display="http://www.gojerusalem.co.il/item_646/%D7%91%D7%95%D7%9C%D7%99%D7%A0%D7%98"/>
    <hyperlink ref="E211" r:id="rId115" display="https://www.facebook.com/pages/%D7%90%D7%9E%D7%A8%D7%99%D7%A7%D7%9F-%D7%A4%D7%99%D7%A6%D7%94-%D7%99%D7%A7%D7%A0%D7%A2%D7%9D/811562092262702?fref=ts"/>
    <hyperlink ref="D214" r:id="rId116" display="http://www.pitputimbakery.com/"/>
    <hyperlink ref="C215" r:id="rId117" display="https://www.facebook.com/pages/%D7%A4%D7%A8%D7%98%D7%9C%D7%95-%D7%9B%D7%A8%D7%9E%D7%99%D7%90%D7%9C/172782766203753"/>
    <hyperlink ref="D216" r:id="rId118" display="http://www.avtalyonoil.co.il/%D7%9E%D7%A4%D7%92%D7%A9%D7%99%D7%9D/"/>
    <hyperlink ref="E217" r:id="rId119" display="https://www.facebook.com/pages/Rising-Sun-Sushi/545166082164479?ref=hl"/>
    <hyperlink ref="D218" r:id="rId120" display="http://www.2eat.co.il/syncopa/"/>
    <hyperlink ref="E221" r:id="rId121" display="http://facebook.com/jackafunim"/>
    <hyperlink ref="E223" r:id="rId122" display="http://www.rest.co.il/sites/Default.asp?txtRestID=11380"/>
    <hyperlink ref="C225" r:id="rId123" display="http://minatomei.rest.co.il/he/pages/default.aspx?ContentID=6"/>
    <hyperlink ref="D226" r:id="rId124" location="!/bengahummus" display="http://www.facebook.com/veganfriendly.co.il?sk=messages_inbox&amp;action=read&amp;tid=id.249605618495662#!/bengahummus"/>
    <hyperlink ref="C241" r:id="rId125" display="http://www.facebook.com/humusbardi"/>
    <hyperlink ref="D242" r:id="rId126" display="http://minatomei.rest.co.il/he/menu/default.aspx?ChannelID=2"/>
    <hyperlink ref="D251" r:id="rId127" display="http://www.fashka.co.il/"/>
    <hyperlink ref="E251" r:id="rId128" display="https://www.facebook.com/pages/%D7%A4%D7%90%D7%A9%D7%A7%D7%94-%D7%A0%D7%A2%D7%9C%D7%99-%D7%98%D7%A8%D7%95%D7%9D-%D7%94%D7%9C%D7%99%D7%9B%D7%94/145275208870652?fref=ts"/>
    <hyperlink ref="F253" r:id="rId129" display="http://www.facebook.com/moti.nazari"/>
    <hyperlink ref="B255" r:id="rId130" display="http://www.facebook.com/pages/%D7%91%D7%95%D7%98%D7%99%D7%A7-%D7%94%D7%90%D7%9C%D7%94/248679895166207"/>
    <hyperlink ref="B257" r:id="rId131" display="http://www.facebook.com/cottonfashion"/>
    <hyperlink ref="B259" r:id="rId132" display="http://www.wolfandsegal.com/"/>
    <hyperlink ref="D261" r:id="rId133" display="http://www.facebook.com/StudioEfrata"/>
    <hyperlink ref="D264" r:id="rId134" display="http://www.priz.co.i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Q151"/>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2" min="1" style="0" width="16.0663265306122"/>
    <col collapsed="false" hidden="false" max="3" min="3" style="0" width="15.6581632653061"/>
    <col collapsed="false" hidden="false" max="4" min="4" style="0" width="9.85204081632653"/>
    <col collapsed="false" hidden="false" max="5" min="5" style="0" width="15.9285714285714"/>
    <col collapsed="false" hidden="false" max="6" min="6" style="0" width="9.04591836734694"/>
    <col collapsed="false" hidden="false" max="7" min="7" style="0" width="9.85204081632653"/>
    <col collapsed="false" hidden="false" max="8" min="8" style="0" width="9.31632653061224"/>
    <col collapsed="false" hidden="false" max="9" min="9" style="0" width="13.2295918367347"/>
    <col collapsed="false" hidden="false" max="10" min="10" style="0" width="25.3775510204082"/>
    <col collapsed="false" hidden="false" max="11" min="11" style="0" width="11.2040816326531"/>
    <col collapsed="false" hidden="false" max="12" min="12" style="0" width="6.3469387755102"/>
    <col collapsed="false" hidden="false" max="13" min="13" style="0" width="10.8010204081633"/>
    <col collapsed="false" hidden="false" max="14" min="14" style="0" width="9.04591836734694"/>
    <col collapsed="false" hidden="false" max="15" min="15" style="0" width="7.83163265306122"/>
    <col collapsed="false" hidden="false" max="16" min="16" style="0" width="16.1989795918367"/>
    <col collapsed="false" hidden="false" max="17" min="17" style="0" width="15.6581632653061"/>
    <col collapsed="false" hidden="false" max="18" min="18" style="0" width="13.2295918367347"/>
    <col collapsed="false" hidden="false" max="19" min="19" style="0" width="24.8367346938776"/>
    <col collapsed="false" hidden="false" max="22" min="20" style="0" width="9.85204081632653"/>
    <col collapsed="false" hidden="false" max="23" min="23" style="0" width="63.4438775510204"/>
    <col collapsed="false" hidden="false" max="24" min="24" style="0" width="16.469387755102"/>
    <col collapsed="false" hidden="false" max="25" min="25" style="0" width="15.6581632653061"/>
    <col collapsed="false" hidden="false" max="26" min="26" style="0" width="74.3826530612245"/>
    <col collapsed="false" hidden="false" max="69" min="27" style="0" width="9.85204081632653"/>
    <col collapsed="false" hidden="false" max="1025" min="70" style="0" width="14.1734693877551"/>
  </cols>
  <sheetData>
    <row r="1" customFormat="false" ht="36.75" hidden="false" customHeight="true" outlineLevel="0" collapsed="false">
      <c r="A1" s="3" t="s">
        <v>4416</v>
      </c>
      <c r="B1" s="3" t="s">
        <v>1</v>
      </c>
      <c r="C1" s="1401" t="s">
        <v>2</v>
      </c>
      <c r="D1" s="1402" t="s">
        <v>876</v>
      </c>
      <c r="E1" s="1402" t="s">
        <v>877</v>
      </c>
      <c r="F1" s="1402" t="s">
        <v>4417</v>
      </c>
      <c r="G1" s="1402" t="s">
        <v>4418</v>
      </c>
      <c r="H1" s="1402" t="s">
        <v>6</v>
      </c>
      <c r="I1" s="1402" t="s">
        <v>4419</v>
      </c>
      <c r="J1" s="1402" t="s">
        <v>4420</v>
      </c>
      <c r="K1" s="1402" t="s">
        <v>893</v>
      </c>
      <c r="L1" s="1402" t="s">
        <v>10</v>
      </c>
      <c r="M1" s="1402" t="s">
        <v>4421</v>
      </c>
      <c r="N1" s="1402" t="s">
        <v>4422</v>
      </c>
      <c r="O1" s="1402" t="s">
        <v>13</v>
      </c>
      <c r="P1" s="1402" t="s">
        <v>14</v>
      </c>
      <c r="Q1" s="1403" t="s">
        <v>4423</v>
      </c>
      <c r="R1" s="1403" t="s">
        <v>4424</v>
      </c>
      <c r="S1" s="1403" t="s">
        <v>4425</v>
      </c>
      <c r="T1" s="1403" t="s">
        <v>4426</v>
      </c>
      <c r="U1" s="1403" t="s">
        <v>4427</v>
      </c>
      <c r="V1" s="1403" t="s">
        <v>4428</v>
      </c>
      <c r="W1" s="1404" t="s">
        <v>896</v>
      </c>
      <c r="X1" s="1403" t="s">
        <v>4429</v>
      </c>
      <c r="Y1" s="1405" t="s">
        <v>4430</v>
      </c>
      <c r="Z1" s="1406" t="s">
        <v>4431</v>
      </c>
      <c r="AA1" s="1407"/>
      <c r="AB1" s="1408"/>
      <c r="AC1" s="1408"/>
      <c r="AD1" s="1408"/>
      <c r="AE1" s="1408"/>
      <c r="AF1" s="1408"/>
      <c r="AG1" s="1408"/>
      <c r="AH1" s="1408"/>
      <c r="AI1" s="1408"/>
      <c r="AJ1" s="1408"/>
      <c r="AK1" s="1408"/>
      <c r="AL1" s="1408"/>
      <c r="AM1" s="1408"/>
      <c r="AN1" s="1408"/>
      <c r="AO1" s="1408"/>
      <c r="AP1" s="1408"/>
      <c r="AQ1" s="1408"/>
      <c r="AR1" s="1408"/>
      <c r="AS1" s="1408"/>
      <c r="AT1" s="1408"/>
      <c r="AU1" s="1408"/>
      <c r="AV1" s="1408"/>
      <c r="AW1" s="1408"/>
      <c r="AX1" s="1408"/>
      <c r="AY1" s="1408"/>
      <c r="AZ1" s="1408"/>
      <c r="BA1" s="1408"/>
      <c r="BB1" s="1408"/>
      <c r="BC1" s="1408"/>
      <c r="BD1" s="1408"/>
      <c r="BE1" s="1408"/>
      <c r="BF1" s="1408"/>
      <c r="BG1" s="1408"/>
      <c r="BH1" s="1408"/>
      <c r="BI1" s="1408"/>
      <c r="BJ1" s="1408"/>
      <c r="BK1" s="1408"/>
      <c r="BL1" s="1408"/>
      <c r="BM1" s="18"/>
      <c r="BN1" s="18"/>
      <c r="BO1" s="18"/>
      <c r="BP1" s="18"/>
      <c r="BQ1" s="18"/>
    </row>
    <row r="2" customFormat="false" ht="15.75" hidden="false" customHeight="true" outlineLevel="0" collapsed="false">
      <c r="A2" s="1409" t="s">
        <v>4432</v>
      </c>
      <c r="B2" s="1409" t="s">
        <v>22</v>
      </c>
      <c r="C2" s="1410" t="s">
        <v>4433</v>
      </c>
      <c r="D2" s="21"/>
      <c r="E2" s="21"/>
      <c r="F2" s="21"/>
      <c r="G2" s="21"/>
      <c r="H2" s="21"/>
      <c r="I2" s="1411"/>
      <c r="J2" s="1412" t="s">
        <v>257</v>
      </c>
      <c r="K2" s="21"/>
      <c r="L2" s="21"/>
      <c r="M2" s="21"/>
      <c r="N2" s="21"/>
      <c r="O2" s="21"/>
      <c r="P2" s="21"/>
      <c r="Q2" s="21"/>
      <c r="R2" s="21"/>
      <c r="S2" s="21"/>
      <c r="T2" s="21"/>
      <c r="U2" s="21"/>
      <c r="V2" s="21"/>
      <c r="W2" s="22" t="s">
        <v>4434</v>
      </c>
      <c r="X2" s="21" t="s">
        <v>4435</v>
      </c>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68"/>
      <c r="BQ2" s="268"/>
    </row>
    <row r="3" customFormat="false" ht="15.75" hidden="false" customHeight="true" outlineLevel="0" collapsed="false">
      <c r="A3" s="1409" t="s">
        <v>21</v>
      </c>
      <c r="B3" s="1409" t="s">
        <v>22</v>
      </c>
      <c r="C3" s="1410" t="s">
        <v>23</v>
      </c>
      <c r="D3" s="21"/>
      <c r="E3" s="21"/>
      <c r="F3" s="21"/>
      <c r="G3" s="21" t="s">
        <v>4436</v>
      </c>
      <c r="H3" s="21"/>
      <c r="I3" s="1411" t="s">
        <v>25</v>
      </c>
      <c r="J3" s="1412" t="s">
        <v>26</v>
      </c>
      <c r="K3" s="21"/>
      <c r="L3" s="21"/>
      <c r="M3" s="21"/>
      <c r="N3" s="21"/>
      <c r="O3" s="21"/>
      <c r="P3" s="21" t="s">
        <v>4437</v>
      </c>
      <c r="Q3" s="21" t="s">
        <v>4438</v>
      </c>
      <c r="R3" s="21" t="s">
        <v>563</v>
      </c>
      <c r="S3" s="21" t="s">
        <v>563</v>
      </c>
      <c r="T3" s="21" t="s">
        <v>563</v>
      </c>
      <c r="U3" s="21" t="s">
        <v>563</v>
      </c>
      <c r="V3" s="21" t="s">
        <v>563</v>
      </c>
      <c r="W3" s="22" t="s">
        <v>4439</v>
      </c>
      <c r="X3" s="21" t="s">
        <v>4440</v>
      </c>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68"/>
      <c r="BQ3" s="268"/>
    </row>
    <row r="4" customFormat="false" ht="15.75" hidden="false" customHeight="true" outlineLevel="0" collapsed="false">
      <c r="A4" s="296" t="s">
        <v>4441</v>
      </c>
      <c r="B4" s="301" t="s">
        <v>4442</v>
      </c>
      <c r="C4" s="1413" t="s">
        <v>4443</v>
      </c>
      <c r="D4" s="262"/>
      <c r="E4" s="262"/>
      <c r="F4" s="262"/>
      <c r="G4" s="262"/>
      <c r="H4" s="262"/>
      <c r="I4" s="1414"/>
      <c r="J4" s="1415" t="s">
        <v>4444</v>
      </c>
      <c r="K4" s="262"/>
      <c r="L4" s="262"/>
      <c r="M4" s="262"/>
      <c r="N4" s="262"/>
      <c r="O4" s="262"/>
      <c r="P4" s="262" t="s">
        <v>4445</v>
      </c>
      <c r="Q4" s="262" t="s">
        <v>4446</v>
      </c>
      <c r="R4" s="262" t="s">
        <v>563</v>
      </c>
      <c r="S4" s="262" t="s">
        <v>563</v>
      </c>
      <c r="T4" s="262" t="s">
        <v>563</v>
      </c>
      <c r="U4" s="262" t="s">
        <v>563</v>
      </c>
      <c r="V4" s="262" t="s">
        <v>563</v>
      </c>
      <c r="W4" s="1332" t="s">
        <v>4447</v>
      </c>
      <c r="X4" s="262" t="s">
        <v>4448</v>
      </c>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8"/>
      <c r="BQ4" s="268"/>
    </row>
    <row r="5" customFormat="false" ht="15.75" hidden="false" customHeight="true" outlineLevel="0" collapsed="false">
      <c r="A5" s="296" t="s">
        <v>1270</v>
      </c>
      <c r="B5" s="301" t="s">
        <v>4442</v>
      </c>
      <c r="C5" s="1413" t="s">
        <v>4449</v>
      </c>
      <c r="D5" s="262"/>
      <c r="E5" s="262"/>
      <c r="F5" s="262"/>
      <c r="G5" s="262"/>
      <c r="H5" s="262"/>
      <c r="I5" s="1414"/>
      <c r="J5" s="462" t="s">
        <v>4450</v>
      </c>
      <c r="K5" s="262"/>
      <c r="L5" s="262"/>
      <c r="M5" s="262"/>
      <c r="N5" s="262"/>
      <c r="O5" s="262"/>
      <c r="P5" s="262" t="s">
        <v>4451</v>
      </c>
      <c r="Q5" s="262" t="s">
        <v>4452</v>
      </c>
      <c r="R5" s="262" t="s">
        <v>563</v>
      </c>
      <c r="S5" s="262" t="s">
        <v>563</v>
      </c>
      <c r="T5" s="262" t="s">
        <v>563</v>
      </c>
      <c r="U5" s="262" t="s">
        <v>563</v>
      </c>
      <c r="V5" s="262" t="s">
        <v>563</v>
      </c>
      <c r="W5" s="1332" t="s">
        <v>4453</v>
      </c>
      <c r="X5" s="262" t="s">
        <v>4454</v>
      </c>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2"/>
      <c r="BD5" s="262"/>
      <c r="BE5" s="262"/>
      <c r="BF5" s="262"/>
      <c r="BG5" s="262"/>
      <c r="BH5" s="262"/>
      <c r="BI5" s="262"/>
      <c r="BJ5" s="262"/>
      <c r="BK5" s="262"/>
      <c r="BL5" s="262"/>
      <c r="BM5" s="262"/>
      <c r="BN5" s="262"/>
      <c r="BO5" s="262"/>
      <c r="BP5" s="268"/>
      <c r="BQ5" s="268"/>
    </row>
    <row r="6" customFormat="false" ht="15.75" hidden="false" customHeight="true" outlineLevel="0" collapsed="false">
      <c r="A6" s="296" t="s">
        <v>2602</v>
      </c>
      <c r="B6" s="301" t="s">
        <v>150</v>
      </c>
      <c r="C6" s="1413" t="s">
        <v>4455</v>
      </c>
      <c r="D6" s="262"/>
      <c r="E6" s="262"/>
      <c r="F6" s="262"/>
      <c r="G6" s="262"/>
      <c r="H6" s="262"/>
      <c r="I6" s="1414"/>
      <c r="J6" s="462" t="s">
        <v>4456</v>
      </c>
      <c r="K6" s="262"/>
      <c r="L6" s="262"/>
      <c r="M6" s="262"/>
      <c r="N6" s="262"/>
      <c r="O6" s="262"/>
      <c r="P6" s="262" t="s">
        <v>4457</v>
      </c>
      <c r="Q6" s="262" t="s">
        <v>4452</v>
      </c>
      <c r="R6" s="262" t="s">
        <v>563</v>
      </c>
      <c r="S6" s="262" t="s">
        <v>563</v>
      </c>
      <c r="T6" s="262" t="s">
        <v>563</v>
      </c>
      <c r="U6" s="262" t="s">
        <v>563</v>
      </c>
      <c r="V6" s="262" t="s">
        <v>563</v>
      </c>
      <c r="W6" s="1332" t="s">
        <v>4458</v>
      </c>
      <c r="X6" s="262" t="s">
        <v>4459</v>
      </c>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c r="BD6" s="262"/>
      <c r="BE6" s="262"/>
      <c r="BF6" s="262"/>
      <c r="BG6" s="262"/>
      <c r="BH6" s="262"/>
      <c r="BI6" s="262"/>
      <c r="BJ6" s="262"/>
      <c r="BK6" s="262"/>
      <c r="BL6" s="262"/>
      <c r="BM6" s="262"/>
      <c r="BN6" s="262"/>
      <c r="BO6" s="262"/>
      <c r="BP6" s="268"/>
      <c r="BQ6" s="268"/>
    </row>
    <row r="7" customFormat="false" ht="15.75" hidden="false" customHeight="true" outlineLevel="0" collapsed="false">
      <c r="A7" s="296" t="s">
        <v>21</v>
      </c>
      <c r="B7" s="1413" t="s">
        <v>22</v>
      </c>
      <c r="C7" s="1416" t="s">
        <v>4460</v>
      </c>
      <c r="D7" s="262"/>
      <c r="E7" s="312" t="s">
        <v>4461</v>
      </c>
      <c r="F7" s="262"/>
      <c r="G7" s="262" t="s">
        <v>4462</v>
      </c>
      <c r="H7" s="262" t="s">
        <v>4463</v>
      </c>
      <c r="I7" s="1414" t="s">
        <v>4464</v>
      </c>
      <c r="J7" s="262" t="s">
        <v>4465</v>
      </c>
      <c r="K7" s="262"/>
      <c r="L7" s="262"/>
      <c r="M7" s="262"/>
      <c r="N7" s="262"/>
      <c r="O7" s="262"/>
      <c r="P7" s="262" t="s">
        <v>4466</v>
      </c>
      <c r="Q7" s="262" t="s">
        <v>913</v>
      </c>
      <c r="R7" s="262"/>
      <c r="S7" s="262"/>
      <c r="T7" s="262"/>
      <c r="U7" s="262"/>
      <c r="V7" s="262"/>
      <c r="W7" s="1332" t="s">
        <v>4467</v>
      </c>
      <c r="X7" s="262" t="s">
        <v>4468</v>
      </c>
      <c r="Y7" s="262"/>
      <c r="Z7" s="262"/>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62"/>
      <c r="BQ7" s="62"/>
    </row>
    <row r="8" customFormat="false" ht="15.75" hidden="false" customHeight="true" outlineLevel="0" collapsed="false">
      <c r="A8" s="296" t="s">
        <v>21</v>
      </c>
      <c r="B8" s="1413" t="s">
        <v>22</v>
      </c>
      <c r="C8" s="1416" t="s">
        <v>4469</v>
      </c>
      <c r="D8" s="262"/>
      <c r="E8" s="312" t="s">
        <v>4470</v>
      </c>
      <c r="F8" s="262"/>
      <c r="G8" s="262" t="s">
        <v>4471</v>
      </c>
      <c r="H8" s="262"/>
      <c r="I8" s="262" t="s">
        <v>4472</v>
      </c>
      <c r="J8" s="262" t="s">
        <v>4473</v>
      </c>
      <c r="K8" s="262"/>
      <c r="L8" s="262"/>
      <c r="M8" s="262"/>
      <c r="N8" s="262"/>
      <c r="O8" s="262"/>
      <c r="P8" s="504" t="s">
        <v>4472</v>
      </c>
      <c r="Q8" s="262" t="s">
        <v>913</v>
      </c>
      <c r="R8" s="262"/>
      <c r="S8" s="262"/>
      <c r="T8" s="262"/>
      <c r="U8" s="262"/>
      <c r="V8" s="262"/>
      <c r="W8" s="1332" t="s">
        <v>4474</v>
      </c>
      <c r="X8" s="262" t="s">
        <v>4468</v>
      </c>
      <c r="Y8" s="262"/>
      <c r="Z8" s="262"/>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62"/>
      <c r="BQ8" s="62"/>
    </row>
    <row r="9" customFormat="false" ht="15.75" hidden="false" customHeight="true" outlineLevel="0" collapsed="false">
      <c r="A9" s="296" t="s">
        <v>21</v>
      </c>
      <c r="B9" s="296" t="s">
        <v>22</v>
      </c>
      <c r="C9" s="1416" t="s">
        <v>4475</v>
      </c>
      <c r="D9" s="262"/>
      <c r="E9" s="312" t="s">
        <v>4476</v>
      </c>
      <c r="F9" s="262"/>
      <c r="G9" s="262" t="s">
        <v>4477</v>
      </c>
      <c r="H9" s="262" t="s">
        <v>4478</v>
      </c>
      <c r="I9" s="262" t="s">
        <v>4479</v>
      </c>
      <c r="J9" s="262" t="s">
        <v>4480</v>
      </c>
      <c r="K9" s="262"/>
      <c r="L9" s="262"/>
      <c r="M9" s="262"/>
      <c r="N9" s="262"/>
      <c r="O9" s="262"/>
      <c r="P9" s="262"/>
      <c r="Q9" s="262"/>
      <c r="R9" s="262"/>
      <c r="S9" s="262"/>
      <c r="T9" s="262"/>
      <c r="U9" s="262"/>
      <c r="V9" s="262"/>
      <c r="W9" s="1332" t="s">
        <v>4481</v>
      </c>
      <c r="X9" s="262" t="s">
        <v>4482</v>
      </c>
      <c r="Y9" s="262"/>
      <c r="Z9" s="262"/>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62"/>
      <c r="BQ9" s="62"/>
    </row>
    <row r="10" customFormat="false" ht="15.75" hidden="false" customHeight="true" outlineLevel="0" collapsed="false">
      <c r="A10" s="296" t="s">
        <v>715</v>
      </c>
      <c r="B10" s="1413" t="s">
        <v>22</v>
      </c>
      <c r="C10" s="1416" t="s">
        <v>4483</v>
      </c>
      <c r="D10" s="262"/>
      <c r="E10" s="312" t="s">
        <v>4484</v>
      </c>
      <c r="F10" s="262"/>
      <c r="G10" s="262" t="s">
        <v>4485</v>
      </c>
      <c r="H10" s="262"/>
      <c r="I10" s="1417" t="s">
        <v>4486</v>
      </c>
      <c r="J10" s="262" t="s">
        <v>4487</v>
      </c>
      <c r="K10" s="262"/>
      <c r="L10" s="262"/>
      <c r="M10" s="262"/>
      <c r="N10" s="262"/>
      <c r="O10" s="262"/>
      <c r="P10" s="262" t="s">
        <v>4488</v>
      </c>
      <c r="Q10" s="262" t="s">
        <v>913</v>
      </c>
      <c r="R10" s="262"/>
      <c r="S10" s="262"/>
      <c r="T10" s="262"/>
      <c r="U10" s="262"/>
      <c r="V10" s="262"/>
      <c r="W10" s="1332" t="s">
        <v>4489</v>
      </c>
      <c r="X10" s="262" t="s">
        <v>4440</v>
      </c>
      <c r="Y10" s="262"/>
      <c r="Z10" s="262"/>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62"/>
      <c r="BQ10" s="62"/>
    </row>
    <row r="11" customFormat="false" ht="65.25" hidden="false" customHeight="true" outlineLevel="0" collapsed="false">
      <c r="A11" s="223" t="s">
        <v>21</v>
      </c>
      <c r="B11" s="223" t="s">
        <v>150</v>
      </c>
      <c r="C11" s="1418" t="s">
        <v>4490</v>
      </c>
      <c r="D11" s="269"/>
      <c r="E11" s="269"/>
      <c r="F11" s="269"/>
      <c r="G11" s="269"/>
      <c r="H11" s="269"/>
      <c r="I11" s="269" t="n">
        <v>36296299</v>
      </c>
      <c r="J11" s="269" t="s">
        <v>4491</v>
      </c>
      <c r="K11" s="269" t="s">
        <v>4492</v>
      </c>
      <c r="L11" s="269"/>
      <c r="M11" s="269"/>
      <c r="N11" s="269"/>
      <c r="O11" s="269"/>
      <c r="P11" s="269" t="s">
        <v>4493</v>
      </c>
      <c r="Q11" s="36" t="s">
        <v>4494</v>
      </c>
      <c r="R11" s="36" t="s">
        <v>4495</v>
      </c>
      <c r="S11" s="36" t="s">
        <v>563</v>
      </c>
      <c r="T11" s="36" t="s">
        <v>563</v>
      </c>
      <c r="U11" s="36" t="s">
        <v>563</v>
      </c>
      <c r="V11" s="36" t="s">
        <v>563</v>
      </c>
      <c r="W11" s="1419" t="s">
        <v>4496</v>
      </c>
      <c r="X11" s="1420" t="n">
        <v>42651</v>
      </c>
      <c r="Y11" s="1421"/>
      <c r="Z11" s="269" t="s">
        <v>1030</v>
      </c>
      <c r="AA11" s="269"/>
      <c r="AB11" s="1148"/>
      <c r="AC11" s="1148"/>
      <c r="AD11" s="1148"/>
      <c r="AE11" s="1148"/>
      <c r="AF11" s="1148"/>
      <c r="AG11" s="1148"/>
      <c r="AH11" s="1148"/>
      <c r="AI11" s="1148"/>
      <c r="AJ11" s="1148"/>
      <c r="AK11" s="1148"/>
      <c r="AL11" s="1148"/>
      <c r="AM11" s="1148"/>
      <c r="AN11" s="1148"/>
      <c r="AO11" s="1148"/>
      <c r="AP11" s="1148"/>
      <c r="AQ11" s="1148"/>
      <c r="AR11" s="1148"/>
      <c r="AS11" s="1148"/>
      <c r="AT11" s="1148"/>
      <c r="AU11" s="1148"/>
      <c r="AV11" s="1148"/>
      <c r="AW11" s="1148"/>
      <c r="AX11" s="1148"/>
      <c r="AY11" s="1148"/>
      <c r="AZ11" s="1148"/>
      <c r="BA11" s="1148"/>
      <c r="BB11" s="1148"/>
      <c r="BC11" s="1148"/>
      <c r="BD11" s="1148"/>
      <c r="BE11" s="1148"/>
      <c r="BF11" s="1148"/>
      <c r="BG11" s="1148"/>
      <c r="BH11" s="1148"/>
      <c r="BI11" s="1148"/>
      <c r="BJ11" s="1148"/>
      <c r="BK11" s="1148"/>
      <c r="BL11" s="1148"/>
      <c r="BM11" s="1148"/>
      <c r="BN11" s="1148"/>
      <c r="BO11" s="1148"/>
      <c r="BP11" s="1148"/>
      <c r="BQ11" s="1148"/>
    </row>
    <row r="12" customFormat="false" ht="15" hidden="false" customHeight="true" outlineLevel="0" collapsed="false">
      <c r="A12" s="223" t="s">
        <v>4497</v>
      </c>
      <c r="B12" s="223" t="s">
        <v>150</v>
      </c>
      <c r="C12" s="1422" t="s">
        <v>4498</v>
      </c>
      <c r="D12" s="262"/>
      <c r="E12" s="262"/>
      <c r="F12" s="1423" t="s">
        <v>4499</v>
      </c>
      <c r="G12" s="503"/>
      <c r="H12" s="36"/>
      <c r="I12" s="1424"/>
      <c r="J12" s="1424" t="s">
        <v>4500</v>
      </c>
      <c r="K12" s="1425"/>
      <c r="L12" s="504" t="s">
        <v>3437</v>
      </c>
      <c r="M12" s="36"/>
      <c r="N12" s="36"/>
      <c r="O12" s="36"/>
      <c r="P12" s="1426" t="s">
        <v>4501</v>
      </c>
      <c r="Q12" s="36" t="s">
        <v>4502</v>
      </c>
      <c r="R12" s="503" t="s">
        <v>4503</v>
      </c>
      <c r="S12" s="36" t="s">
        <v>563</v>
      </c>
      <c r="T12" s="262" t="s">
        <v>4504</v>
      </c>
      <c r="U12" s="262"/>
      <c r="V12" s="1427"/>
      <c r="W12" s="967" t="s">
        <v>4505</v>
      </c>
      <c r="X12" s="1428" t="n">
        <v>42559</v>
      </c>
      <c r="Y12" s="269"/>
      <c r="Z12" s="269"/>
      <c r="AA12" s="1429"/>
      <c r="AB12" s="1429"/>
      <c r="AC12" s="1429"/>
      <c r="AD12" s="1429"/>
      <c r="AE12" s="1429"/>
      <c r="AF12" s="1429"/>
      <c r="AG12" s="1429"/>
      <c r="AH12" s="1429"/>
      <c r="AI12" s="1148"/>
      <c r="AJ12" s="1148"/>
      <c r="AK12" s="1148"/>
      <c r="AL12" s="1148"/>
      <c r="AM12" s="1148"/>
      <c r="AN12" s="1148"/>
      <c r="AO12" s="1148"/>
      <c r="AP12" s="1148"/>
      <c r="AQ12" s="1148"/>
      <c r="AR12" s="1148"/>
      <c r="AS12" s="1148"/>
      <c r="AT12" s="1148"/>
      <c r="AU12" s="1148"/>
      <c r="AV12" s="1148"/>
      <c r="AW12" s="1148"/>
      <c r="AX12" s="1148"/>
      <c r="AY12" s="1148"/>
      <c r="AZ12" s="1148"/>
      <c r="BA12" s="1148"/>
      <c r="BB12" s="1148"/>
      <c r="BC12" s="1148"/>
      <c r="BD12" s="1148"/>
      <c r="BE12" s="1148"/>
      <c r="BF12" s="1148"/>
      <c r="BG12" s="1148"/>
      <c r="BH12" s="1148"/>
      <c r="BI12" s="1148"/>
      <c r="BJ12" s="1148"/>
      <c r="BK12" s="1148"/>
      <c r="BL12" s="1148"/>
      <c r="BM12" s="1148"/>
      <c r="BN12" s="1148"/>
      <c r="BO12" s="1148"/>
      <c r="BP12" s="1148"/>
      <c r="BQ12" s="1148"/>
    </row>
    <row r="13" customFormat="false" ht="15" hidden="false" customHeight="true" outlineLevel="0" collapsed="false">
      <c r="A13" s="223" t="s">
        <v>631</v>
      </c>
      <c r="B13" s="223" t="s">
        <v>4506</v>
      </c>
      <c r="C13" s="1430" t="s">
        <v>4507</v>
      </c>
      <c r="D13" s="1423"/>
      <c r="E13" s="503"/>
      <c r="F13" s="36"/>
      <c r="G13" s="1424"/>
      <c r="H13" s="1424"/>
      <c r="I13" s="1425"/>
      <c r="J13" s="1431" t="s">
        <v>4508</v>
      </c>
      <c r="K13" s="36"/>
      <c r="L13" s="36"/>
      <c r="M13" s="36"/>
      <c r="N13" s="36"/>
      <c r="O13" s="36"/>
      <c r="P13" s="503" t="s">
        <v>4509</v>
      </c>
      <c r="Q13" s="36" t="s">
        <v>4510</v>
      </c>
      <c r="R13" s="504" t="s">
        <v>563</v>
      </c>
      <c r="S13" s="262" t="s">
        <v>4511</v>
      </c>
      <c r="T13" s="504" t="s">
        <v>4512</v>
      </c>
      <c r="U13" s="1432" t="s">
        <v>563</v>
      </c>
      <c r="V13" s="269" t="s">
        <v>563</v>
      </c>
      <c r="W13" s="967" t="s">
        <v>4513</v>
      </c>
      <c r="X13" s="269" t="s">
        <v>4514</v>
      </c>
      <c r="Y13" s="269"/>
      <c r="Z13" s="269"/>
      <c r="AA13" s="1429"/>
      <c r="AB13" s="1429"/>
      <c r="AC13" s="1429"/>
      <c r="AD13" s="1429"/>
      <c r="AE13" s="1429"/>
      <c r="AF13" s="1429"/>
      <c r="AG13" s="1148"/>
      <c r="AH13" s="1148"/>
      <c r="AI13" s="1148"/>
      <c r="AJ13" s="1148"/>
      <c r="AK13" s="1148"/>
      <c r="AL13" s="1148"/>
      <c r="AM13" s="1148"/>
      <c r="AN13" s="1148"/>
      <c r="AO13" s="1148"/>
      <c r="AP13" s="1148"/>
      <c r="AQ13" s="1148"/>
      <c r="AR13" s="1148"/>
      <c r="AS13" s="1148"/>
      <c r="AT13" s="1148"/>
      <c r="AU13" s="1148"/>
      <c r="AV13" s="1148"/>
      <c r="AW13" s="1148"/>
      <c r="AX13" s="1148"/>
      <c r="AY13" s="1148"/>
      <c r="AZ13" s="1148"/>
      <c r="BA13" s="1148"/>
      <c r="BB13" s="1148"/>
      <c r="BC13" s="1148"/>
      <c r="BD13" s="1148"/>
      <c r="BE13" s="1148"/>
      <c r="BF13" s="1148"/>
      <c r="BG13" s="1148"/>
      <c r="BH13" s="1148"/>
      <c r="BI13" s="1148"/>
      <c r="BJ13" s="1148"/>
      <c r="BK13" s="1148"/>
      <c r="BL13" s="1148"/>
      <c r="BM13" s="1148"/>
      <c r="BN13" s="1148"/>
      <c r="BO13" s="1148"/>
      <c r="BP13" s="1148"/>
      <c r="BQ13" s="1148"/>
    </row>
    <row r="14" customFormat="false" ht="15" hidden="false" customHeight="true" outlineLevel="0" collapsed="false">
      <c r="A14" s="223" t="s">
        <v>631</v>
      </c>
      <c r="B14" s="223" t="s">
        <v>150</v>
      </c>
      <c r="C14" s="1422" t="s">
        <v>4515</v>
      </c>
      <c r="D14" s="1423"/>
      <c r="E14" s="1433" t="s">
        <v>4516</v>
      </c>
      <c r="F14" s="36"/>
      <c r="G14" s="1424" t="s">
        <v>4517</v>
      </c>
      <c r="H14" s="1424"/>
      <c r="I14" s="1425"/>
      <c r="J14" s="504" t="s">
        <v>4518</v>
      </c>
      <c r="K14" s="36"/>
      <c r="L14" s="36"/>
      <c r="M14" s="36"/>
      <c r="N14" s="36"/>
      <c r="O14" s="36"/>
      <c r="P14" s="503" t="s">
        <v>4519</v>
      </c>
      <c r="Q14" s="60" t="n">
        <v>42650</v>
      </c>
      <c r="R14" s="504" t="s">
        <v>4520</v>
      </c>
      <c r="S14" s="262" t="s">
        <v>4521</v>
      </c>
      <c r="T14" s="504" t="s">
        <v>563</v>
      </c>
      <c r="U14" s="504"/>
      <c r="V14" s="269"/>
      <c r="W14" s="967" t="s">
        <v>4522</v>
      </c>
      <c r="X14" s="1428" t="n">
        <v>42590</v>
      </c>
      <c r="Y14" s="269"/>
      <c r="Z14" s="269"/>
      <c r="AA14" s="1429"/>
      <c r="AB14" s="1429"/>
      <c r="AC14" s="1429"/>
      <c r="AD14" s="1429"/>
      <c r="AE14" s="1429"/>
      <c r="AF14" s="1429"/>
      <c r="AG14" s="1148"/>
      <c r="AH14" s="1148"/>
      <c r="AI14" s="1148"/>
      <c r="AJ14" s="1148"/>
      <c r="AK14" s="1148"/>
      <c r="AL14" s="1148"/>
      <c r="AM14" s="1148"/>
      <c r="AN14" s="1148"/>
      <c r="AO14" s="1148"/>
      <c r="AP14" s="1148"/>
      <c r="AQ14" s="1148"/>
      <c r="AR14" s="1148"/>
      <c r="AS14" s="1148"/>
      <c r="AT14" s="1148"/>
      <c r="AU14" s="1148"/>
      <c r="AV14" s="1148"/>
      <c r="AW14" s="1148"/>
      <c r="AX14" s="1148"/>
      <c r="AY14" s="1148"/>
      <c r="AZ14" s="1148"/>
      <c r="BA14" s="1148"/>
      <c r="BB14" s="1148"/>
      <c r="BC14" s="1148"/>
      <c r="BD14" s="1148"/>
      <c r="BE14" s="1148"/>
      <c r="BF14" s="1148"/>
      <c r="BG14" s="1148"/>
      <c r="BH14" s="1148"/>
      <c r="BI14" s="1148"/>
      <c r="BJ14" s="1148"/>
      <c r="BK14" s="1148"/>
      <c r="BL14" s="1148"/>
      <c r="BM14" s="1148"/>
      <c r="BN14" s="1148"/>
      <c r="BO14" s="1148"/>
      <c r="BP14" s="1148"/>
      <c r="BQ14" s="1148"/>
    </row>
    <row r="15" customFormat="false" ht="15" hidden="false" customHeight="true" outlineLevel="0" collapsed="false">
      <c r="A15" s="223" t="s">
        <v>2602</v>
      </c>
      <c r="B15" s="223" t="s">
        <v>846</v>
      </c>
      <c r="C15" s="1434" t="s">
        <v>4523</v>
      </c>
      <c r="D15" s="268"/>
      <c r="E15" s="268"/>
      <c r="F15" s="36"/>
      <c r="G15" s="1435"/>
      <c r="H15" s="504"/>
      <c r="I15" s="504"/>
      <c r="J15" s="1431" t="s">
        <v>4524</v>
      </c>
      <c r="K15" s="36"/>
      <c r="L15" s="36"/>
      <c r="M15" s="36"/>
      <c r="N15" s="36"/>
      <c r="O15" s="36"/>
      <c r="P15" s="1435" t="s">
        <v>4525</v>
      </c>
      <c r="Q15" s="1436" t="n">
        <v>42681</v>
      </c>
      <c r="R15" s="268" t="s">
        <v>4452</v>
      </c>
      <c r="S15" s="504" t="s">
        <v>4526</v>
      </c>
      <c r="T15" s="1437" t="n">
        <v>42468</v>
      </c>
      <c r="U15" s="1438" t="s">
        <v>563</v>
      </c>
      <c r="V15" s="269" t="s">
        <v>563</v>
      </c>
      <c r="W15" s="967" t="s">
        <v>4527</v>
      </c>
      <c r="X15" s="1420" t="n">
        <v>42468</v>
      </c>
      <c r="Y15" s="1439" t="s">
        <v>913</v>
      </c>
      <c r="Z15" s="269"/>
      <c r="AA15" s="269"/>
      <c r="AB15" s="1429"/>
      <c r="AC15" s="1429"/>
      <c r="AD15" s="1429"/>
      <c r="AE15" s="1429"/>
      <c r="AF15" s="1429"/>
      <c r="AG15" s="1429"/>
      <c r="AH15" s="1148"/>
      <c r="AI15" s="1148"/>
      <c r="AJ15" s="1148"/>
      <c r="AK15" s="1148"/>
      <c r="AL15" s="1148"/>
      <c r="AM15" s="1148"/>
      <c r="AN15" s="1148"/>
      <c r="AO15" s="1148"/>
      <c r="AP15" s="1148"/>
      <c r="AQ15" s="1148"/>
      <c r="AR15" s="1148"/>
      <c r="AS15" s="1148"/>
      <c r="AT15" s="1148"/>
      <c r="AU15" s="1148"/>
      <c r="AV15" s="1148"/>
      <c r="AW15" s="1148"/>
      <c r="AX15" s="1148"/>
      <c r="AY15" s="1148"/>
      <c r="AZ15" s="1148"/>
      <c r="BA15" s="1148"/>
      <c r="BB15" s="1148"/>
      <c r="BC15" s="1148"/>
      <c r="BD15" s="1148"/>
      <c r="BE15" s="1148"/>
      <c r="BF15" s="1148"/>
      <c r="BG15" s="1148"/>
      <c r="BH15" s="1148"/>
      <c r="BI15" s="1148"/>
      <c r="BJ15" s="1148"/>
      <c r="BK15" s="1148"/>
      <c r="BL15" s="1148"/>
      <c r="BM15" s="1148"/>
      <c r="BN15" s="1148"/>
      <c r="BO15" s="1148"/>
      <c r="BP15" s="1148"/>
      <c r="BQ15" s="1148"/>
    </row>
    <row r="16" customFormat="false" ht="15" hidden="false" customHeight="true" outlineLevel="0" collapsed="false">
      <c r="A16" s="223" t="s">
        <v>1270</v>
      </c>
      <c r="B16" s="223" t="s">
        <v>597</v>
      </c>
      <c r="C16" s="1434" t="s">
        <v>4528</v>
      </c>
      <c r="D16" s="268"/>
      <c r="E16" s="268"/>
      <c r="F16" s="36"/>
      <c r="G16" s="1435"/>
      <c r="H16" s="504"/>
      <c r="I16" s="504"/>
      <c r="J16" s="1440" t="s">
        <v>4529</v>
      </c>
      <c r="K16" s="36"/>
      <c r="L16" s="36"/>
      <c r="M16" s="36"/>
      <c r="N16" s="36"/>
      <c r="O16" s="36"/>
      <c r="P16" s="1435" t="s">
        <v>4530</v>
      </c>
      <c r="Q16" s="1436" t="n">
        <v>42681</v>
      </c>
      <c r="R16" s="268" t="s">
        <v>563</v>
      </c>
      <c r="S16" s="504" t="s">
        <v>4531</v>
      </c>
      <c r="T16" s="504" t="s">
        <v>4446</v>
      </c>
      <c r="U16" s="269" t="s">
        <v>563</v>
      </c>
      <c r="V16" s="269" t="s">
        <v>563</v>
      </c>
      <c r="W16" s="967" t="s">
        <v>4532</v>
      </c>
      <c r="X16" s="269" t="s">
        <v>4533</v>
      </c>
      <c r="Y16" s="1439" t="s">
        <v>913</v>
      </c>
      <c r="Z16" s="269"/>
      <c r="AA16" s="269"/>
      <c r="AB16" s="1429"/>
      <c r="AC16" s="1429"/>
      <c r="AD16" s="1429"/>
      <c r="AE16" s="1429"/>
      <c r="AF16" s="1429"/>
      <c r="AG16" s="1429"/>
      <c r="AH16" s="1148"/>
      <c r="AI16" s="1148"/>
      <c r="AJ16" s="1148"/>
      <c r="AK16" s="1148"/>
      <c r="AL16" s="1148"/>
      <c r="AM16" s="1148"/>
      <c r="AN16" s="1148"/>
      <c r="AO16" s="1148"/>
      <c r="AP16" s="1148"/>
      <c r="AQ16" s="1148"/>
      <c r="AR16" s="1148"/>
      <c r="AS16" s="1148"/>
      <c r="AT16" s="1148"/>
      <c r="AU16" s="1148"/>
      <c r="AV16" s="1148"/>
      <c r="AW16" s="1148"/>
      <c r="AX16" s="1148"/>
      <c r="AY16" s="1148"/>
      <c r="AZ16" s="1148"/>
      <c r="BA16" s="1148"/>
      <c r="BB16" s="1148"/>
      <c r="BC16" s="1148"/>
      <c r="BD16" s="1148"/>
      <c r="BE16" s="1148"/>
      <c r="BF16" s="1148"/>
      <c r="BG16" s="1148"/>
      <c r="BH16" s="1148"/>
      <c r="BI16" s="1148"/>
      <c r="BJ16" s="1148"/>
      <c r="BK16" s="1148"/>
      <c r="BL16" s="1148"/>
      <c r="BM16" s="1148"/>
      <c r="BN16" s="1148"/>
      <c r="BO16" s="1148"/>
      <c r="BP16" s="1148"/>
      <c r="BQ16" s="1148"/>
    </row>
    <row r="17" customFormat="false" ht="15" hidden="false" customHeight="true" outlineLevel="0" collapsed="false">
      <c r="A17" s="223" t="s">
        <v>21</v>
      </c>
      <c r="B17" s="223" t="s">
        <v>22</v>
      </c>
      <c r="C17" s="1434" t="s">
        <v>4534</v>
      </c>
      <c r="D17" s="1435"/>
      <c r="E17" s="1426"/>
      <c r="F17" s="36"/>
      <c r="G17" s="1435"/>
      <c r="H17" s="504"/>
      <c r="I17" s="504"/>
      <c r="J17" s="1441" t="s">
        <v>4535</v>
      </c>
      <c r="K17" s="36"/>
      <c r="L17" s="36"/>
      <c r="M17" s="36" t="s">
        <v>4536</v>
      </c>
      <c r="N17" s="36"/>
      <c r="O17" s="36"/>
      <c r="P17" s="1442" t="s">
        <v>4537</v>
      </c>
      <c r="Q17" s="36" t="s">
        <v>4538</v>
      </c>
      <c r="R17" s="268" t="s">
        <v>4539</v>
      </c>
      <c r="S17" s="504" t="s">
        <v>4540</v>
      </c>
      <c r="T17" s="504" t="s">
        <v>4541</v>
      </c>
      <c r="U17" s="1432" t="s">
        <v>563</v>
      </c>
      <c r="V17" s="269" t="s">
        <v>563</v>
      </c>
      <c r="W17" s="1419" t="s">
        <v>4542</v>
      </c>
      <c r="X17" s="269" t="s">
        <v>4543</v>
      </c>
      <c r="Y17" s="1439" t="s">
        <v>913</v>
      </c>
      <c r="Z17" s="269"/>
      <c r="AA17" s="269"/>
      <c r="AB17" s="269"/>
      <c r="AC17" s="269"/>
      <c r="AD17" s="269"/>
      <c r="AE17" s="269"/>
      <c r="AF17" s="269"/>
      <c r="AG17" s="269"/>
      <c r="AH17" s="1443"/>
      <c r="AI17" s="1443"/>
      <c r="AJ17" s="1443"/>
      <c r="AK17" s="1443"/>
      <c r="AL17" s="1443"/>
      <c r="AM17" s="1443"/>
      <c r="AN17" s="1443"/>
      <c r="AO17" s="1443"/>
      <c r="AP17" s="1443"/>
      <c r="AQ17" s="1443"/>
      <c r="AR17" s="1443"/>
      <c r="AS17" s="1443"/>
      <c r="AT17" s="1443"/>
      <c r="AU17" s="1443"/>
      <c r="AV17" s="1443"/>
      <c r="AW17" s="1443"/>
      <c r="AX17" s="1443"/>
      <c r="AY17" s="1443"/>
      <c r="AZ17" s="1443"/>
      <c r="BA17" s="1443"/>
      <c r="BB17" s="1443"/>
      <c r="BC17" s="1443"/>
      <c r="BD17" s="1443"/>
      <c r="BE17" s="1443"/>
      <c r="BF17" s="1443"/>
      <c r="BG17" s="1443"/>
      <c r="BH17" s="1443"/>
      <c r="BI17" s="1443"/>
      <c r="BJ17" s="1443"/>
      <c r="BK17" s="1443"/>
      <c r="BL17" s="1443"/>
      <c r="BM17" s="1443"/>
      <c r="BN17" s="1443"/>
      <c r="BO17" s="1443"/>
      <c r="BP17" s="1443"/>
      <c r="BQ17" s="1443"/>
    </row>
    <row r="18" customFormat="false" ht="15" hidden="false" customHeight="true" outlineLevel="0" collapsed="false">
      <c r="A18" s="223" t="s">
        <v>21</v>
      </c>
      <c r="B18" s="223" t="s">
        <v>537</v>
      </c>
      <c r="C18" s="1413" t="s">
        <v>4544</v>
      </c>
      <c r="D18" s="36"/>
      <c r="E18" s="1444"/>
      <c r="F18" s="36"/>
      <c r="G18" s="504"/>
      <c r="H18" s="506"/>
      <c r="I18" s="1445"/>
      <c r="J18" s="1431" t="s">
        <v>402</v>
      </c>
      <c r="K18" s="36"/>
      <c r="L18" s="36"/>
      <c r="M18" s="36"/>
      <c r="N18" s="36"/>
      <c r="O18" s="36"/>
      <c r="P18" s="1441" t="s">
        <v>4545</v>
      </c>
      <c r="Q18" s="36" t="s">
        <v>4546</v>
      </c>
      <c r="R18" s="262" t="s">
        <v>4547</v>
      </c>
      <c r="S18" s="1432" t="s">
        <v>563</v>
      </c>
      <c r="T18" s="87" t="s">
        <v>563</v>
      </c>
      <c r="U18" s="87" t="s">
        <v>563</v>
      </c>
      <c r="V18" s="87" t="s">
        <v>563</v>
      </c>
      <c r="W18" s="967"/>
      <c r="X18" s="87" t="s">
        <v>4548</v>
      </c>
      <c r="Y18" s="1446" t="s">
        <v>913</v>
      </c>
      <c r="Z18" s="504"/>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row>
    <row r="19" customFormat="false" ht="15" hidden="false" customHeight="true" outlineLevel="0" collapsed="false">
      <c r="A19" s="223" t="s">
        <v>4549</v>
      </c>
      <c r="B19" s="223" t="s">
        <v>150</v>
      </c>
      <c r="C19" s="1447" t="s">
        <v>4550</v>
      </c>
      <c r="D19" s="36"/>
      <c r="E19" s="1448" t="s">
        <v>4551</v>
      </c>
      <c r="F19" s="36"/>
      <c r="G19" s="504" t="s">
        <v>4552</v>
      </c>
      <c r="H19" s="506"/>
      <c r="I19" s="1445"/>
      <c r="J19" s="504"/>
      <c r="K19" s="36"/>
      <c r="L19" s="36"/>
      <c r="M19" s="36"/>
      <c r="N19" s="36"/>
      <c r="O19" s="36"/>
      <c r="P19" s="479" t="s">
        <v>4553</v>
      </c>
      <c r="Q19" s="79"/>
      <c r="R19" s="262" t="s">
        <v>4554</v>
      </c>
      <c r="S19" s="504" t="s">
        <v>4555</v>
      </c>
      <c r="T19" s="87" t="s">
        <v>4556</v>
      </c>
      <c r="U19" s="562" t="s">
        <v>563</v>
      </c>
      <c r="V19" s="87"/>
      <c r="W19" s="967" t="s">
        <v>4557</v>
      </c>
      <c r="X19" s="91" t="n">
        <v>42651</v>
      </c>
      <c r="Y19" s="1446" t="s">
        <v>913</v>
      </c>
      <c r="Z19" s="504" t="s">
        <v>4558</v>
      </c>
      <c r="AA19" s="87"/>
      <c r="AB19" s="266"/>
      <c r="AC19" s="266"/>
      <c r="AD19" s="266"/>
      <c r="AE19" s="266"/>
      <c r="AF19" s="266"/>
      <c r="AG19" s="266"/>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row>
    <row r="20" customFormat="false" ht="15" hidden="false" customHeight="true" outlineLevel="0" collapsed="false">
      <c r="A20" s="301" t="s">
        <v>21</v>
      </c>
      <c r="B20" s="301" t="s">
        <v>22</v>
      </c>
      <c r="C20" s="1449" t="s">
        <v>4559</v>
      </c>
      <c r="D20" s="36"/>
      <c r="E20" s="1450" t="s">
        <v>4560</v>
      </c>
      <c r="F20" s="36"/>
      <c r="G20" s="36" t="s">
        <v>4561</v>
      </c>
      <c r="H20" s="506" t="s">
        <v>4562</v>
      </c>
      <c r="I20" s="1451" t="s">
        <v>4563</v>
      </c>
      <c r="J20" s="1431" t="s">
        <v>4564</v>
      </c>
      <c r="K20" s="36"/>
      <c r="L20" s="36"/>
      <c r="M20" s="36"/>
      <c r="N20" s="36"/>
      <c r="O20" s="36"/>
      <c r="P20" s="1452" t="s">
        <v>4565</v>
      </c>
      <c r="Q20" s="79"/>
      <c r="R20" s="1453" t="n">
        <v>42646</v>
      </c>
      <c r="S20" s="504" t="s">
        <v>4566</v>
      </c>
      <c r="T20" s="87" t="s">
        <v>4567</v>
      </c>
      <c r="U20" s="562" t="s">
        <v>563</v>
      </c>
      <c r="V20" s="87" t="s">
        <v>563</v>
      </c>
      <c r="W20" s="1333" t="s">
        <v>4568</v>
      </c>
      <c r="X20" s="87"/>
      <c r="Y20" s="1454" t="s">
        <v>913</v>
      </c>
      <c r="Z20" s="87"/>
      <c r="AA20" s="87"/>
      <c r="AB20" s="266"/>
      <c r="AC20" s="266"/>
      <c r="AD20" s="266"/>
      <c r="AE20" s="266"/>
      <c r="AF20" s="266"/>
      <c r="AG20" s="266"/>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row>
    <row r="21" customFormat="false" ht="15" hidden="false" customHeight="true" outlineLevel="0" collapsed="false">
      <c r="A21" s="223" t="s">
        <v>21</v>
      </c>
      <c r="B21" s="223" t="s">
        <v>150</v>
      </c>
      <c r="C21" s="1447" t="s">
        <v>4569</v>
      </c>
      <c r="D21" s="36"/>
      <c r="E21" s="1433" t="s">
        <v>4570</v>
      </c>
      <c r="F21" s="36"/>
      <c r="G21" s="504" t="s">
        <v>4571</v>
      </c>
      <c r="H21" s="506"/>
      <c r="I21" s="503"/>
      <c r="J21" s="504" t="s">
        <v>4572</v>
      </c>
      <c r="K21" s="36"/>
      <c r="L21" s="36"/>
      <c r="M21" s="36" t="s">
        <v>4573</v>
      </c>
      <c r="N21" s="36"/>
      <c r="O21" s="36"/>
      <c r="P21" s="262" t="s">
        <v>4574</v>
      </c>
      <c r="Q21" s="79" t="n">
        <v>42552</v>
      </c>
      <c r="R21" s="268" t="s">
        <v>4575</v>
      </c>
      <c r="S21" s="504" t="s">
        <v>4576</v>
      </c>
      <c r="T21" s="87" t="s">
        <v>4577</v>
      </c>
      <c r="U21" s="87"/>
      <c r="V21" s="87"/>
      <c r="W21" s="1333" t="s">
        <v>4578</v>
      </c>
      <c r="X21" s="87"/>
      <c r="Y21" s="87" t="s">
        <v>913</v>
      </c>
      <c r="Z21" s="87"/>
      <c r="AA21" s="87"/>
      <c r="AB21" s="266"/>
      <c r="AC21" s="266"/>
      <c r="AD21" s="266"/>
      <c r="AE21" s="266"/>
      <c r="AF21" s="266"/>
      <c r="AG21" s="266"/>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row>
    <row r="22" customFormat="false" ht="15" hidden="false" customHeight="true" outlineLevel="0" collapsed="false">
      <c r="A22" s="1413"/>
      <c r="B22" s="1413" t="s">
        <v>22</v>
      </c>
      <c r="C22" s="1449" t="s">
        <v>4579</v>
      </c>
      <c r="D22" s="282"/>
      <c r="E22" s="36" t="s">
        <v>4580</v>
      </c>
      <c r="F22" s="282"/>
      <c r="G22" s="36" t="s">
        <v>4581</v>
      </c>
      <c r="H22" s="1455"/>
      <c r="I22" s="1456" t="s">
        <v>4582</v>
      </c>
      <c r="J22" s="282"/>
      <c r="K22" s="282"/>
      <c r="L22" s="282"/>
      <c r="M22" s="282"/>
      <c r="N22" s="282"/>
      <c r="O22" s="282"/>
      <c r="P22" s="282"/>
      <c r="Q22" s="282"/>
      <c r="R22" s="36"/>
      <c r="S22" s="1457"/>
      <c r="T22" s="1457"/>
      <c r="U22" s="1457"/>
      <c r="V22" s="1457"/>
      <c r="W22" s="1333" t="s">
        <v>4583</v>
      </c>
      <c r="X22" s="87" t="s">
        <v>4584</v>
      </c>
      <c r="Y22" s="1454" t="s">
        <v>913</v>
      </c>
      <c r="Z22" s="1457"/>
      <c r="AA22" s="1457"/>
      <c r="AB22" s="290"/>
      <c r="AC22" s="290"/>
      <c r="AD22" s="290"/>
      <c r="AE22" s="290"/>
      <c r="AF22" s="290"/>
      <c r="AG22" s="290"/>
      <c r="AH22" s="291"/>
      <c r="AI22" s="291"/>
      <c r="AJ22" s="291"/>
      <c r="AK22" s="291"/>
      <c r="AL22" s="291"/>
      <c r="AM22" s="291"/>
      <c r="AN22" s="291"/>
      <c r="AO22" s="291"/>
      <c r="AP22" s="291"/>
      <c r="AQ22" s="291"/>
      <c r="AR22" s="291"/>
      <c r="AS22" s="291"/>
      <c r="AT22" s="291"/>
      <c r="AU22" s="291"/>
      <c r="AV22" s="291"/>
      <c r="AW22" s="291"/>
      <c r="AX22" s="291"/>
      <c r="AY22" s="291"/>
      <c r="AZ22" s="291"/>
      <c r="BA22" s="291"/>
      <c r="BB22" s="291"/>
      <c r="BC22" s="291"/>
      <c r="BD22" s="291"/>
      <c r="BE22" s="291"/>
      <c r="BF22" s="291"/>
      <c r="BG22" s="291"/>
      <c r="BH22" s="291"/>
      <c r="BI22" s="291"/>
      <c r="BJ22" s="291"/>
      <c r="BK22" s="291"/>
      <c r="BL22" s="291"/>
      <c r="BM22" s="291"/>
      <c r="BN22" s="18"/>
      <c r="BO22" s="18"/>
      <c r="BP22" s="18"/>
      <c r="BQ22" s="18"/>
    </row>
    <row r="23" customFormat="false" ht="15.75" hidden="false" customHeight="true" outlineLevel="0" collapsed="false">
      <c r="A23" s="1458"/>
      <c r="B23" s="1458" t="s">
        <v>4585</v>
      </c>
      <c r="C23" s="1413" t="s">
        <v>4586</v>
      </c>
      <c r="D23" s="301"/>
      <c r="E23" s="262"/>
      <c r="F23" s="262"/>
      <c r="G23" s="262"/>
      <c r="H23" s="262"/>
      <c r="I23" s="1459"/>
      <c r="J23" s="539" t="s">
        <v>4587</v>
      </c>
      <c r="K23" s="262"/>
      <c r="L23" s="262"/>
      <c r="M23" s="262"/>
      <c r="N23" s="262"/>
      <c r="O23" s="262"/>
      <c r="P23" s="262" t="s">
        <v>4588</v>
      </c>
      <c r="Q23" s="262"/>
      <c r="R23" s="562" t="s">
        <v>563</v>
      </c>
      <c r="S23" s="87" t="s">
        <v>4589</v>
      </c>
      <c r="T23" s="87" t="s">
        <v>4590</v>
      </c>
      <c r="U23" s="562" t="s">
        <v>4591</v>
      </c>
      <c r="V23" s="562" t="s">
        <v>563</v>
      </c>
      <c r="W23" s="1332" t="s">
        <v>4592</v>
      </c>
      <c r="X23" s="262" t="s">
        <v>4593</v>
      </c>
      <c r="Y23" s="1446" t="s">
        <v>913</v>
      </c>
      <c r="Z23" s="262"/>
      <c r="AA23" s="262"/>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row>
    <row r="24" customFormat="false" ht="15.75" hidden="false" customHeight="true" outlineLevel="0" collapsed="false">
      <c r="A24" s="301"/>
      <c r="B24" s="301" t="s">
        <v>4594</v>
      </c>
      <c r="C24" s="1413" t="s">
        <v>4595</v>
      </c>
      <c r="D24" s="301"/>
      <c r="E24" s="262"/>
      <c r="F24" s="262"/>
      <c r="G24" s="262"/>
      <c r="H24" s="262"/>
      <c r="I24" s="545" t="s">
        <v>4596</v>
      </c>
      <c r="J24" s="262"/>
      <c r="K24" s="262"/>
      <c r="L24" s="262"/>
      <c r="M24" s="262"/>
      <c r="N24" s="262"/>
      <c r="O24" s="262"/>
      <c r="P24" s="262" t="s">
        <v>4597</v>
      </c>
      <c r="Q24" s="262"/>
      <c r="R24" s="262"/>
      <c r="S24" s="87"/>
      <c r="T24" s="87"/>
      <c r="U24" s="262"/>
      <c r="V24" s="262"/>
      <c r="W24" s="1332" t="s">
        <v>4598</v>
      </c>
      <c r="X24" s="262"/>
      <c r="Y24" s="1446" t="s">
        <v>563</v>
      </c>
      <c r="Z24" s="262"/>
      <c r="AA24" s="262"/>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row>
    <row r="25" customFormat="false" ht="15" hidden="false" customHeight="true" outlineLevel="0" collapsed="false">
      <c r="A25" s="262"/>
      <c r="B25" s="1460" t="s">
        <v>846</v>
      </c>
      <c r="C25" s="1461" t="s">
        <v>4599</v>
      </c>
      <c r="D25" s="1462"/>
      <c r="E25" s="1463"/>
      <c r="F25" s="1464"/>
      <c r="G25" s="1465"/>
      <c r="H25" s="1466"/>
      <c r="I25" s="1467"/>
      <c r="J25" s="1468" t="s">
        <v>4600</v>
      </c>
      <c r="K25" s="1464"/>
      <c r="L25" s="1464"/>
      <c r="M25" s="1463"/>
      <c r="N25" s="1464"/>
      <c r="O25" s="1464"/>
      <c r="P25" s="1465" t="s">
        <v>4601</v>
      </c>
      <c r="Q25" s="1464" t="s">
        <v>4602</v>
      </c>
      <c r="R25" s="1469" t="s">
        <v>563</v>
      </c>
      <c r="S25" s="1470" t="s">
        <v>563</v>
      </c>
      <c r="T25" s="1469" t="s">
        <v>563</v>
      </c>
      <c r="U25" s="1469" t="s">
        <v>563</v>
      </c>
      <c r="V25" s="1469" t="s">
        <v>563</v>
      </c>
      <c r="W25" s="1471" t="s">
        <v>4603</v>
      </c>
      <c r="X25" s="1472" t="n">
        <v>42738</v>
      </c>
      <c r="Y25" s="1446"/>
      <c r="Z25" s="1469"/>
      <c r="AA25" s="1469"/>
      <c r="AB25" s="1473"/>
      <c r="AC25" s="1473"/>
      <c r="AD25" s="1473"/>
      <c r="AE25" s="1473"/>
      <c r="AF25" s="1473"/>
      <c r="AG25" s="1473"/>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row>
    <row r="26" customFormat="false" ht="15.75" hidden="false" customHeight="true" outlineLevel="0" collapsed="false">
      <c r="A26" s="1458"/>
      <c r="B26" s="1458"/>
      <c r="C26" s="1474"/>
      <c r="D26" s="531"/>
      <c r="E26" s="531"/>
      <c r="F26" s="531"/>
      <c r="G26" s="531"/>
      <c r="H26" s="531"/>
      <c r="I26" s="531"/>
      <c r="J26" s="531"/>
      <c r="K26" s="531"/>
      <c r="L26" s="531"/>
      <c r="M26" s="531"/>
      <c r="N26" s="531"/>
      <c r="O26" s="531"/>
      <c r="P26" s="531"/>
      <c r="Q26" s="531"/>
      <c r="R26" s="531"/>
      <c r="S26" s="531"/>
      <c r="T26" s="531"/>
      <c r="U26" s="531"/>
      <c r="V26" s="531"/>
      <c r="W26" s="1475"/>
      <c r="X26" s="1476"/>
      <c r="Y26" s="281"/>
      <c r="Z26" s="531"/>
      <c r="AA26" s="531"/>
      <c r="AB26" s="740"/>
      <c r="AC26" s="740"/>
      <c r="AD26" s="740"/>
      <c r="AE26" s="740"/>
      <c r="AF26" s="740"/>
      <c r="AG26" s="740"/>
      <c r="AH26" s="740"/>
      <c r="AI26" s="740"/>
      <c r="AJ26" s="740"/>
      <c r="AK26" s="740"/>
      <c r="AL26" s="740"/>
      <c r="AM26" s="740"/>
      <c r="AN26" s="740"/>
      <c r="AO26" s="740"/>
      <c r="AP26" s="740"/>
      <c r="AQ26" s="740"/>
      <c r="AR26" s="740"/>
      <c r="AS26" s="740"/>
      <c r="AT26" s="740"/>
      <c r="AU26" s="740"/>
      <c r="AV26" s="740"/>
      <c r="AW26" s="740"/>
      <c r="AX26" s="740"/>
      <c r="AY26" s="740"/>
      <c r="AZ26" s="740"/>
      <c r="BA26" s="740"/>
      <c r="BB26" s="740"/>
      <c r="BC26" s="740"/>
      <c r="BD26" s="740"/>
      <c r="BE26" s="740"/>
      <c r="BF26" s="740"/>
      <c r="BG26" s="740"/>
      <c r="BH26" s="740"/>
      <c r="BI26" s="740"/>
      <c r="BJ26" s="740"/>
      <c r="BK26" s="740"/>
      <c r="BL26" s="740"/>
      <c r="BM26" s="740"/>
      <c r="BN26" s="740"/>
      <c r="BO26" s="740"/>
      <c r="BP26" s="740"/>
      <c r="BQ26" s="740"/>
    </row>
    <row r="27" customFormat="false" ht="15.75" hidden="false" customHeight="true" outlineLevel="0" collapsed="false">
      <c r="A27" s="244" t="s">
        <v>1270</v>
      </c>
      <c r="B27" s="170" t="s">
        <v>591</v>
      </c>
      <c r="C27" s="170" t="s">
        <v>4604</v>
      </c>
      <c r="D27" s="1477" t="s">
        <v>4605</v>
      </c>
      <c r="E27" s="1477" t="s">
        <v>4606</v>
      </c>
      <c r="F27" s="1299"/>
      <c r="G27" s="1299"/>
      <c r="H27" s="1299"/>
      <c r="I27" s="1478"/>
      <c r="J27" s="1479" t="s">
        <v>4607</v>
      </c>
      <c r="K27" s="1299"/>
      <c r="L27" s="1299"/>
      <c r="M27" s="1299"/>
      <c r="N27" s="1299"/>
      <c r="O27" s="1299"/>
      <c r="P27" s="1299" t="s">
        <v>4608</v>
      </c>
      <c r="Q27" s="1299" t="s">
        <v>4452</v>
      </c>
      <c r="R27" s="1299" t="s">
        <v>563</v>
      </c>
      <c r="S27" s="1299" t="s">
        <v>563</v>
      </c>
      <c r="T27" s="1299" t="s">
        <v>563</v>
      </c>
      <c r="U27" s="1299" t="s">
        <v>563</v>
      </c>
      <c r="V27" s="1299" t="s">
        <v>563</v>
      </c>
      <c r="W27" s="1480" t="s">
        <v>4609</v>
      </c>
      <c r="X27" s="1299" t="s">
        <v>4454</v>
      </c>
      <c r="Y27" s="1299"/>
      <c r="Z27" s="1299"/>
      <c r="AA27" s="1299"/>
      <c r="AB27" s="1299"/>
      <c r="AC27" s="1299"/>
      <c r="AD27" s="1299"/>
      <c r="AE27" s="1299"/>
      <c r="AF27" s="1299"/>
      <c r="AG27" s="1299"/>
      <c r="AH27" s="1299"/>
      <c r="AI27" s="1299"/>
      <c r="AJ27" s="1299"/>
      <c r="AK27" s="1299"/>
      <c r="AL27" s="1299"/>
      <c r="AM27" s="1299"/>
      <c r="AN27" s="1299"/>
      <c r="AO27" s="1299"/>
      <c r="AP27" s="1299"/>
      <c r="AQ27" s="1299"/>
      <c r="AR27" s="1299"/>
      <c r="AS27" s="1299"/>
      <c r="AT27" s="1299"/>
      <c r="AU27" s="1299"/>
      <c r="AV27" s="1299"/>
      <c r="AW27" s="1299"/>
      <c r="AX27" s="1299"/>
      <c r="AY27" s="1299"/>
      <c r="AZ27" s="1299"/>
      <c r="BA27" s="1299"/>
      <c r="BB27" s="1299"/>
      <c r="BC27" s="1299"/>
      <c r="BD27" s="1299"/>
      <c r="BE27" s="1299"/>
      <c r="BF27" s="1299"/>
      <c r="BG27" s="1299"/>
      <c r="BH27" s="1299"/>
      <c r="BI27" s="1299"/>
      <c r="BJ27" s="1299"/>
      <c r="BK27" s="1299"/>
      <c r="BL27" s="1299"/>
      <c r="BM27" s="1299"/>
      <c r="BN27" s="1299"/>
      <c r="BO27" s="1299"/>
      <c r="BP27" s="1299"/>
      <c r="BQ27" s="1299"/>
    </row>
    <row r="28" customFormat="false" ht="15" hidden="false" customHeight="true" outlineLevel="0" collapsed="false">
      <c r="A28" s="170" t="s">
        <v>4610</v>
      </c>
      <c r="B28" s="170" t="s">
        <v>4506</v>
      </c>
      <c r="C28" s="1481" t="s">
        <v>4611</v>
      </c>
      <c r="D28" s="1482"/>
      <c r="E28" s="1483"/>
      <c r="F28" s="139"/>
      <c r="G28" s="1482"/>
      <c r="H28" s="1484"/>
      <c r="I28" s="1484"/>
      <c r="J28" s="1484" t="s">
        <v>4612</v>
      </c>
      <c r="K28" s="139"/>
      <c r="L28" s="139"/>
      <c r="M28" s="139" t="s">
        <v>4613</v>
      </c>
      <c r="N28" s="139"/>
      <c r="O28" s="139"/>
      <c r="P28" s="1484" t="s">
        <v>4614</v>
      </c>
      <c r="Q28" s="139"/>
      <c r="R28" s="1299" t="s">
        <v>4615</v>
      </c>
      <c r="S28" s="1484" t="s">
        <v>4616</v>
      </c>
      <c r="T28" s="1484" t="s">
        <v>4617</v>
      </c>
      <c r="U28" s="1484" t="s">
        <v>4618</v>
      </c>
      <c r="V28" s="166"/>
      <c r="W28" s="1485" t="s">
        <v>4619</v>
      </c>
      <c r="X28" s="166"/>
      <c r="Y28" s="1486" t="s">
        <v>913</v>
      </c>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row>
    <row r="29" customFormat="false" ht="15" hidden="false" customHeight="true" outlineLevel="0" collapsed="false">
      <c r="A29" s="170"/>
      <c r="B29" s="170"/>
      <c r="C29" s="170" t="s">
        <v>4620</v>
      </c>
      <c r="D29" s="139"/>
      <c r="E29" s="1487"/>
      <c r="F29" s="139"/>
      <c r="G29" s="1484" t="s">
        <v>562</v>
      </c>
      <c r="H29" s="1488"/>
      <c r="I29" s="1489"/>
      <c r="J29" s="1484" t="s">
        <v>4621</v>
      </c>
      <c r="K29" s="139"/>
      <c r="L29" s="139" t="s">
        <v>562</v>
      </c>
      <c r="M29" s="139" t="s">
        <v>1537</v>
      </c>
      <c r="N29" s="139"/>
      <c r="O29" s="139"/>
      <c r="P29" s="1484" t="s">
        <v>4622</v>
      </c>
      <c r="Q29" s="139" t="s">
        <v>4623</v>
      </c>
      <c r="R29" s="166" t="s">
        <v>563</v>
      </c>
      <c r="S29" s="1484" t="s">
        <v>563</v>
      </c>
      <c r="T29" s="166" t="s">
        <v>563</v>
      </c>
      <c r="U29" s="166" t="s">
        <v>563</v>
      </c>
      <c r="V29" s="166" t="s">
        <v>563</v>
      </c>
      <c r="W29" s="1490" t="s">
        <v>4624</v>
      </c>
      <c r="X29" s="166" t="s">
        <v>4625</v>
      </c>
      <c r="Y29" s="1491"/>
      <c r="Z29" s="166"/>
      <c r="AA29" s="166"/>
      <c r="AB29" s="178"/>
      <c r="AC29" s="178"/>
      <c r="AD29" s="178"/>
      <c r="AE29" s="178"/>
      <c r="AF29" s="178"/>
      <c r="AG29" s="178"/>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row>
    <row r="30" customFormat="false" ht="15" hidden="false" customHeight="true" outlineLevel="0" collapsed="false">
      <c r="A30" s="170" t="s">
        <v>4626</v>
      </c>
      <c r="B30" s="170" t="s">
        <v>150</v>
      </c>
      <c r="C30" s="170" t="s">
        <v>4627</v>
      </c>
      <c r="D30" s="139"/>
      <c r="E30" s="1482"/>
      <c r="F30" s="139"/>
      <c r="G30" s="1484" t="s">
        <v>4628</v>
      </c>
      <c r="H30" s="1488" t="s">
        <v>4629</v>
      </c>
      <c r="I30" s="1489" t="s">
        <v>4630</v>
      </c>
      <c r="J30" s="1484" t="s">
        <v>4631</v>
      </c>
      <c r="K30" s="139"/>
      <c r="L30" s="139"/>
      <c r="M30" s="139"/>
      <c r="N30" s="139"/>
      <c r="O30" s="139"/>
      <c r="P30" s="1484" t="s">
        <v>4632</v>
      </c>
      <c r="Q30" s="139" t="s">
        <v>3368</v>
      </c>
      <c r="R30" s="1299" t="s">
        <v>4633</v>
      </c>
      <c r="S30" s="1484"/>
      <c r="T30" s="166"/>
      <c r="U30" s="166" t="s">
        <v>4634</v>
      </c>
      <c r="V30" s="166"/>
      <c r="W30" s="1490" t="s">
        <v>4635</v>
      </c>
      <c r="X30" s="215" t="n">
        <v>42584</v>
      </c>
      <c r="Y30" s="1491"/>
      <c r="Z30" s="166"/>
      <c r="AA30" s="166"/>
      <c r="AB30" s="178"/>
      <c r="AC30" s="178"/>
      <c r="AD30" s="178"/>
      <c r="AE30" s="178"/>
      <c r="AF30" s="178"/>
      <c r="AG30" s="178"/>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row>
    <row r="31" customFormat="false" ht="15" hidden="false" customHeight="true" outlineLevel="0" collapsed="false">
      <c r="A31" s="170"/>
      <c r="B31" s="170" t="s">
        <v>591</v>
      </c>
      <c r="C31" s="1492" t="s">
        <v>4636</v>
      </c>
      <c r="D31" s="1487"/>
      <c r="E31" s="1487"/>
      <c r="F31" s="139"/>
      <c r="G31" s="1487"/>
      <c r="H31" s="1488"/>
      <c r="I31" s="166"/>
      <c r="J31" s="1484" t="s">
        <v>4637</v>
      </c>
      <c r="K31" s="139"/>
      <c r="L31" s="139"/>
      <c r="M31" s="139"/>
      <c r="N31" s="139"/>
      <c r="O31" s="139"/>
      <c r="P31" s="1484"/>
      <c r="Q31" s="139"/>
      <c r="R31" s="1493"/>
      <c r="S31" s="1484"/>
      <c r="T31" s="1484"/>
      <c r="U31" s="166"/>
      <c r="V31" s="166"/>
      <c r="W31" s="1485" t="s">
        <v>4638</v>
      </c>
      <c r="X31" s="166"/>
      <c r="Y31" s="1486"/>
      <c r="Z31" s="166"/>
      <c r="AA31" s="166"/>
      <c r="AB31" s="178"/>
      <c r="AC31" s="178"/>
      <c r="AD31" s="178"/>
      <c r="AE31" s="178"/>
      <c r="AF31" s="178"/>
      <c r="AG31" s="178"/>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row>
    <row r="32" customFormat="false" ht="15.75" hidden="false" customHeight="true" outlineLevel="0" collapsed="false">
      <c r="A32" s="170"/>
      <c r="B32" s="170" t="s">
        <v>537</v>
      </c>
      <c r="C32" s="170" t="s">
        <v>4639</v>
      </c>
      <c r="D32" s="170"/>
      <c r="E32" s="166"/>
      <c r="F32" s="166"/>
      <c r="G32" s="166"/>
      <c r="H32" s="166"/>
      <c r="I32" s="166"/>
      <c r="J32" s="166" t="s">
        <v>4640</v>
      </c>
      <c r="K32" s="166" t="s">
        <v>563</v>
      </c>
      <c r="L32" s="166" t="s">
        <v>4641</v>
      </c>
      <c r="M32" s="166" t="s">
        <v>563</v>
      </c>
      <c r="N32" s="166"/>
      <c r="O32" s="166"/>
      <c r="P32" s="1484" t="s">
        <v>4642</v>
      </c>
      <c r="Q32" s="166" t="s">
        <v>4643</v>
      </c>
      <c r="R32" s="166" t="s">
        <v>4644</v>
      </c>
      <c r="S32" s="166" t="s">
        <v>563</v>
      </c>
      <c r="T32" s="166" t="s">
        <v>563</v>
      </c>
      <c r="U32" s="166" t="s">
        <v>563</v>
      </c>
      <c r="V32" s="166" t="s">
        <v>563</v>
      </c>
      <c r="W32" s="1490" t="s">
        <v>4645</v>
      </c>
      <c r="X32" s="215" t="n">
        <v>42554</v>
      </c>
      <c r="Y32" s="1491"/>
      <c r="Z32" s="166"/>
      <c r="AA32" s="166"/>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row>
    <row r="33" customFormat="false" ht="15" hidden="false" customHeight="true" outlineLevel="0" collapsed="false">
      <c r="A33" s="170" t="s">
        <v>2690</v>
      </c>
      <c r="B33" s="170" t="s">
        <v>4646</v>
      </c>
      <c r="C33" s="170" t="s">
        <v>4647</v>
      </c>
      <c r="D33" s="170"/>
      <c r="E33" s="213" t="s">
        <v>4648</v>
      </c>
      <c r="F33" s="171"/>
      <c r="G33" s="1482" t="s">
        <v>4649</v>
      </c>
      <c r="H33" s="171"/>
      <c r="I33" s="1494"/>
      <c r="J33" s="1484" t="s">
        <v>4650</v>
      </c>
      <c r="K33" s="1484"/>
      <c r="L33" s="139" t="s">
        <v>4651</v>
      </c>
      <c r="M33" s="139" t="s">
        <v>563</v>
      </c>
      <c r="N33" s="171"/>
      <c r="O33" s="171"/>
      <c r="P33" s="1495" t="s">
        <v>4652</v>
      </c>
      <c r="Q33" s="139" t="s">
        <v>563</v>
      </c>
      <c r="R33" s="139" t="s">
        <v>563</v>
      </c>
      <c r="S33" s="139" t="s">
        <v>563</v>
      </c>
      <c r="T33" s="166" t="s">
        <v>563</v>
      </c>
      <c r="U33" s="166" t="s">
        <v>563</v>
      </c>
      <c r="V33" s="166" t="s">
        <v>563</v>
      </c>
      <c r="W33" s="1490" t="s">
        <v>4653</v>
      </c>
      <c r="X33" s="1484" t="s">
        <v>4654</v>
      </c>
      <c r="Y33" s="1491"/>
      <c r="Z33" s="217"/>
      <c r="AA33" s="217"/>
      <c r="AB33" s="179"/>
      <c r="AC33" s="179"/>
      <c r="AD33" s="179"/>
      <c r="AE33" s="179"/>
      <c r="AF33" s="179"/>
      <c r="AG33" s="179"/>
      <c r="AH33" s="179"/>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row>
    <row r="34" customFormat="false" ht="15" hidden="false" customHeight="true" outlineLevel="0" collapsed="false">
      <c r="A34" s="170"/>
      <c r="B34" s="170" t="s">
        <v>4655</v>
      </c>
      <c r="C34" s="170" t="s">
        <v>4656</v>
      </c>
      <c r="D34" s="170"/>
      <c r="E34" s="139"/>
      <c r="F34" s="171"/>
      <c r="G34" s="171"/>
      <c r="H34" s="171"/>
      <c r="I34" s="1494"/>
      <c r="J34" s="1484" t="s">
        <v>4657</v>
      </c>
      <c r="K34" s="1484"/>
      <c r="L34" s="171"/>
      <c r="M34" s="171"/>
      <c r="N34" s="171"/>
      <c r="O34" s="171"/>
      <c r="P34" s="171"/>
      <c r="Q34" s="139"/>
      <c r="R34" s="171"/>
      <c r="S34" s="139"/>
      <c r="T34" s="166"/>
      <c r="U34" s="166"/>
      <c r="V34" s="217"/>
      <c r="W34" s="1490" t="s">
        <v>4658</v>
      </c>
      <c r="X34" s="166" t="s">
        <v>4659</v>
      </c>
      <c r="Y34" s="1491"/>
      <c r="Z34" s="217"/>
      <c r="AA34" s="217"/>
      <c r="AB34" s="179"/>
      <c r="AC34" s="179"/>
      <c r="AD34" s="179"/>
      <c r="AE34" s="179"/>
      <c r="AF34" s="179"/>
      <c r="AG34" s="179"/>
      <c r="AH34" s="179"/>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row>
    <row r="35" customFormat="false" ht="15" hidden="false" customHeight="true" outlineLevel="0" collapsed="false">
      <c r="A35" s="170" t="s">
        <v>4660</v>
      </c>
      <c r="B35" s="170" t="s">
        <v>22</v>
      </c>
      <c r="C35" s="170" t="s">
        <v>3631</v>
      </c>
      <c r="D35" s="1489"/>
      <c r="E35" s="1482"/>
      <c r="F35" s="139"/>
      <c r="G35" s="1484"/>
      <c r="H35" s="1488"/>
      <c r="I35" s="1493"/>
      <c r="J35" s="1493" t="s">
        <v>4661</v>
      </c>
      <c r="K35" s="139"/>
      <c r="L35" s="139"/>
      <c r="M35" s="139"/>
      <c r="N35" s="139"/>
      <c r="O35" s="139"/>
      <c r="P35" s="1493" t="s">
        <v>4662</v>
      </c>
      <c r="Q35" s="139" t="s">
        <v>218</v>
      </c>
      <c r="R35" s="1493" t="s">
        <v>4663</v>
      </c>
      <c r="S35" s="1484" t="s">
        <v>4664</v>
      </c>
      <c r="T35" s="166"/>
      <c r="U35" s="166"/>
      <c r="V35" s="166"/>
      <c r="W35" s="1490"/>
      <c r="X35" s="166"/>
      <c r="Y35" s="1491"/>
      <c r="Z35" s="166"/>
      <c r="AA35" s="166"/>
      <c r="AB35" s="178"/>
      <c r="AC35" s="178"/>
      <c r="AD35" s="178"/>
      <c r="AE35" s="178"/>
      <c r="AF35" s="178"/>
      <c r="AG35" s="178"/>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row>
    <row r="36" customFormat="false" ht="15" hidden="false" customHeight="true" outlineLevel="0" collapsed="false">
      <c r="A36" s="1492" t="s">
        <v>4665</v>
      </c>
      <c r="B36" s="170" t="s">
        <v>150</v>
      </c>
      <c r="C36" s="170" t="s">
        <v>4666</v>
      </c>
      <c r="D36" s="139"/>
      <c r="E36" s="139" t="s">
        <v>4667</v>
      </c>
      <c r="F36" s="139"/>
      <c r="G36" s="139" t="s">
        <v>4668</v>
      </c>
      <c r="H36" s="139"/>
      <c r="I36" s="1478" t="s">
        <v>4669</v>
      </c>
      <c r="J36" s="1299"/>
      <c r="K36" s="139"/>
      <c r="L36" s="139"/>
      <c r="M36" s="139"/>
      <c r="N36" s="139"/>
      <c r="O36" s="139"/>
      <c r="P36" s="1496"/>
      <c r="Q36" s="139" t="s">
        <v>4670</v>
      </c>
      <c r="R36" s="139"/>
      <c r="S36" s="1299"/>
      <c r="T36" s="215" t="n">
        <v>42228</v>
      </c>
      <c r="U36" s="166"/>
      <c r="V36" s="166"/>
      <c r="W36" s="1490" t="s">
        <v>4671</v>
      </c>
      <c r="X36" s="166" t="s">
        <v>4672</v>
      </c>
      <c r="Y36" s="1491"/>
      <c r="Z36" s="166"/>
      <c r="AA36" s="166"/>
      <c r="AB36" s="178"/>
      <c r="AC36" s="178"/>
      <c r="AD36" s="178"/>
      <c r="AE36" s="178"/>
      <c r="AF36" s="178"/>
      <c r="AG36" s="178"/>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row>
    <row r="37" customFormat="false" ht="15.75" hidden="false" customHeight="true" outlineLevel="0" collapsed="false">
      <c r="A37" s="170"/>
      <c r="B37" s="170" t="s">
        <v>537</v>
      </c>
      <c r="C37" s="170" t="s">
        <v>4673</v>
      </c>
      <c r="D37" s="1497" t="s">
        <v>4674</v>
      </c>
      <c r="E37" s="166"/>
      <c r="F37" s="166"/>
      <c r="G37" s="166"/>
      <c r="H37" s="166"/>
      <c r="I37" s="166"/>
      <c r="J37" s="166"/>
      <c r="K37" s="166"/>
      <c r="L37" s="166"/>
      <c r="M37" s="166"/>
      <c r="N37" s="166"/>
      <c r="O37" s="166"/>
      <c r="P37" s="1484" t="s">
        <v>4675</v>
      </c>
      <c r="Q37" s="166" t="s">
        <v>4676</v>
      </c>
      <c r="R37" s="1498" t="s">
        <v>563</v>
      </c>
      <c r="S37" s="1499" t="s">
        <v>4677</v>
      </c>
      <c r="T37" s="166" t="s">
        <v>4678</v>
      </c>
      <c r="U37" s="166" t="s">
        <v>563</v>
      </c>
      <c r="V37" s="1499" t="s">
        <v>1537</v>
      </c>
      <c r="W37" s="1490" t="s">
        <v>4679</v>
      </c>
      <c r="X37" s="166" t="s">
        <v>4680</v>
      </c>
      <c r="Y37" s="1491"/>
      <c r="Z37" s="166"/>
      <c r="AA37" s="166"/>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row>
    <row r="38" customFormat="false" ht="15.75" hidden="false" customHeight="true" outlineLevel="0" collapsed="false">
      <c r="A38" s="170"/>
      <c r="B38" s="170" t="s">
        <v>537</v>
      </c>
      <c r="C38" s="1500" t="s">
        <v>4681</v>
      </c>
      <c r="D38" s="172"/>
      <c r="E38" s="139"/>
      <c r="F38" s="1487"/>
      <c r="G38" s="139" t="s">
        <v>4682</v>
      </c>
      <c r="H38" s="172" t="s">
        <v>4683</v>
      </c>
      <c r="I38" s="139" t="n">
        <v>36499434</v>
      </c>
      <c r="J38" s="139" t="s">
        <v>4684</v>
      </c>
      <c r="K38" s="139"/>
      <c r="L38" s="139"/>
      <c r="M38" s="139"/>
      <c r="N38" s="139"/>
      <c r="O38" s="139"/>
      <c r="P38" s="139"/>
      <c r="Q38" s="139" t="s">
        <v>4685</v>
      </c>
      <c r="R38" s="139" t="s">
        <v>933</v>
      </c>
      <c r="S38" s="139" t="s">
        <v>933</v>
      </c>
      <c r="T38" s="139"/>
      <c r="U38" s="139" t="s">
        <v>933</v>
      </c>
      <c r="V38" s="139"/>
      <c r="W38" s="1501" t="s">
        <v>4686</v>
      </c>
      <c r="X38" s="139" t="s">
        <v>4687</v>
      </c>
      <c r="Y38" s="1502"/>
      <c r="Z38" s="139"/>
      <c r="AA38" s="139"/>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8"/>
      <c r="BJ38" s="228"/>
      <c r="BK38" s="228"/>
      <c r="BL38" s="228"/>
      <c r="BM38" s="127"/>
      <c r="BN38" s="127"/>
      <c r="BO38" s="127"/>
      <c r="BP38" s="127"/>
      <c r="BQ38" s="127"/>
    </row>
    <row r="39" customFormat="false" ht="15.75" hidden="false" customHeight="true" outlineLevel="0" collapsed="false">
      <c r="A39" s="170"/>
      <c r="B39" s="170" t="s">
        <v>104</v>
      </c>
      <c r="C39" s="170" t="s">
        <v>4688</v>
      </c>
      <c r="D39" s="170"/>
      <c r="E39" s="166"/>
      <c r="F39" s="166"/>
      <c r="G39" s="166"/>
      <c r="H39" s="166"/>
      <c r="I39" s="166"/>
      <c r="J39" s="139" t="s">
        <v>4689</v>
      </c>
      <c r="K39" s="166"/>
      <c r="L39" s="166"/>
      <c r="M39" s="166"/>
      <c r="N39" s="166"/>
      <c r="O39" s="166"/>
      <c r="P39" s="166"/>
      <c r="Q39" s="166" t="s">
        <v>4690</v>
      </c>
      <c r="R39" s="166" t="s">
        <v>1542</v>
      </c>
      <c r="S39" s="139" t="s">
        <v>563</v>
      </c>
      <c r="T39" s="166" t="s">
        <v>563</v>
      </c>
      <c r="U39" s="166" t="s">
        <v>563</v>
      </c>
      <c r="V39" s="166" t="s">
        <v>563</v>
      </c>
      <c r="W39" s="1490" t="s">
        <v>4691</v>
      </c>
      <c r="X39" s="166" t="s">
        <v>4692</v>
      </c>
      <c r="Y39" s="1491"/>
      <c r="Z39" s="166"/>
      <c r="AA39" s="166"/>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row>
    <row r="40" customFormat="false" ht="15" hidden="false" customHeight="true" outlineLevel="0" collapsed="false">
      <c r="A40" s="170"/>
      <c r="B40" s="170"/>
      <c r="C40" s="170" t="s">
        <v>104</v>
      </c>
      <c r="D40" s="1503" t="s">
        <v>4693</v>
      </c>
      <c r="E40" s="139"/>
      <c r="F40" s="213" t="s">
        <v>4694</v>
      </c>
      <c r="G40" s="139"/>
      <c r="H40" s="139"/>
      <c r="I40" s="139"/>
      <c r="J40" s="139"/>
      <c r="K40" s="139" t="s">
        <v>4695</v>
      </c>
      <c r="L40" s="139"/>
      <c r="M40" s="139"/>
      <c r="N40" s="139"/>
      <c r="O40" s="139"/>
      <c r="P40" s="139" t="s">
        <v>4696</v>
      </c>
      <c r="Q40" s="1299"/>
      <c r="R40" s="139"/>
      <c r="S40" s="139" t="s">
        <v>4697</v>
      </c>
      <c r="T40" s="166"/>
      <c r="U40" s="166"/>
      <c r="V40" s="166"/>
      <c r="W40" s="1490" t="s">
        <v>4698</v>
      </c>
      <c r="X40" s="166"/>
      <c r="Y40" s="1491"/>
      <c r="Z40" s="166"/>
      <c r="AA40" s="166"/>
      <c r="AB40" s="178"/>
      <c r="AC40" s="178"/>
      <c r="AD40" s="178"/>
      <c r="AE40" s="178"/>
      <c r="AF40" s="178"/>
      <c r="AG40" s="178"/>
      <c r="AH40" s="178"/>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row>
    <row r="41" customFormat="false" ht="15.75" hidden="false" customHeight="true" outlineLevel="0" collapsed="false">
      <c r="A41" s="170"/>
      <c r="B41" s="170" t="s">
        <v>22</v>
      </c>
      <c r="C41" s="170" t="s">
        <v>4699</v>
      </c>
      <c r="D41" s="170"/>
      <c r="E41" s="1299"/>
      <c r="F41" s="1299"/>
      <c r="G41" s="1299"/>
      <c r="H41" s="1299"/>
      <c r="I41" s="139"/>
      <c r="J41" s="1299" t="s">
        <v>4700</v>
      </c>
      <c r="K41" s="1299"/>
      <c r="L41" s="1299"/>
      <c r="M41" s="1299" t="s">
        <v>913</v>
      </c>
      <c r="N41" s="1299"/>
      <c r="O41" s="1299"/>
      <c r="P41" s="1299" t="s">
        <v>4701</v>
      </c>
      <c r="Q41" s="1299" t="s">
        <v>913</v>
      </c>
      <c r="R41" s="166" t="s">
        <v>1482</v>
      </c>
      <c r="S41" s="166" t="s">
        <v>4702</v>
      </c>
      <c r="T41" s="166" t="s">
        <v>1482</v>
      </c>
      <c r="U41" s="166" t="s">
        <v>4703</v>
      </c>
      <c r="V41" s="1498" t="s">
        <v>563</v>
      </c>
      <c r="W41" s="1480" t="s">
        <v>4704</v>
      </c>
      <c r="X41" s="1299"/>
      <c r="Y41" s="1491"/>
      <c r="Z41" s="1299"/>
      <c r="AA41" s="1299"/>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row>
    <row r="42" customFormat="false" ht="15.75" hidden="false" customHeight="true" outlineLevel="0" collapsed="false">
      <c r="A42" s="170"/>
      <c r="B42" s="170" t="s">
        <v>537</v>
      </c>
      <c r="C42" s="170" t="s">
        <v>4705</v>
      </c>
      <c r="D42" s="170"/>
      <c r="E42" s="166"/>
      <c r="F42" s="166"/>
      <c r="G42" s="166" t="s">
        <v>1270</v>
      </c>
      <c r="H42" s="166"/>
      <c r="I42" s="1504"/>
      <c r="J42" s="139" t="s">
        <v>4706</v>
      </c>
      <c r="K42" s="166"/>
      <c r="L42" s="166" t="s">
        <v>563</v>
      </c>
      <c r="M42" s="166" t="s">
        <v>563</v>
      </c>
      <c r="N42" s="166" t="s">
        <v>563</v>
      </c>
      <c r="O42" s="166" t="s">
        <v>563</v>
      </c>
      <c r="P42" s="166" t="s">
        <v>4707</v>
      </c>
      <c r="Q42" s="166" t="s">
        <v>563</v>
      </c>
      <c r="R42" s="166" t="s">
        <v>563</v>
      </c>
      <c r="S42" s="139" t="s">
        <v>563</v>
      </c>
      <c r="T42" s="166" t="s">
        <v>563</v>
      </c>
      <c r="U42" s="166" t="s">
        <v>563</v>
      </c>
      <c r="V42" s="166" t="s">
        <v>563</v>
      </c>
      <c r="W42" s="1490" t="s">
        <v>4708</v>
      </c>
      <c r="X42" s="166" t="s">
        <v>4709</v>
      </c>
      <c r="Y42" s="1491"/>
      <c r="Z42" s="166"/>
      <c r="AA42" s="166"/>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row>
    <row r="43" customFormat="false" ht="15.75" hidden="false" customHeight="true" outlineLevel="0" collapsed="false">
      <c r="A43" s="170"/>
      <c r="B43" s="170" t="s">
        <v>4506</v>
      </c>
      <c r="C43" s="170" t="s">
        <v>4710</v>
      </c>
      <c r="D43" s="170"/>
      <c r="E43" s="1505" t="s">
        <v>4711</v>
      </c>
      <c r="F43" s="166"/>
      <c r="G43" s="166"/>
      <c r="H43" s="166"/>
      <c r="I43" s="1504" t="s">
        <v>4712</v>
      </c>
      <c r="J43" s="139" t="s">
        <v>4713</v>
      </c>
      <c r="K43" s="166"/>
      <c r="L43" s="166"/>
      <c r="M43" s="166"/>
      <c r="N43" s="166"/>
      <c r="O43" s="166"/>
      <c r="P43" s="166"/>
      <c r="Q43" s="166" t="s">
        <v>4714</v>
      </c>
      <c r="R43" s="166" t="s">
        <v>563</v>
      </c>
      <c r="S43" s="166" t="s">
        <v>563</v>
      </c>
      <c r="T43" s="166" t="s">
        <v>563</v>
      </c>
      <c r="U43" s="166" t="s">
        <v>563</v>
      </c>
      <c r="V43" s="166" t="s">
        <v>563</v>
      </c>
      <c r="W43" s="1490" t="s">
        <v>4715</v>
      </c>
      <c r="X43" s="166" t="s">
        <v>4716</v>
      </c>
      <c r="Y43" s="1491"/>
      <c r="Z43" s="166"/>
      <c r="AA43" s="166"/>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row>
    <row r="44" customFormat="false" ht="12.75" hidden="false" customHeight="false" outlineLevel="0" collapsed="false">
      <c r="A44" s="170"/>
      <c r="B44" s="170" t="s">
        <v>22</v>
      </c>
      <c r="C44" s="170" t="s">
        <v>4717</v>
      </c>
      <c r="D44" s="166"/>
      <c r="E44" s="166"/>
      <c r="F44" s="166"/>
      <c r="G44" s="166"/>
      <c r="H44" s="166"/>
      <c r="I44" s="166"/>
      <c r="J44" s="1484" t="s">
        <v>4718</v>
      </c>
      <c r="K44" s="166"/>
      <c r="L44" s="166"/>
      <c r="M44" s="166" t="s">
        <v>563</v>
      </c>
      <c r="N44" s="166" t="s">
        <v>563</v>
      </c>
      <c r="O44" s="166" t="s">
        <v>563</v>
      </c>
      <c r="P44" s="139" t="s">
        <v>4719</v>
      </c>
      <c r="Q44" s="166" t="s">
        <v>4720</v>
      </c>
      <c r="R44" s="166" t="s">
        <v>563</v>
      </c>
      <c r="S44" s="166" t="s">
        <v>563</v>
      </c>
      <c r="T44" s="166" t="s">
        <v>563</v>
      </c>
      <c r="U44" s="166" t="s">
        <v>563</v>
      </c>
      <c r="V44" s="166" t="s">
        <v>563</v>
      </c>
      <c r="W44" s="1490" t="s">
        <v>4721</v>
      </c>
      <c r="X44" s="166"/>
      <c r="Y44" s="1491"/>
      <c r="Z44" s="166"/>
      <c r="AA44" s="166"/>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row>
    <row r="45" customFormat="false" ht="15.75" hidden="false" customHeight="true" outlineLevel="0" collapsed="false">
      <c r="A45" s="244"/>
      <c r="B45" s="244" t="s">
        <v>537</v>
      </c>
      <c r="C45" s="170" t="s">
        <v>4722</v>
      </c>
      <c r="D45" s="244"/>
      <c r="E45" s="1299"/>
      <c r="F45" s="1299"/>
      <c r="G45" s="1299"/>
      <c r="H45" s="1299"/>
      <c r="I45" s="1299"/>
      <c r="J45" s="1299" t="s">
        <v>4723</v>
      </c>
      <c r="K45" s="1299"/>
      <c r="L45" s="1299"/>
      <c r="M45" s="1299" t="s">
        <v>913</v>
      </c>
      <c r="N45" s="1299"/>
      <c r="O45" s="1299"/>
      <c r="P45" s="1299" t="s">
        <v>4724</v>
      </c>
      <c r="Q45" s="1299" t="s">
        <v>4725</v>
      </c>
      <c r="R45" s="1299" t="s">
        <v>563</v>
      </c>
      <c r="S45" s="1498" t="s">
        <v>563</v>
      </c>
      <c r="T45" s="1498" t="s">
        <v>563</v>
      </c>
      <c r="U45" s="1498" t="s">
        <v>563</v>
      </c>
      <c r="V45" s="1498" t="s">
        <v>563</v>
      </c>
      <c r="W45" s="1480" t="s">
        <v>4726</v>
      </c>
      <c r="X45" s="1506" t="n">
        <v>42134</v>
      </c>
      <c r="Y45" s="1491"/>
      <c r="Z45" s="1299"/>
      <c r="AA45" s="1299"/>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row>
    <row r="46" customFormat="false" ht="15" hidden="false" customHeight="true" outlineLevel="0" collapsed="false">
      <c r="A46" s="170"/>
      <c r="B46" s="170" t="s">
        <v>4257</v>
      </c>
      <c r="C46" s="170" t="s">
        <v>4727</v>
      </c>
      <c r="D46" s="171"/>
      <c r="E46" s="213" t="s">
        <v>4728</v>
      </c>
      <c r="F46" s="171"/>
      <c r="G46" s="1493"/>
      <c r="H46" s="1494"/>
      <c r="I46" s="1478" t="s">
        <v>4729</v>
      </c>
      <c r="J46" s="1507"/>
      <c r="K46" s="171"/>
      <c r="L46" s="171"/>
      <c r="M46" s="171"/>
      <c r="N46" s="171"/>
      <c r="O46" s="171"/>
      <c r="P46" s="171"/>
      <c r="Q46" s="171"/>
      <c r="R46" s="166"/>
      <c r="S46" s="217"/>
      <c r="T46" s="217"/>
      <c r="U46" s="217"/>
      <c r="V46" s="217"/>
      <c r="W46" s="1508" t="s">
        <v>4730</v>
      </c>
      <c r="X46" s="166"/>
      <c r="Y46" s="1491"/>
      <c r="Z46" s="217"/>
      <c r="AA46" s="217"/>
      <c r="AB46" s="179"/>
      <c r="AC46" s="179"/>
      <c r="AD46" s="179"/>
      <c r="AE46" s="179"/>
      <c r="AF46" s="179"/>
      <c r="AG46" s="179"/>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27"/>
      <c r="BO46" s="127"/>
      <c r="BP46" s="127"/>
      <c r="BQ46" s="127"/>
    </row>
    <row r="47" customFormat="false" ht="15.75" hidden="false" customHeight="true" outlineLevel="0" collapsed="false">
      <c r="A47" s="170"/>
      <c r="B47" s="170" t="s">
        <v>4731</v>
      </c>
      <c r="C47" s="1500" t="s">
        <v>4732</v>
      </c>
      <c r="D47" s="166"/>
      <c r="E47" s="166"/>
      <c r="F47" s="166"/>
      <c r="G47" s="166" t="s">
        <v>138</v>
      </c>
      <c r="H47" s="166"/>
      <c r="I47" s="166"/>
      <c r="J47" s="139" t="s">
        <v>4733</v>
      </c>
      <c r="K47" s="166"/>
      <c r="L47" s="166"/>
      <c r="M47" s="166"/>
      <c r="N47" s="166"/>
      <c r="O47" s="166"/>
      <c r="P47" s="166" t="s">
        <v>4734</v>
      </c>
      <c r="Q47" s="139" t="s">
        <v>4735</v>
      </c>
      <c r="R47" s="172" t="s">
        <v>933</v>
      </c>
      <c r="S47" s="172" t="s">
        <v>933</v>
      </c>
      <c r="T47" s="172" t="s">
        <v>933</v>
      </c>
      <c r="U47" s="172" t="s">
        <v>933</v>
      </c>
      <c r="V47" s="172" t="s">
        <v>933</v>
      </c>
      <c r="W47" s="1490" t="s">
        <v>4736</v>
      </c>
      <c r="X47" s="166" t="s">
        <v>4737</v>
      </c>
      <c r="Y47" s="1502"/>
      <c r="Z47" s="166" t="s">
        <v>4738</v>
      </c>
      <c r="AA47" s="166"/>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row>
    <row r="48" customFormat="false" ht="65.25" hidden="false" customHeight="true" outlineLevel="0" collapsed="false">
      <c r="A48" s="244"/>
      <c r="B48" s="244" t="s">
        <v>4739</v>
      </c>
      <c r="C48" s="1500" t="s">
        <v>4740</v>
      </c>
      <c r="D48" s="1299"/>
      <c r="E48" s="246"/>
      <c r="F48" s="246"/>
      <c r="G48" s="246"/>
      <c r="H48" s="246"/>
      <c r="I48" s="246"/>
      <c r="J48" s="139" t="s">
        <v>4741</v>
      </c>
      <c r="K48" s="1299"/>
      <c r="L48" s="246"/>
      <c r="M48" s="246"/>
      <c r="N48" s="246" t="s">
        <v>1537</v>
      </c>
      <c r="O48" s="246"/>
      <c r="P48" s="1509" t="s">
        <v>4742</v>
      </c>
      <c r="Q48" s="1510" t="s">
        <v>4743</v>
      </c>
      <c r="R48" s="1510" t="s">
        <v>4744</v>
      </c>
      <c r="S48" s="1510" t="s">
        <v>4745</v>
      </c>
      <c r="T48" s="1510" t="s">
        <v>4746</v>
      </c>
      <c r="U48" s="1511" t="s">
        <v>933</v>
      </c>
      <c r="V48" s="1511" t="s">
        <v>933</v>
      </c>
      <c r="W48" s="1480" t="s">
        <v>4747</v>
      </c>
      <c r="X48" s="166" t="s">
        <v>4748</v>
      </c>
      <c r="Y48" s="1502"/>
      <c r="Z48" s="1299"/>
      <c r="AA48" s="1299"/>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row>
    <row r="49" customFormat="false" ht="15.75" hidden="false" customHeight="true" outlineLevel="0" collapsed="false">
      <c r="A49" s="244"/>
      <c r="B49" s="244" t="s">
        <v>537</v>
      </c>
      <c r="C49" s="170" t="s">
        <v>4749</v>
      </c>
      <c r="D49" s="170"/>
      <c r="E49" s="1299"/>
      <c r="F49" s="1299"/>
      <c r="G49" s="1299" t="s">
        <v>2938</v>
      </c>
      <c r="H49" s="1299"/>
      <c r="I49" s="1299"/>
      <c r="J49" s="139"/>
      <c r="K49" s="1299"/>
      <c r="L49" s="1299"/>
      <c r="M49" s="1299"/>
      <c r="N49" s="1299"/>
      <c r="O49" s="1299"/>
      <c r="P49" s="1299" t="s">
        <v>4750</v>
      </c>
      <c r="Q49" s="1299" t="s">
        <v>4751</v>
      </c>
      <c r="R49" s="1498" t="s">
        <v>563</v>
      </c>
      <c r="S49" s="1498" t="s">
        <v>563</v>
      </c>
      <c r="T49" s="1498" t="s">
        <v>563</v>
      </c>
      <c r="U49" s="1498" t="s">
        <v>563</v>
      </c>
      <c r="V49" s="1498" t="s">
        <v>563</v>
      </c>
      <c r="W49" s="1480" t="s">
        <v>4752</v>
      </c>
      <c r="X49" s="1299" t="s">
        <v>4753</v>
      </c>
      <c r="Y49" s="1491"/>
      <c r="Z49" s="1299"/>
      <c r="AA49" s="1299"/>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row>
    <row r="50" customFormat="false" ht="65.25" hidden="false" customHeight="true" outlineLevel="0" collapsed="false">
      <c r="A50" s="1512"/>
      <c r="B50" s="1512"/>
      <c r="C50" s="1500" t="s">
        <v>4754</v>
      </c>
      <c r="D50" s="166"/>
      <c r="E50" s="1505" t="s">
        <v>4755</v>
      </c>
      <c r="F50" s="166"/>
      <c r="G50" s="166" t="s">
        <v>4756</v>
      </c>
      <c r="H50" s="166"/>
      <c r="I50" s="1504" t="s">
        <v>4757</v>
      </c>
      <c r="J50" s="139" t="s">
        <v>4758</v>
      </c>
      <c r="K50" s="166"/>
      <c r="L50" s="166"/>
      <c r="M50" s="166"/>
      <c r="N50" s="166"/>
      <c r="O50" s="166"/>
      <c r="P50" s="166" t="s">
        <v>4759</v>
      </c>
      <c r="Q50" s="172" t="s">
        <v>4760</v>
      </c>
      <c r="R50" s="172" t="s">
        <v>4761</v>
      </c>
      <c r="S50" s="172" t="s">
        <v>933</v>
      </c>
      <c r="T50" s="172" t="s">
        <v>933</v>
      </c>
      <c r="U50" s="172" t="s">
        <v>933</v>
      </c>
      <c r="V50" s="172" t="s">
        <v>933</v>
      </c>
      <c r="W50" s="1490" t="s">
        <v>4762</v>
      </c>
      <c r="X50" s="166" t="s">
        <v>4763</v>
      </c>
      <c r="Y50" s="1502"/>
      <c r="Z50" s="166" t="s">
        <v>4764</v>
      </c>
      <c r="AA50" s="166"/>
      <c r="AB50" s="1490"/>
      <c r="AC50" s="1490"/>
      <c r="AD50" s="1490"/>
      <c r="AE50" s="1490"/>
      <c r="AF50" s="1490"/>
      <c r="AG50" s="1490"/>
      <c r="AH50" s="1490"/>
      <c r="AI50" s="1490"/>
      <c r="AJ50" s="1490"/>
      <c r="AK50" s="1490"/>
      <c r="AL50" s="1490"/>
      <c r="AM50" s="1490"/>
      <c r="AN50" s="1490"/>
      <c r="AO50" s="1490"/>
      <c r="AP50" s="1490"/>
      <c r="AQ50" s="1490"/>
      <c r="AR50" s="1490"/>
      <c r="AS50" s="1490"/>
      <c r="AT50" s="1490"/>
      <c r="AU50" s="1490"/>
      <c r="AV50" s="1490"/>
      <c r="AW50" s="1490"/>
      <c r="AX50" s="1490"/>
      <c r="AY50" s="1490"/>
      <c r="AZ50" s="1490"/>
      <c r="BA50" s="1490"/>
      <c r="BB50" s="1490"/>
      <c r="BC50" s="1490"/>
      <c r="BD50" s="1490"/>
      <c r="BE50" s="1490"/>
      <c r="BF50" s="1490"/>
      <c r="BG50" s="1490"/>
      <c r="BH50" s="1490"/>
      <c r="BI50" s="1490"/>
      <c r="BJ50" s="1490"/>
      <c r="BK50" s="1490"/>
      <c r="BL50" s="1490"/>
      <c r="BM50" s="1490"/>
      <c r="BN50" s="1490"/>
      <c r="BO50" s="1490"/>
      <c r="BP50" s="1490"/>
      <c r="BQ50" s="1490"/>
    </row>
    <row r="51" customFormat="false" ht="15.75" hidden="false" customHeight="true" outlineLevel="0" collapsed="false">
      <c r="A51" s="170"/>
      <c r="B51" s="170" t="s">
        <v>591</v>
      </c>
      <c r="C51" s="170" t="s">
        <v>4765</v>
      </c>
      <c r="D51" s="170"/>
      <c r="E51" s="166"/>
      <c r="F51" s="166"/>
      <c r="G51" s="166"/>
      <c r="H51" s="166"/>
      <c r="I51" s="139"/>
      <c r="J51" s="139" t="s">
        <v>4766</v>
      </c>
      <c r="K51" s="166"/>
      <c r="L51" s="166"/>
      <c r="M51" s="166"/>
      <c r="N51" s="166"/>
      <c r="O51" s="166"/>
      <c r="P51" s="166" t="s">
        <v>4767</v>
      </c>
      <c r="Q51" s="166" t="s">
        <v>4768</v>
      </c>
      <c r="R51" s="166" t="s">
        <v>563</v>
      </c>
      <c r="S51" s="166" t="s">
        <v>563</v>
      </c>
      <c r="T51" s="166" t="s">
        <v>563</v>
      </c>
      <c r="U51" s="166" t="s">
        <v>563</v>
      </c>
      <c r="V51" s="166" t="s">
        <v>563</v>
      </c>
      <c r="W51" s="1490" t="s">
        <v>4769</v>
      </c>
      <c r="X51" s="166" t="s">
        <v>4770</v>
      </c>
      <c r="Y51" s="1491"/>
      <c r="Z51" s="166"/>
      <c r="AA51" s="166"/>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row>
    <row r="52" customFormat="false" ht="15.75" hidden="false" customHeight="true" outlineLevel="0" collapsed="false">
      <c r="A52" s="170"/>
      <c r="B52" s="170" t="s">
        <v>537</v>
      </c>
      <c r="C52" s="170" t="s">
        <v>4771</v>
      </c>
      <c r="D52" s="170"/>
      <c r="E52" s="166"/>
      <c r="F52" s="166"/>
      <c r="G52" s="166" t="s">
        <v>4772</v>
      </c>
      <c r="H52" s="166"/>
      <c r="I52" s="166" t="n">
        <v>549900814</v>
      </c>
      <c r="J52" s="139" t="s">
        <v>4773</v>
      </c>
      <c r="K52" s="166"/>
      <c r="L52" s="166"/>
      <c r="M52" s="166"/>
      <c r="N52" s="166"/>
      <c r="O52" s="166"/>
      <c r="P52" s="166"/>
      <c r="Q52" s="166" t="s">
        <v>4774</v>
      </c>
      <c r="R52" s="166" t="s">
        <v>563</v>
      </c>
      <c r="S52" s="166" t="s">
        <v>563</v>
      </c>
      <c r="T52" s="166" t="s">
        <v>563</v>
      </c>
      <c r="U52" s="166" t="s">
        <v>563</v>
      </c>
      <c r="V52" s="166" t="s">
        <v>563</v>
      </c>
      <c r="W52" s="1490" t="s">
        <v>4775</v>
      </c>
      <c r="X52" s="166" t="s">
        <v>4776</v>
      </c>
      <c r="Y52" s="1491"/>
      <c r="Z52" s="166"/>
      <c r="AA52" s="166"/>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row>
    <row r="53" customFormat="false" ht="15.75" hidden="false" customHeight="true" outlineLevel="0" collapsed="false">
      <c r="A53" s="170"/>
      <c r="B53" s="170" t="s">
        <v>4442</v>
      </c>
      <c r="C53" s="170" t="s">
        <v>4777</v>
      </c>
      <c r="D53" s="170"/>
      <c r="E53" s="1505" t="s">
        <v>4778</v>
      </c>
      <c r="F53" s="166"/>
      <c r="G53" s="166"/>
      <c r="H53" s="166"/>
      <c r="I53" s="1504"/>
      <c r="J53" s="139"/>
      <c r="K53" s="166"/>
      <c r="L53" s="166"/>
      <c r="M53" s="166"/>
      <c r="N53" s="166"/>
      <c r="O53" s="166"/>
      <c r="P53" s="166" t="s">
        <v>4779</v>
      </c>
      <c r="Q53" s="166"/>
      <c r="R53" s="166"/>
      <c r="S53" s="139"/>
      <c r="T53" s="166"/>
      <c r="U53" s="166"/>
      <c r="V53" s="166"/>
      <c r="W53" s="1490" t="s">
        <v>4780</v>
      </c>
      <c r="X53" s="166"/>
      <c r="Y53" s="1491"/>
      <c r="Z53" s="166"/>
      <c r="AA53" s="166"/>
      <c r="AB53" s="127"/>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row>
    <row r="54" customFormat="false" ht="15.75" hidden="false" customHeight="true" outlineLevel="0" collapsed="false">
      <c r="A54" s="170"/>
      <c r="B54" s="170"/>
      <c r="C54" s="170" t="s">
        <v>4781</v>
      </c>
      <c r="D54" s="170"/>
      <c r="E54" s="166"/>
      <c r="F54" s="166"/>
      <c r="G54" s="139"/>
      <c r="H54" s="166"/>
      <c r="I54" s="139"/>
      <c r="J54" s="139"/>
      <c r="K54" s="166"/>
      <c r="L54" s="166"/>
      <c r="M54" s="166"/>
      <c r="N54" s="166"/>
      <c r="O54" s="166"/>
      <c r="P54" s="166"/>
      <c r="Q54" s="166"/>
      <c r="R54" s="166"/>
      <c r="S54" s="166"/>
      <c r="T54" s="166"/>
      <c r="U54" s="166"/>
      <c r="V54" s="166"/>
      <c r="W54" s="1490"/>
      <c r="X54" s="166"/>
      <c r="Y54" s="1491"/>
      <c r="Z54" s="166"/>
      <c r="AA54" s="166"/>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row>
    <row r="55" customFormat="false" ht="12.75" hidden="false" customHeight="false" outlineLevel="0" collapsed="false">
      <c r="A55" s="170"/>
      <c r="B55" s="170" t="s">
        <v>363</v>
      </c>
      <c r="C55" s="170" t="s">
        <v>4782</v>
      </c>
      <c r="D55" s="166"/>
      <c r="E55" s="1505" t="s">
        <v>4783</v>
      </c>
      <c r="F55" s="166"/>
      <c r="G55" s="166" t="s">
        <v>4784</v>
      </c>
      <c r="H55" s="166"/>
      <c r="I55" s="139" t="s">
        <v>4785</v>
      </c>
      <c r="J55" s="139" t="s">
        <v>569</v>
      </c>
      <c r="K55" s="166"/>
      <c r="L55" s="166" t="s">
        <v>569</v>
      </c>
      <c r="M55" s="166" t="s">
        <v>912</v>
      </c>
      <c r="N55" s="166" t="s">
        <v>563</v>
      </c>
      <c r="O55" s="166" t="s">
        <v>563</v>
      </c>
      <c r="P55" s="166" t="s">
        <v>4785</v>
      </c>
      <c r="Q55" s="139" t="s">
        <v>563</v>
      </c>
      <c r="R55" s="166" t="s">
        <v>563</v>
      </c>
      <c r="S55" s="166" t="s">
        <v>563</v>
      </c>
      <c r="T55" s="166" t="s">
        <v>563</v>
      </c>
      <c r="U55" s="166" t="s">
        <v>563</v>
      </c>
      <c r="V55" s="166" t="s">
        <v>563</v>
      </c>
      <c r="W55" s="1490" t="s">
        <v>4786</v>
      </c>
      <c r="X55" s="166" t="s">
        <v>4787</v>
      </c>
      <c r="Y55" s="1491"/>
      <c r="Z55" s="166"/>
      <c r="AA55" s="166"/>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row>
    <row r="56" customFormat="false" ht="15.75" hidden="false" customHeight="true" outlineLevel="0" collapsed="false">
      <c r="A56" s="170"/>
      <c r="B56" s="170" t="s">
        <v>4788</v>
      </c>
      <c r="C56" s="1500" t="s">
        <v>4789</v>
      </c>
      <c r="D56" s="166"/>
      <c r="E56" s="166"/>
      <c r="F56" s="166"/>
      <c r="G56" s="166"/>
      <c r="H56" s="166"/>
      <c r="I56" s="1504"/>
      <c r="J56" s="139" t="s">
        <v>4790</v>
      </c>
      <c r="K56" s="166"/>
      <c r="L56" s="166"/>
      <c r="M56" s="166"/>
      <c r="N56" s="166"/>
      <c r="O56" s="166"/>
      <c r="P56" s="139" t="s">
        <v>4791</v>
      </c>
      <c r="Q56" s="166" t="s">
        <v>4792</v>
      </c>
      <c r="R56" s="139" t="s">
        <v>933</v>
      </c>
      <c r="S56" s="166" t="s">
        <v>933</v>
      </c>
      <c r="T56" s="166" t="s">
        <v>933</v>
      </c>
      <c r="U56" s="166" t="s">
        <v>933</v>
      </c>
      <c r="V56" s="166" t="s">
        <v>933</v>
      </c>
      <c r="W56" s="1490" t="s">
        <v>4793</v>
      </c>
      <c r="X56" s="166" t="s">
        <v>4794</v>
      </c>
      <c r="Y56" s="1502"/>
      <c r="Z56" s="166"/>
      <c r="AA56" s="166"/>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row>
    <row r="57" customFormat="false" ht="44.25" hidden="false" customHeight="true" outlineLevel="0" collapsed="false">
      <c r="A57" s="170"/>
      <c r="B57" s="170" t="s">
        <v>1416</v>
      </c>
      <c r="C57" s="1500" t="s">
        <v>4795</v>
      </c>
      <c r="D57" s="166"/>
      <c r="E57" s="1505" t="s">
        <v>4796</v>
      </c>
      <c r="F57" s="166"/>
      <c r="G57" s="166" t="s">
        <v>4797</v>
      </c>
      <c r="H57" s="166" t="s">
        <v>4798</v>
      </c>
      <c r="I57" s="166" t="s">
        <v>4799</v>
      </c>
      <c r="J57" s="166"/>
      <c r="K57" s="166"/>
      <c r="L57" s="166" t="s">
        <v>4800</v>
      </c>
      <c r="M57" s="166" t="s">
        <v>940</v>
      </c>
      <c r="N57" s="166" t="s">
        <v>912</v>
      </c>
      <c r="O57" s="166"/>
      <c r="P57" s="166"/>
      <c r="Q57" s="166" t="s">
        <v>933</v>
      </c>
      <c r="R57" s="166" t="s">
        <v>933</v>
      </c>
      <c r="S57" s="166" t="s">
        <v>933</v>
      </c>
      <c r="T57" s="166" t="s">
        <v>933</v>
      </c>
      <c r="U57" s="166" t="s">
        <v>933</v>
      </c>
      <c r="V57" s="166" t="s">
        <v>933</v>
      </c>
      <c r="W57" s="1490" t="s">
        <v>4801</v>
      </c>
      <c r="X57" s="166" t="s">
        <v>4802</v>
      </c>
      <c r="Y57" s="1502"/>
      <c r="Z57" s="166"/>
      <c r="AA57" s="166"/>
      <c r="AB57" s="127"/>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row>
    <row r="58" customFormat="false" ht="15.75" hidden="false" customHeight="true" outlineLevel="0" collapsed="false">
      <c r="A58" s="170"/>
      <c r="B58" s="170" t="s">
        <v>846</v>
      </c>
      <c r="C58" s="1500" t="s">
        <v>4803</v>
      </c>
      <c r="D58" s="166"/>
      <c r="E58" s="166"/>
      <c r="F58" s="166"/>
      <c r="G58" s="166"/>
      <c r="H58" s="166"/>
      <c r="I58" s="166" t="n">
        <v>508500842</v>
      </c>
      <c r="J58" s="166" t="s">
        <v>4804</v>
      </c>
      <c r="K58" s="166"/>
      <c r="L58" s="166"/>
      <c r="M58" s="166"/>
      <c r="N58" s="166"/>
      <c r="O58" s="166"/>
      <c r="P58" s="166" t="s">
        <v>4805</v>
      </c>
      <c r="Q58" s="166" t="s">
        <v>4806</v>
      </c>
      <c r="R58" s="166" t="s">
        <v>933</v>
      </c>
      <c r="S58" s="166" t="s">
        <v>933</v>
      </c>
      <c r="T58" s="166" t="s">
        <v>933</v>
      </c>
      <c r="U58" s="166" t="s">
        <v>933</v>
      </c>
      <c r="V58" s="166" t="s">
        <v>933</v>
      </c>
      <c r="W58" s="1490" t="s">
        <v>4807</v>
      </c>
      <c r="X58" s="166" t="s">
        <v>4808</v>
      </c>
      <c r="Y58" s="1502"/>
      <c r="Z58" s="166"/>
      <c r="AA58" s="166"/>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row>
    <row r="59" customFormat="false" ht="65.25" hidden="false" customHeight="true" outlineLevel="0" collapsed="false">
      <c r="A59" s="170"/>
      <c r="B59" s="170" t="s">
        <v>4809</v>
      </c>
      <c r="C59" s="1500" t="s">
        <v>4810</v>
      </c>
      <c r="D59" s="166"/>
      <c r="E59" s="166"/>
      <c r="F59" s="166"/>
      <c r="G59" s="166" t="s">
        <v>557</v>
      </c>
      <c r="H59" s="166"/>
      <c r="I59" s="1504"/>
      <c r="J59" s="166"/>
      <c r="K59" s="166"/>
      <c r="L59" s="166"/>
      <c r="M59" s="166" t="s">
        <v>563</v>
      </c>
      <c r="N59" s="166" t="s">
        <v>562</v>
      </c>
      <c r="O59" s="166"/>
      <c r="P59" s="166" t="s">
        <v>4811</v>
      </c>
      <c r="Q59" s="166" t="s">
        <v>4812</v>
      </c>
      <c r="R59" s="166" t="s">
        <v>563</v>
      </c>
      <c r="S59" s="166" t="s">
        <v>563</v>
      </c>
      <c r="T59" s="166"/>
      <c r="U59" s="166"/>
      <c r="V59" s="166"/>
      <c r="W59" s="1490" t="s">
        <v>4813</v>
      </c>
      <c r="X59" s="166" t="s">
        <v>4814</v>
      </c>
      <c r="Y59" s="1502"/>
      <c r="Z59" s="166"/>
      <c r="AA59" s="166"/>
      <c r="AB59" s="1490"/>
      <c r="AC59" s="1490"/>
      <c r="AD59" s="1490"/>
      <c r="AE59" s="1490"/>
      <c r="AF59" s="1490"/>
      <c r="AG59" s="1490"/>
      <c r="AH59" s="1490"/>
      <c r="AI59" s="1490"/>
      <c r="AJ59" s="1490"/>
      <c r="AK59" s="1490"/>
      <c r="AL59" s="1490"/>
      <c r="AM59" s="1490"/>
      <c r="AN59" s="1490"/>
      <c r="AO59" s="1490"/>
      <c r="AP59" s="1490"/>
      <c r="AQ59" s="1490"/>
      <c r="AR59" s="1490"/>
      <c r="AS59" s="1490"/>
      <c r="AT59" s="1490"/>
      <c r="AU59" s="1490"/>
      <c r="AV59" s="1490"/>
      <c r="AW59" s="1490"/>
      <c r="AX59" s="1490"/>
      <c r="AY59" s="1490"/>
      <c r="AZ59" s="1490"/>
      <c r="BA59" s="1490"/>
      <c r="BB59" s="1490"/>
      <c r="BC59" s="1490"/>
      <c r="BD59" s="1490"/>
      <c r="BE59" s="1490"/>
      <c r="BF59" s="1490"/>
      <c r="BG59" s="1490"/>
      <c r="BH59" s="1490"/>
      <c r="BI59" s="1490"/>
      <c r="BJ59" s="1490"/>
      <c r="BK59" s="1490"/>
      <c r="BL59" s="1490"/>
      <c r="BM59" s="1490"/>
      <c r="BN59" s="1490"/>
      <c r="BO59" s="1490"/>
      <c r="BP59" s="1490"/>
      <c r="BQ59" s="1490"/>
    </row>
    <row r="60" customFormat="false" ht="65.25" hidden="false" customHeight="true" outlineLevel="0" collapsed="false">
      <c r="A60" s="170"/>
      <c r="B60" s="170"/>
      <c r="C60" s="1500" t="s">
        <v>4815</v>
      </c>
      <c r="D60" s="166"/>
      <c r="E60" s="166"/>
      <c r="F60" s="166"/>
      <c r="G60" s="166"/>
      <c r="H60" s="166" t="s">
        <v>4816</v>
      </c>
      <c r="I60" s="166" t="s">
        <v>4817</v>
      </c>
      <c r="J60" s="166" t="s">
        <v>4818</v>
      </c>
      <c r="K60" s="166"/>
      <c r="L60" s="166"/>
      <c r="M60" s="166"/>
      <c r="N60" s="166"/>
      <c r="O60" s="166"/>
      <c r="P60" s="166" t="s">
        <v>4819</v>
      </c>
      <c r="Q60" s="172" t="s">
        <v>4820</v>
      </c>
      <c r="R60" s="172" t="s">
        <v>2843</v>
      </c>
      <c r="S60" s="172" t="s">
        <v>2843</v>
      </c>
      <c r="T60" s="172" t="s">
        <v>2843</v>
      </c>
      <c r="U60" s="172" t="s">
        <v>2843</v>
      </c>
      <c r="V60" s="172" t="s">
        <v>2843</v>
      </c>
      <c r="W60" s="1490" t="s">
        <v>4821</v>
      </c>
      <c r="X60" s="166" t="s">
        <v>4822</v>
      </c>
      <c r="Y60" s="1502"/>
      <c r="Z60" s="166" t="s">
        <v>4823</v>
      </c>
      <c r="AA60" s="166"/>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7"/>
      <c r="BF60" s="127"/>
      <c r="BG60" s="127"/>
      <c r="BH60" s="127"/>
      <c r="BI60" s="127"/>
      <c r="BJ60" s="127"/>
      <c r="BK60" s="127"/>
      <c r="BL60" s="127"/>
      <c r="BM60" s="127"/>
      <c r="BN60" s="127"/>
      <c r="BO60" s="127"/>
      <c r="BP60" s="127"/>
      <c r="BQ60" s="127"/>
    </row>
    <row r="61" customFormat="false" ht="65.25" hidden="false" customHeight="true" outlineLevel="0" collapsed="false">
      <c r="A61" s="170"/>
      <c r="B61" s="170" t="s">
        <v>846</v>
      </c>
      <c r="C61" s="1500" t="s">
        <v>4824</v>
      </c>
      <c r="D61" s="166"/>
      <c r="E61" s="166"/>
      <c r="F61" s="166"/>
      <c r="G61" s="166"/>
      <c r="H61" s="166"/>
      <c r="I61" s="166"/>
      <c r="J61" s="166" t="s">
        <v>4825</v>
      </c>
      <c r="K61" s="166"/>
      <c r="L61" s="166" t="s">
        <v>562</v>
      </c>
      <c r="M61" s="172" t="s">
        <v>940</v>
      </c>
      <c r="N61" s="166"/>
      <c r="O61" s="166" t="s">
        <v>4826</v>
      </c>
      <c r="P61" s="166" t="s">
        <v>4827</v>
      </c>
      <c r="Q61" s="172" t="s">
        <v>4828</v>
      </c>
      <c r="R61" s="172" t="s">
        <v>2843</v>
      </c>
      <c r="S61" s="172" t="s">
        <v>933</v>
      </c>
      <c r="T61" s="172" t="s">
        <v>933</v>
      </c>
      <c r="U61" s="166" t="s">
        <v>933</v>
      </c>
      <c r="V61" s="166" t="s">
        <v>933</v>
      </c>
      <c r="W61" s="1490" t="s">
        <v>4829</v>
      </c>
      <c r="X61" s="166" t="s">
        <v>4830</v>
      </c>
      <c r="Y61" s="1502"/>
      <c r="Z61" s="166"/>
      <c r="AA61" s="166"/>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row>
    <row r="62" customFormat="false" ht="65.25" hidden="false" customHeight="true" outlineLevel="0" collapsed="false">
      <c r="A62" s="244"/>
      <c r="B62" s="244"/>
      <c r="C62" s="1513" t="s">
        <v>4831</v>
      </c>
      <c r="D62" s="1299"/>
      <c r="E62" s="246"/>
      <c r="F62" s="1299"/>
      <c r="G62" s="246" t="s">
        <v>733</v>
      </c>
      <c r="H62" s="1299"/>
      <c r="I62" s="246"/>
      <c r="J62" s="246" t="s">
        <v>4832</v>
      </c>
      <c r="K62" s="1299"/>
      <c r="L62" s="246"/>
      <c r="M62" s="1299"/>
      <c r="N62" s="246"/>
      <c r="O62" s="246"/>
      <c r="P62" s="246" t="s">
        <v>4833</v>
      </c>
      <c r="Q62" s="1510" t="s">
        <v>4834</v>
      </c>
      <c r="R62" s="1510" t="s">
        <v>4835</v>
      </c>
      <c r="S62" s="1511" t="s">
        <v>933</v>
      </c>
      <c r="T62" s="1510" t="s">
        <v>4836</v>
      </c>
      <c r="U62" s="1498" t="s">
        <v>933</v>
      </c>
      <c r="V62" s="1498" t="s">
        <v>933</v>
      </c>
      <c r="W62" s="1514" t="s">
        <v>4837</v>
      </c>
      <c r="X62" s="166"/>
      <c r="Y62" s="1502"/>
      <c r="Z62" s="1299"/>
      <c r="AA62" s="1299"/>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row>
    <row r="63" customFormat="false" ht="65.25" hidden="false" customHeight="true" outlineLevel="0" collapsed="false">
      <c r="A63" s="170"/>
      <c r="B63" s="170" t="s">
        <v>4506</v>
      </c>
      <c r="C63" s="1500" t="s">
        <v>4838</v>
      </c>
      <c r="D63" s="1505" t="s">
        <v>4839</v>
      </c>
      <c r="E63" s="213" t="s">
        <v>4840</v>
      </c>
      <c r="F63" s="139"/>
      <c r="G63" s="139"/>
      <c r="H63" s="139"/>
      <c r="I63" s="139"/>
      <c r="J63" s="139" t="s">
        <v>4841</v>
      </c>
      <c r="K63" s="166"/>
      <c r="L63" s="139"/>
      <c r="M63" s="139" t="s">
        <v>933</v>
      </c>
      <c r="N63" s="139"/>
      <c r="O63" s="139"/>
      <c r="P63" s="139" t="s">
        <v>4842</v>
      </c>
      <c r="Q63" s="172" t="s">
        <v>4843</v>
      </c>
      <c r="R63" s="172" t="s">
        <v>933</v>
      </c>
      <c r="S63" s="172" t="s">
        <v>933</v>
      </c>
      <c r="T63" s="172" t="s">
        <v>933</v>
      </c>
      <c r="U63" s="172" t="s">
        <v>933</v>
      </c>
      <c r="V63" s="172" t="s">
        <v>933</v>
      </c>
      <c r="W63" s="1490" t="s">
        <v>4844</v>
      </c>
      <c r="X63" s="166" t="s">
        <v>4845</v>
      </c>
      <c r="Y63" s="1502"/>
      <c r="Z63" s="166"/>
      <c r="AA63" s="166"/>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row>
    <row r="64" customFormat="false" ht="15.75" hidden="false" customHeight="true" outlineLevel="0" collapsed="false">
      <c r="A64" s="244"/>
      <c r="B64" s="244" t="s">
        <v>537</v>
      </c>
      <c r="C64" s="1513" t="s">
        <v>4846</v>
      </c>
      <c r="D64" s="1299"/>
      <c r="E64" s="1477" t="s">
        <v>4847</v>
      </c>
      <c r="F64" s="1299"/>
      <c r="G64" s="1299" t="s">
        <v>4848</v>
      </c>
      <c r="H64" s="1299"/>
      <c r="I64" s="1504" t="s">
        <v>4849</v>
      </c>
      <c r="J64" s="139" t="s">
        <v>4850</v>
      </c>
      <c r="K64" s="1299"/>
      <c r="L64" s="1299"/>
      <c r="M64" s="1299"/>
      <c r="N64" s="1299"/>
      <c r="O64" s="1299"/>
      <c r="P64" s="139" t="s">
        <v>4851</v>
      </c>
      <c r="Q64" s="1299" t="s">
        <v>4852</v>
      </c>
      <c r="R64" s="1299" t="s">
        <v>933</v>
      </c>
      <c r="S64" s="1299" t="s">
        <v>933</v>
      </c>
      <c r="T64" s="1299" t="s">
        <v>933</v>
      </c>
      <c r="U64" s="1299" t="s">
        <v>933</v>
      </c>
      <c r="V64" s="1299" t="s">
        <v>933</v>
      </c>
      <c r="W64" s="1480" t="s">
        <v>4853</v>
      </c>
      <c r="X64" s="1298" t="s">
        <v>4854</v>
      </c>
      <c r="Y64" s="1502"/>
      <c r="Z64" s="1299"/>
      <c r="AA64" s="1299"/>
      <c r="AB64" s="116"/>
      <c r="AC64" s="116"/>
      <c r="AD64" s="116"/>
      <c r="AE64" s="116"/>
      <c r="AF64" s="116"/>
      <c r="AG64" s="116"/>
      <c r="AH64" s="116"/>
      <c r="AI64" s="116"/>
      <c r="AJ64" s="116"/>
      <c r="AK64" s="116"/>
      <c r="AL64" s="116"/>
      <c r="AM64" s="116"/>
      <c r="AN64" s="116"/>
      <c r="AO64" s="116"/>
      <c r="AP64" s="116"/>
      <c r="AQ64" s="116"/>
      <c r="AR64" s="116"/>
      <c r="AS64" s="116"/>
      <c r="AT64" s="116"/>
      <c r="AU64" s="116"/>
      <c r="AV64" s="116"/>
      <c r="AW64" s="116"/>
      <c r="AX64" s="116"/>
      <c r="AY64" s="116"/>
      <c r="AZ64" s="116"/>
      <c r="BA64" s="116"/>
      <c r="BB64" s="116"/>
      <c r="BC64" s="116"/>
      <c r="BD64" s="116"/>
      <c r="BE64" s="116"/>
      <c r="BF64" s="116"/>
      <c r="BG64" s="116"/>
      <c r="BH64" s="116"/>
      <c r="BI64" s="116"/>
      <c r="BJ64" s="116"/>
      <c r="BK64" s="116"/>
      <c r="BL64" s="116"/>
      <c r="BM64" s="116"/>
      <c r="BN64" s="116"/>
      <c r="BO64" s="116"/>
      <c r="BP64" s="116"/>
      <c r="BQ64" s="116"/>
    </row>
    <row r="65" customFormat="false" ht="65.25" hidden="false" customHeight="true" outlineLevel="0" collapsed="false">
      <c r="A65" s="170"/>
      <c r="B65" s="170"/>
      <c r="C65" s="1500" t="s">
        <v>4855</v>
      </c>
      <c r="D65" s="213" t="s">
        <v>4856</v>
      </c>
      <c r="E65" s="1515" t="s">
        <v>4857</v>
      </c>
      <c r="F65" s="166"/>
      <c r="G65" s="1502"/>
      <c r="H65" s="166"/>
      <c r="I65" s="139"/>
      <c r="J65" s="139" t="s">
        <v>4858</v>
      </c>
      <c r="K65" s="166"/>
      <c r="L65" s="166"/>
      <c r="M65" s="166"/>
      <c r="N65" s="166"/>
      <c r="O65" s="166"/>
      <c r="P65" s="166" t="s">
        <v>3583</v>
      </c>
      <c r="Q65" s="166"/>
      <c r="R65" s="172"/>
      <c r="S65" s="172"/>
      <c r="T65" s="172"/>
      <c r="U65" s="172"/>
      <c r="V65" s="172"/>
      <c r="W65" s="1501" t="s">
        <v>4859</v>
      </c>
      <c r="X65" s="166" t="s">
        <v>4860</v>
      </c>
      <c r="Y65" s="1502"/>
      <c r="Z65" s="166"/>
      <c r="AA65" s="166"/>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row>
    <row r="66" customFormat="false" ht="65.25" hidden="false" customHeight="true" outlineLevel="0" collapsed="false">
      <c r="A66" s="244"/>
      <c r="B66" s="244" t="s">
        <v>4861</v>
      </c>
      <c r="C66" s="1513" t="s">
        <v>4862</v>
      </c>
      <c r="D66" s="1299"/>
      <c r="E66" s="1477" t="s">
        <v>4863</v>
      </c>
      <c r="F66" s="1299"/>
      <c r="G66" s="1299"/>
      <c r="H66" s="1299"/>
      <c r="I66" s="1299"/>
      <c r="J66" s="1299" t="s">
        <v>4864</v>
      </c>
      <c r="K66" s="1299"/>
      <c r="L66" s="1299"/>
      <c r="M66" s="1299"/>
      <c r="N66" s="1299"/>
      <c r="O66" s="1299"/>
      <c r="P66" s="1299" t="s">
        <v>4865</v>
      </c>
      <c r="Q66" s="1510" t="s">
        <v>1853</v>
      </c>
      <c r="R66" s="1511" t="s">
        <v>933</v>
      </c>
      <c r="S66" s="1511" t="s">
        <v>933</v>
      </c>
      <c r="T66" s="1511" t="s">
        <v>933</v>
      </c>
      <c r="U66" s="1511" t="s">
        <v>933</v>
      </c>
      <c r="V66" s="1511" t="s">
        <v>933</v>
      </c>
      <c r="W66" s="1480" t="s">
        <v>4866</v>
      </c>
      <c r="X66" s="1299" t="s">
        <v>4867</v>
      </c>
      <c r="Y66" s="1502"/>
      <c r="Z66" s="1299"/>
      <c r="AA66" s="1299"/>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c r="AZ66" s="116"/>
      <c r="BA66" s="116"/>
      <c r="BB66" s="116"/>
      <c r="BC66" s="116"/>
      <c r="BD66" s="116"/>
      <c r="BE66" s="116"/>
      <c r="BF66" s="116"/>
      <c r="BG66" s="116"/>
      <c r="BH66" s="116"/>
      <c r="BI66" s="116"/>
      <c r="BJ66" s="116"/>
      <c r="BK66" s="116"/>
      <c r="BL66" s="116"/>
      <c r="BM66" s="116"/>
      <c r="BN66" s="116"/>
      <c r="BO66" s="116"/>
      <c r="BP66" s="116"/>
      <c r="BQ66" s="116"/>
    </row>
    <row r="67" customFormat="false" ht="65.25" hidden="false" customHeight="true" outlineLevel="0" collapsed="false">
      <c r="A67" s="244"/>
      <c r="B67" s="244" t="s">
        <v>4868</v>
      </c>
      <c r="C67" s="1513" t="s">
        <v>4869</v>
      </c>
      <c r="D67" s="1299"/>
      <c r="E67" s="1299"/>
      <c r="F67" s="1299"/>
      <c r="G67" s="1299"/>
      <c r="H67" s="1299"/>
      <c r="I67" s="1299"/>
      <c r="J67" s="1299" t="s">
        <v>4870</v>
      </c>
      <c r="K67" s="1299"/>
      <c r="L67" s="1299"/>
      <c r="M67" s="1299"/>
      <c r="N67" s="1299"/>
      <c r="O67" s="1299"/>
      <c r="P67" s="1299"/>
      <c r="Q67" s="1511" t="s">
        <v>933</v>
      </c>
      <c r="R67" s="1510" t="s">
        <v>4871</v>
      </c>
      <c r="S67" s="1511" t="s">
        <v>933</v>
      </c>
      <c r="T67" s="1510" t="s">
        <v>4871</v>
      </c>
      <c r="U67" s="1511" t="s">
        <v>933</v>
      </c>
      <c r="V67" s="1511" t="s">
        <v>933</v>
      </c>
      <c r="W67" s="1480" t="s">
        <v>4872</v>
      </c>
      <c r="X67" s="1299" t="s">
        <v>4873</v>
      </c>
      <c r="Y67" s="1502"/>
      <c r="Z67" s="1299"/>
      <c r="AA67" s="1299"/>
      <c r="AB67" s="116"/>
      <c r="AC67" s="116"/>
      <c r="AD67" s="116"/>
      <c r="AE67" s="116"/>
      <c r="AF67" s="116"/>
      <c r="AG67" s="116"/>
      <c r="AH67" s="116"/>
      <c r="AI67" s="116"/>
      <c r="AJ67" s="116"/>
      <c r="AK67" s="116"/>
      <c r="AL67" s="116"/>
      <c r="AM67" s="116"/>
      <c r="AN67" s="116"/>
      <c r="AO67" s="116"/>
      <c r="AP67" s="116"/>
      <c r="AQ67" s="116"/>
      <c r="AR67" s="116"/>
      <c r="AS67" s="116"/>
      <c r="AT67" s="116"/>
      <c r="AU67" s="116"/>
      <c r="AV67" s="116"/>
      <c r="AW67" s="116"/>
      <c r="AX67" s="116"/>
      <c r="AY67" s="116"/>
      <c r="AZ67" s="116"/>
      <c r="BA67" s="116"/>
      <c r="BB67" s="116"/>
      <c r="BC67" s="116"/>
      <c r="BD67" s="116"/>
      <c r="BE67" s="116"/>
      <c r="BF67" s="116"/>
      <c r="BG67" s="116"/>
      <c r="BH67" s="116"/>
      <c r="BI67" s="116"/>
      <c r="BJ67" s="116"/>
      <c r="BK67" s="116"/>
      <c r="BL67" s="116"/>
      <c r="BM67" s="116"/>
      <c r="BN67" s="116"/>
      <c r="BO67" s="116"/>
      <c r="BP67" s="116"/>
      <c r="BQ67" s="116"/>
    </row>
    <row r="68" customFormat="false" ht="15.75" hidden="false" customHeight="true" outlineLevel="0" collapsed="false">
      <c r="A68" s="296"/>
      <c r="B68" s="296" t="s">
        <v>846</v>
      </c>
      <c r="C68" s="1516" t="s">
        <v>4874</v>
      </c>
      <c r="D68" s="262"/>
      <c r="E68" s="262"/>
      <c r="F68" s="1517"/>
      <c r="G68" s="262"/>
      <c r="H68" s="262"/>
      <c r="I68" s="262" t="s">
        <v>4875</v>
      </c>
      <c r="J68" s="262"/>
      <c r="K68" s="1517"/>
      <c r="L68" s="1517"/>
      <c r="M68" s="1517"/>
      <c r="N68" s="1517"/>
      <c r="O68" s="262"/>
      <c r="P68" s="262"/>
      <c r="Q68" s="262"/>
      <c r="R68" s="262"/>
      <c r="S68" s="262"/>
      <c r="T68" s="262"/>
      <c r="U68" s="262"/>
      <c r="V68" s="262"/>
      <c r="W68" s="1332"/>
      <c r="X68" s="1518" t="s">
        <v>4876</v>
      </c>
      <c r="Y68" s="281" t="s">
        <v>913</v>
      </c>
      <c r="Z68" s="262"/>
      <c r="AA68" s="262"/>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row>
    <row r="69" customFormat="false" ht="15.75" hidden="false" customHeight="true" outlineLevel="0" collapsed="false">
      <c r="A69" s="296"/>
      <c r="B69" s="296" t="s">
        <v>846</v>
      </c>
      <c r="C69" s="1516" t="s">
        <v>4877</v>
      </c>
      <c r="D69" s="312" t="s">
        <v>4878</v>
      </c>
      <c r="E69" s="312" t="s">
        <v>4879</v>
      </c>
      <c r="F69" s="1517"/>
      <c r="G69" s="262" t="s">
        <v>4880</v>
      </c>
      <c r="H69" s="262" t="s">
        <v>4881</v>
      </c>
      <c r="I69" s="262" t="s">
        <v>4882</v>
      </c>
      <c r="J69" s="262" t="s">
        <v>4883</v>
      </c>
      <c r="K69" s="1517"/>
      <c r="L69" s="1517" t="s">
        <v>562</v>
      </c>
      <c r="M69" s="1517" t="s">
        <v>562</v>
      </c>
      <c r="N69" s="1517" t="s">
        <v>562</v>
      </c>
      <c r="O69" s="262"/>
      <c r="P69" s="262" t="s">
        <v>4884</v>
      </c>
      <c r="Q69" s="262"/>
      <c r="R69" s="262"/>
      <c r="S69" s="262"/>
      <c r="T69" s="262"/>
      <c r="U69" s="262"/>
      <c r="V69" s="262"/>
      <c r="W69" s="1332" t="s">
        <v>4885</v>
      </c>
      <c r="X69" s="1519" t="s">
        <v>4886</v>
      </c>
      <c r="Y69" s="281" t="s">
        <v>913</v>
      </c>
      <c r="Z69" s="262"/>
      <c r="AA69" s="262"/>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row>
    <row r="70" customFormat="false" ht="15.75" hidden="false" customHeight="true" outlineLevel="0" collapsed="false">
      <c r="A70" s="296"/>
      <c r="B70" s="296" t="s">
        <v>846</v>
      </c>
      <c r="C70" s="1520" t="s">
        <v>4887</v>
      </c>
      <c r="D70" s="312" t="s">
        <v>4888</v>
      </c>
      <c r="E70" s="262"/>
      <c r="F70" s="1517"/>
      <c r="G70" s="262" t="s">
        <v>4889</v>
      </c>
      <c r="H70" s="262" t="s">
        <v>4890</v>
      </c>
      <c r="I70" s="262" t="s">
        <v>4891</v>
      </c>
      <c r="J70" s="262" t="s">
        <v>4892</v>
      </c>
      <c r="K70" s="1517"/>
      <c r="L70" s="1517" t="s">
        <v>562</v>
      </c>
      <c r="M70" s="1517" t="s">
        <v>562</v>
      </c>
      <c r="N70" s="1517" t="s">
        <v>562</v>
      </c>
      <c r="O70" s="262"/>
      <c r="P70" s="262" t="s">
        <v>4893</v>
      </c>
      <c r="Q70" s="1521" t="s">
        <v>1030</v>
      </c>
      <c r="R70" s="562" t="s">
        <v>933</v>
      </c>
      <c r="S70" s="562" t="s">
        <v>933</v>
      </c>
      <c r="T70" s="262"/>
      <c r="U70" s="262" t="s">
        <v>1030</v>
      </c>
      <c r="V70" s="262"/>
      <c r="W70" s="1332" t="s">
        <v>4885</v>
      </c>
      <c r="X70" s="1519" t="s">
        <v>4886</v>
      </c>
      <c r="Y70" s="281" t="s">
        <v>913</v>
      </c>
      <c r="Z70" s="262"/>
      <c r="AA70" s="262"/>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row>
    <row r="71" customFormat="false" ht="15.75" hidden="false" customHeight="true" outlineLevel="0" collapsed="false">
      <c r="A71" s="296"/>
      <c r="B71" s="296" t="s">
        <v>846</v>
      </c>
      <c r="C71" s="1520" t="s">
        <v>4894</v>
      </c>
      <c r="D71" s="312" t="s">
        <v>4895</v>
      </c>
      <c r="E71" s="312" t="s">
        <v>4896</v>
      </c>
      <c r="F71" s="1517"/>
      <c r="G71" s="262" t="s">
        <v>4897</v>
      </c>
      <c r="H71" s="262" t="s">
        <v>1814</v>
      </c>
      <c r="I71" s="262" t="s">
        <v>4898</v>
      </c>
      <c r="J71" s="262" t="s">
        <v>4899</v>
      </c>
      <c r="K71" s="1517"/>
      <c r="L71" s="1517" t="s">
        <v>562</v>
      </c>
      <c r="M71" s="1517" t="s">
        <v>562</v>
      </c>
      <c r="N71" s="1517" t="s">
        <v>562</v>
      </c>
      <c r="O71" s="262"/>
      <c r="P71" s="262" t="s">
        <v>4900</v>
      </c>
      <c r="Q71" s="1521" t="s">
        <v>1030</v>
      </c>
      <c r="R71" s="1521" t="s">
        <v>1030</v>
      </c>
      <c r="S71" s="562" t="s">
        <v>933</v>
      </c>
      <c r="T71" s="262"/>
      <c r="U71" s="262" t="s">
        <v>1030</v>
      </c>
      <c r="V71" s="262"/>
      <c r="W71" s="1332" t="s">
        <v>4885</v>
      </c>
      <c r="X71" s="1519" t="s">
        <v>4886</v>
      </c>
      <c r="Y71" s="281" t="s">
        <v>913</v>
      </c>
      <c r="Z71" s="262"/>
      <c r="AA71" s="262"/>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row>
    <row r="72" customFormat="false" ht="15.75" hidden="false" customHeight="true" outlineLevel="0" collapsed="false">
      <c r="A72" s="296"/>
      <c r="B72" s="296" t="s">
        <v>846</v>
      </c>
      <c r="C72" s="1516" t="s">
        <v>4901</v>
      </c>
      <c r="D72" s="262" t="s">
        <v>4902</v>
      </c>
      <c r="E72" s="312" t="s">
        <v>4903</v>
      </c>
      <c r="F72" s="1517"/>
      <c r="G72" s="262" t="s">
        <v>4904</v>
      </c>
      <c r="H72" s="262" t="s">
        <v>4890</v>
      </c>
      <c r="I72" s="262" t="s">
        <v>4905</v>
      </c>
      <c r="J72" s="262" t="s">
        <v>4906</v>
      </c>
      <c r="K72" s="1517"/>
      <c r="L72" s="1517" t="s">
        <v>562</v>
      </c>
      <c r="M72" s="1517" t="s">
        <v>562</v>
      </c>
      <c r="N72" s="1517" t="s">
        <v>562</v>
      </c>
      <c r="O72" s="262"/>
      <c r="P72" s="262" t="s">
        <v>4907</v>
      </c>
      <c r="Q72" s="262"/>
      <c r="R72" s="262"/>
      <c r="S72" s="262"/>
      <c r="T72" s="262"/>
      <c r="U72" s="262"/>
      <c r="V72" s="262"/>
      <c r="W72" s="1332" t="s">
        <v>4885</v>
      </c>
      <c r="X72" s="1519" t="s">
        <v>4886</v>
      </c>
      <c r="Y72" s="281" t="s">
        <v>913</v>
      </c>
      <c r="Z72" s="262"/>
      <c r="AA72" s="262"/>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row>
    <row r="73" customFormat="false" ht="15.75" hidden="false" customHeight="true" outlineLevel="0" collapsed="false">
      <c r="A73" s="296"/>
      <c r="B73" s="296" t="s">
        <v>846</v>
      </c>
      <c r="C73" s="1516" t="s">
        <v>4908</v>
      </c>
      <c r="D73" s="312" t="s">
        <v>4909</v>
      </c>
      <c r="E73" s="312" t="s">
        <v>4910</v>
      </c>
      <c r="F73" s="1517"/>
      <c r="G73" s="262" t="s">
        <v>4911</v>
      </c>
      <c r="H73" s="262" t="s">
        <v>4890</v>
      </c>
      <c r="I73" s="262" t="s">
        <v>4912</v>
      </c>
      <c r="J73" s="262" t="s">
        <v>4913</v>
      </c>
      <c r="K73" s="1517"/>
      <c r="L73" s="1517" t="s">
        <v>562</v>
      </c>
      <c r="M73" s="1517" t="s">
        <v>4914</v>
      </c>
      <c r="N73" s="1517" t="s">
        <v>562</v>
      </c>
      <c r="O73" s="262"/>
      <c r="P73" s="262" t="s">
        <v>4915</v>
      </c>
      <c r="Q73" s="1522" t="s">
        <v>4916</v>
      </c>
      <c r="R73" s="1516" t="s">
        <v>933</v>
      </c>
      <c r="S73" s="1516" t="s">
        <v>933</v>
      </c>
      <c r="T73" s="1522" t="s">
        <v>4916</v>
      </c>
      <c r="U73" s="1516" t="s">
        <v>933</v>
      </c>
      <c r="V73" s="1516" t="s">
        <v>933</v>
      </c>
      <c r="W73" s="1332" t="s">
        <v>4917</v>
      </c>
      <c r="X73" s="87" t="s">
        <v>4918</v>
      </c>
      <c r="Y73" s="281" t="s">
        <v>913</v>
      </c>
      <c r="Z73" s="262" t="s">
        <v>4919</v>
      </c>
      <c r="AA73" s="262"/>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row>
    <row r="74" customFormat="false" ht="15.75" hidden="false" customHeight="true" outlineLevel="0" collapsed="false">
      <c r="A74" s="1523"/>
      <c r="B74" s="1523"/>
      <c r="C74" s="1524"/>
      <c r="D74" s="1525"/>
      <c r="E74" s="1525"/>
      <c r="F74" s="1525"/>
      <c r="G74" s="1525"/>
      <c r="H74" s="1525"/>
      <c r="I74" s="1525"/>
      <c r="J74" s="1525"/>
      <c r="K74" s="1525"/>
      <c r="L74" s="1525"/>
      <c r="M74" s="1525"/>
      <c r="N74" s="1525"/>
      <c r="O74" s="1525"/>
      <c r="P74" s="1525"/>
      <c r="Q74" s="1525"/>
      <c r="R74" s="1525"/>
      <c r="S74" s="1525"/>
      <c r="T74" s="1525"/>
      <c r="U74" s="1525"/>
      <c r="V74" s="1525"/>
      <c r="W74" s="1526"/>
      <c r="X74" s="1525"/>
      <c r="Y74" s="281"/>
      <c r="Z74" s="1525"/>
      <c r="AA74" s="1525"/>
      <c r="AB74" s="1527"/>
      <c r="AC74" s="1527"/>
      <c r="AD74" s="1527"/>
      <c r="AE74" s="1527"/>
      <c r="AF74" s="1527"/>
      <c r="AG74" s="1527"/>
      <c r="AH74" s="1527"/>
      <c r="AI74" s="1527"/>
      <c r="AJ74" s="1527"/>
      <c r="AK74" s="1527"/>
      <c r="AL74" s="1527"/>
      <c r="AM74" s="1527"/>
      <c r="AN74" s="1527"/>
      <c r="AO74" s="1527"/>
      <c r="AP74" s="1527"/>
      <c r="AQ74" s="1527"/>
      <c r="AR74" s="1527"/>
      <c r="AS74" s="1527"/>
      <c r="AT74" s="1527"/>
      <c r="AU74" s="1527"/>
      <c r="AV74" s="1527"/>
      <c r="AW74" s="1527"/>
      <c r="AX74" s="1527"/>
      <c r="AY74" s="1527"/>
      <c r="AZ74" s="1527"/>
      <c r="BA74" s="1527"/>
      <c r="BB74" s="1527"/>
      <c r="BC74" s="1527"/>
      <c r="BD74" s="1527"/>
      <c r="BE74" s="1527"/>
      <c r="BF74" s="1527"/>
      <c r="BG74" s="1527"/>
      <c r="BH74" s="1527"/>
      <c r="BI74" s="1527"/>
      <c r="BJ74" s="1527"/>
      <c r="BK74" s="1527"/>
      <c r="BL74" s="1527"/>
      <c r="BM74" s="18"/>
      <c r="BN74" s="18"/>
      <c r="BO74" s="18"/>
      <c r="BP74" s="18"/>
      <c r="BQ74" s="18"/>
    </row>
    <row r="75" customFormat="false" ht="65.25" hidden="false" customHeight="true" outlineLevel="0" collapsed="false">
      <c r="A75" s="170"/>
      <c r="B75" s="170" t="s">
        <v>104</v>
      </c>
      <c r="C75" s="1500" t="s">
        <v>4920</v>
      </c>
      <c r="D75" s="172"/>
      <c r="E75" s="139"/>
      <c r="F75" s="139"/>
      <c r="G75" s="139"/>
      <c r="H75" s="172"/>
      <c r="I75" s="139"/>
      <c r="J75" s="139" t="s">
        <v>4921</v>
      </c>
      <c r="K75" s="139"/>
      <c r="L75" s="1528"/>
      <c r="M75" s="1528"/>
      <c r="N75" s="1528"/>
      <c r="O75" s="139"/>
      <c r="P75" s="139" t="s">
        <v>4922</v>
      </c>
      <c r="Q75" s="166" t="s">
        <v>4923</v>
      </c>
      <c r="R75" s="166" t="s">
        <v>933</v>
      </c>
      <c r="S75" s="166" t="s">
        <v>933</v>
      </c>
      <c r="T75" s="166" t="s">
        <v>933</v>
      </c>
      <c r="U75" s="166" t="s">
        <v>933</v>
      </c>
      <c r="V75" s="166" t="s">
        <v>933</v>
      </c>
      <c r="W75" s="1501" t="s">
        <v>4924</v>
      </c>
      <c r="X75" s="166" t="s">
        <v>4925</v>
      </c>
      <c r="Y75" s="1502"/>
      <c r="Z75" s="166" t="s">
        <v>4926</v>
      </c>
      <c r="AA75" s="166"/>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row>
    <row r="76" customFormat="false" ht="65.25" hidden="false" customHeight="true" outlineLevel="0" collapsed="false">
      <c r="A76" s="170"/>
      <c r="B76" s="170" t="s">
        <v>150</v>
      </c>
      <c r="C76" s="1500" t="s">
        <v>4927</v>
      </c>
      <c r="D76" s="172"/>
      <c r="E76" s="172"/>
      <c r="F76" s="172"/>
      <c r="G76" s="172"/>
      <c r="H76" s="172"/>
      <c r="I76" s="172"/>
      <c r="J76" s="172" t="s">
        <v>4928</v>
      </c>
      <c r="K76" s="172"/>
      <c r="L76" s="172"/>
      <c r="M76" s="172"/>
      <c r="N76" s="172"/>
      <c r="O76" s="172"/>
      <c r="P76" s="172" t="s">
        <v>4929</v>
      </c>
      <c r="Q76" s="172"/>
      <c r="R76" s="172"/>
      <c r="S76" s="172"/>
      <c r="T76" s="172"/>
      <c r="U76" s="172"/>
      <c r="V76" s="172"/>
      <c r="W76" s="1501" t="s">
        <v>4930</v>
      </c>
      <c r="X76" s="166" t="s">
        <v>4931</v>
      </c>
      <c r="Y76" s="1502"/>
      <c r="Z76" s="172"/>
      <c r="AA76" s="166"/>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row>
    <row r="77" customFormat="false" ht="65.25" hidden="false" customHeight="true" outlineLevel="0" collapsed="false">
      <c r="A77" s="244"/>
      <c r="B77" s="244" t="s">
        <v>633</v>
      </c>
      <c r="C77" s="1513" t="s">
        <v>4932</v>
      </c>
      <c r="D77" s="246"/>
      <c r="E77" s="1529" t="s">
        <v>4933</v>
      </c>
      <c r="F77" s="246"/>
      <c r="G77" s="246"/>
      <c r="H77" s="246"/>
      <c r="I77" s="246" t="s">
        <v>4934</v>
      </c>
      <c r="J77" s="246" t="s">
        <v>4935</v>
      </c>
      <c r="K77" s="246"/>
      <c r="L77" s="246" t="s">
        <v>562</v>
      </c>
      <c r="M77" s="246" t="s">
        <v>912</v>
      </c>
      <c r="N77" s="246" t="s">
        <v>940</v>
      </c>
      <c r="O77" s="246" t="s">
        <v>562</v>
      </c>
      <c r="P77" s="246" t="s">
        <v>4936</v>
      </c>
      <c r="Q77" s="1510" t="s">
        <v>4937</v>
      </c>
      <c r="R77" s="1511" t="s">
        <v>933</v>
      </c>
      <c r="S77" s="1511" t="s">
        <v>933</v>
      </c>
      <c r="T77" s="1510" t="s">
        <v>4937</v>
      </c>
      <c r="U77" s="1511" t="s">
        <v>933</v>
      </c>
      <c r="V77" s="1511" t="s">
        <v>933</v>
      </c>
      <c r="W77" s="1514" t="s">
        <v>4938</v>
      </c>
      <c r="X77" s="166" t="s">
        <v>4939</v>
      </c>
      <c r="Y77" s="1502"/>
      <c r="Z77" s="246"/>
      <c r="AA77" s="246"/>
      <c r="AB77" s="251"/>
      <c r="AC77" s="251"/>
      <c r="AD77" s="251"/>
      <c r="AE77" s="251"/>
      <c r="AF77" s="251"/>
      <c r="AG77" s="251"/>
      <c r="AH77" s="251"/>
      <c r="AI77" s="251"/>
      <c r="AJ77" s="251"/>
      <c r="AK77" s="251"/>
      <c r="AL77" s="251"/>
      <c r="AM77" s="251"/>
      <c r="AN77" s="251"/>
      <c r="AO77" s="251"/>
      <c r="AP77" s="251"/>
      <c r="AQ77" s="251"/>
      <c r="AR77" s="251"/>
      <c r="AS77" s="251"/>
      <c r="AT77" s="251"/>
      <c r="AU77" s="251"/>
      <c r="AV77" s="251"/>
      <c r="AW77" s="251"/>
      <c r="AX77" s="251"/>
      <c r="AY77" s="251"/>
      <c r="AZ77" s="251"/>
      <c r="BA77" s="251"/>
      <c r="BB77" s="251"/>
      <c r="BC77" s="251"/>
      <c r="BD77" s="251"/>
      <c r="BE77" s="251"/>
      <c r="BF77" s="251"/>
      <c r="BG77" s="251"/>
      <c r="BH77" s="251"/>
      <c r="BI77" s="251"/>
      <c r="BJ77" s="251"/>
      <c r="BK77" s="251"/>
      <c r="BL77" s="251"/>
      <c r="BM77" s="251"/>
      <c r="BN77" s="251"/>
      <c r="BO77" s="251"/>
      <c r="BP77" s="251"/>
      <c r="BQ77" s="251"/>
    </row>
    <row r="78" customFormat="false" ht="65.25" hidden="false" customHeight="true" outlineLevel="0" collapsed="false">
      <c r="A78" s="244"/>
      <c r="B78" s="244"/>
      <c r="C78" s="1513" t="s">
        <v>4940</v>
      </c>
      <c r="D78" s="1299"/>
      <c r="E78" s="1529" t="s">
        <v>4941</v>
      </c>
      <c r="F78" s="1299"/>
      <c r="G78" s="246"/>
      <c r="H78" s="1299"/>
      <c r="I78" s="246"/>
      <c r="J78" s="246" t="s">
        <v>4942</v>
      </c>
      <c r="K78" s="1299"/>
      <c r="L78" s="246"/>
      <c r="M78" s="1299"/>
      <c r="N78" s="246"/>
      <c r="O78" s="246"/>
      <c r="P78" s="246" t="s">
        <v>4943</v>
      </c>
      <c r="Q78" s="1510" t="s">
        <v>4944</v>
      </c>
      <c r="R78" s="1511" t="s">
        <v>2843</v>
      </c>
      <c r="S78" s="1511" t="s">
        <v>933</v>
      </c>
      <c r="T78" s="1510" t="s">
        <v>4944</v>
      </c>
      <c r="U78" s="1498" t="s">
        <v>933</v>
      </c>
      <c r="V78" s="1498" t="s">
        <v>933</v>
      </c>
      <c r="W78" s="1514" t="s">
        <v>4945</v>
      </c>
      <c r="X78" s="166" t="s">
        <v>4946</v>
      </c>
      <c r="Y78" s="1502"/>
      <c r="Z78" s="1299"/>
      <c r="AA78" s="1299"/>
      <c r="AB78" s="116"/>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c r="AZ78" s="116"/>
      <c r="BA78" s="116"/>
      <c r="BB78" s="116"/>
      <c r="BC78" s="116"/>
      <c r="BD78" s="116"/>
      <c r="BE78" s="116"/>
      <c r="BF78" s="116"/>
      <c r="BG78" s="116"/>
      <c r="BH78" s="116"/>
      <c r="BI78" s="116"/>
      <c r="BJ78" s="116"/>
      <c r="BK78" s="116"/>
      <c r="BL78" s="116"/>
      <c r="BM78" s="116"/>
      <c r="BN78" s="116"/>
      <c r="BO78" s="116"/>
      <c r="BP78" s="116"/>
      <c r="BQ78" s="116"/>
    </row>
    <row r="79" customFormat="false" ht="65.25" hidden="false" customHeight="true" outlineLevel="0" collapsed="false">
      <c r="A79" s="244"/>
      <c r="B79" s="244" t="s">
        <v>4947</v>
      </c>
      <c r="C79" s="1513" t="s">
        <v>4948</v>
      </c>
      <c r="D79" s="1299"/>
      <c r="E79" s="1299"/>
      <c r="F79" s="1299"/>
      <c r="G79" s="1299" t="s">
        <v>4949</v>
      </c>
      <c r="H79" s="1299"/>
      <c r="I79" s="1299"/>
      <c r="J79" s="246" t="s">
        <v>4950</v>
      </c>
      <c r="K79" s="1299"/>
      <c r="L79" s="1299"/>
      <c r="M79" s="1299"/>
      <c r="N79" s="1299"/>
      <c r="O79" s="1299"/>
      <c r="P79" s="1299" t="s">
        <v>4951</v>
      </c>
      <c r="Q79" s="1510" t="s">
        <v>1953</v>
      </c>
      <c r="R79" s="1511" t="s">
        <v>2843</v>
      </c>
      <c r="S79" s="1511" t="s">
        <v>933</v>
      </c>
      <c r="T79" s="1498" t="s">
        <v>933</v>
      </c>
      <c r="U79" s="1498" t="s">
        <v>933</v>
      </c>
      <c r="V79" s="1498" t="s">
        <v>933</v>
      </c>
      <c r="W79" s="1480" t="s">
        <v>4952</v>
      </c>
      <c r="X79" s="166" t="s">
        <v>4953</v>
      </c>
      <c r="Y79" s="1502"/>
      <c r="Z79" s="1299"/>
      <c r="AA79" s="1299"/>
      <c r="AB79" s="116"/>
      <c r="AC79" s="116"/>
      <c r="AD79" s="116"/>
      <c r="AE79" s="116"/>
      <c r="AF79" s="116"/>
      <c r="AG79" s="116"/>
      <c r="AH79" s="116"/>
      <c r="AI79" s="116"/>
      <c r="AJ79" s="116"/>
      <c r="AK79" s="116"/>
      <c r="AL79" s="116"/>
      <c r="AM79" s="116"/>
      <c r="AN79" s="116"/>
      <c r="AO79" s="116"/>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c r="BM79" s="116"/>
      <c r="BN79" s="116"/>
      <c r="BO79" s="116"/>
      <c r="BP79" s="116"/>
      <c r="BQ79" s="116"/>
    </row>
    <row r="80" customFormat="false" ht="65.25" hidden="false" customHeight="true" outlineLevel="0" collapsed="false">
      <c r="A80" s="244"/>
      <c r="B80" s="244" t="s">
        <v>4954</v>
      </c>
      <c r="C80" s="1513" t="s">
        <v>4955</v>
      </c>
      <c r="D80" s="1529" t="s">
        <v>4956</v>
      </c>
      <c r="E80" s="1529" t="s">
        <v>4957</v>
      </c>
      <c r="F80" s="1299"/>
      <c r="G80" s="246"/>
      <c r="H80" s="246"/>
      <c r="I80" s="246"/>
      <c r="J80" s="246" t="s">
        <v>4958</v>
      </c>
      <c r="K80" s="1299"/>
      <c r="L80" s="246"/>
      <c r="M80" s="246"/>
      <c r="N80" s="246"/>
      <c r="O80" s="246"/>
      <c r="P80" s="246" t="s">
        <v>4959</v>
      </c>
      <c r="Q80" s="1510" t="s">
        <v>1835</v>
      </c>
      <c r="R80" s="1511" t="s">
        <v>933</v>
      </c>
      <c r="S80" s="1511" t="s">
        <v>933</v>
      </c>
      <c r="T80" s="1511" t="s">
        <v>933</v>
      </c>
      <c r="U80" s="1511" t="s">
        <v>933</v>
      </c>
      <c r="V80" s="1511" t="s">
        <v>933</v>
      </c>
      <c r="W80" s="1480" t="s">
        <v>4960</v>
      </c>
      <c r="X80" s="166" t="s">
        <v>4961</v>
      </c>
      <c r="Y80" s="1502"/>
      <c r="Z80" s="1299"/>
      <c r="AA80" s="1299"/>
      <c r="AB80" s="1300"/>
      <c r="AC80" s="1300"/>
      <c r="AD80" s="1300"/>
      <c r="AE80" s="1300"/>
      <c r="AF80" s="1300"/>
      <c r="AG80" s="1300"/>
      <c r="AH80" s="1300"/>
      <c r="AI80" s="116"/>
      <c r="AJ80" s="116"/>
      <c r="AK80" s="116"/>
      <c r="AL80" s="116"/>
      <c r="AM80" s="116"/>
      <c r="AN80" s="116"/>
      <c r="AO80" s="116"/>
      <c r="AP80" s="116"/>
      <c r="AQ80" s="116"/>
      <c r="AR80" s="116"/>
      <c r="AS80" s="116"/>
      <c r="AT80" s="116"/>
      <c r="AU80" s="116"/>
      <c r="AV80" s="116"/>
      <c r="AW80" s="116"/>
      <c r="AX80" s="116"/>
      <c r="AY80" s="116"/>
      <c r="AZ80" s="116"/>
      <c r="BA80" s="116"/>
      <c r="BB80" s="116"/>
      <c r="BC80" s="116"/>
      <c r="BD80" s="116"/>
      <c r="BE80" s="116"/>
      <c r="BF80" s="116"/>
      <c r="BG80" s="116"/>
      <c r="BH80" s="116"/>
      <c r="BI80" s="116"/>
      <c r="BJ80" s="116"/>
      <c r="BK80" s="116"/>
      <c r="BL80" s="116"/>
      <c r="BM80" s="116"/>
      <c r="BN80" s="116"/>
      <c r="BO80" s="116"/>
      <c r="BP80" s="116"/>
      <c r="BQ80" s="116"/>
    </row>
    <row r="81" customFormat="false" ht="65.25" hidden="false" customHeight="true" outlineLevel="0" collapsed="false">
      <c r="A81" s="244"/>
      <c r="B81" s="244" t="s">
        <v>4954</v>
      </c>
      <c r="C81" s="1513" t="s">
        <v>4962</v>
      </c>
      <c r="D81" s="1299"/>
      <c r="E81" s="1529" t="s">
        <v>4963</v>
      </c>
      <c r="F81" s="1299"/>
      <c r="G81" s="246" t="s">
        <v>940</v>
      </c>
      <c r="H81" s="246"/>
      <c r="I81" s="246"/>
      <c r="J81" s="246" t="s">
        <v>4964</v>
      </c>
      <c r="K81" s="1299"/>
      <c r="L81" s="246" t="s">
        <v>562</v>
      </c>
      <c r="M81" s="246" t="s">
        <v>562</v>
      </c>
      <c r="N81" s="246"/>
      <c r="O81" s="246"/>
      <c r="P81" s="246" t="s">
        <v>4965</v>
      </c>
      <c r="Q81" s="1510" t="s">
        <v>1835</v>
      </c>
      <c r="R81" s="1511" t="s">
        <v>933</v>
      </c>
      <c r="S81" s="1511" t="s">
        <v>933</v>
      </c>
      <c r="T81" s="1511" t="s">
        <v>933</v>
      </c>
      <c r="U81" s="1511" t="s">
        <v>933</v>
      </c>
      <c r="V81" s="1511" t="s">
        <v>933</v>
      </c>
      <c r="W81" s="1480" t="s">
        <v>4966</v>
      </c>
      <c r="X81" s="166" t="s">
        <v>4961</v>
      </c>
      <c r="Y81" s="1502"/>
      <c r="Z81" s="1299"/>
      <c r="AA81" s="1299"/>
      <c r="AB81" s="1300"/>
      <c r="AC81" s="1300"/>
      <c r="AD81" s="1300"/>
      <c r="AE81" s="1300"/>
      <c r="AF81" s="1300"/>
      <c r="AG81" s="1300"/>
      <c r="AH81" s="1300"/>
      <c r="AI81" s="116"/>
      <c r="AJ81" s="116"/>
      <c r="AK81" s="116"/>
      <c r="AL81" s="116"/>
      <c r="AM81" s="116"/>
      <c r="AN81" s="116"/>
      <c r="AO81" s="116"/>
      <c r="AP81" s="116"/>
      <c r="AQ81" s="116"/>
      <c r="AR81" s="116"/>
      <c r="AS81" s="116"/>
      <c r="AT81" s="116"/>
      <c r="AU81" s="116"/>
      <c r="AV81" s="116"/>
      <c r="AW81" s="116"/>
      <c r="AX81" s="116"/>
      <c r="AY81" s="116"/>
      <c r="AZ81" s="116"/>
      <c r="BA81" s="116"/>
      <c r="BB81" s="116"/>
      <c r="BC81" s="116"/>
      <c r="BD81" s="116"/>
      <c r="BE81" s="116"/>
      <c r="BF81" s="116"/>
      <c r="BG81" s="116"/>
      <c r="BH81" s="116"/>
      <c r="BI81" s="116"/>
      <c r="BJ81" s="116"/>
      <c r="BK81" s="116"/>
      <c r="BL81" s="116"/>
      <c r="BM81" s="116"/>
      <c r="BN81" s="116"/>
      <c r="BO81" s="116"/>
      <c r="BP81" s="116"/>
      <c r="BQ81" s="116"/>
    </row>
    <row r="82" customFormat="false" ht="65.25" hidden="false" customHeight="true" outlineLevel="0" collapsed="false">
      <c r="A82" s="244"/>
      <c r="B82" s="244" t="s">
        <v>4967</v>
      </c>
      <c r="C82" s="1513" t="s">
        <v>4968</v>
      </c>
      <c r="D82" s="1012"/>
      <c r="E82" s="246"/>
      <c r="F82" s="246"/>
      <c r="G82" s="246"/>
      <c r="H82" s="246"/>
      <c r="I82" s="246"/>
      <c r="J82" s="246" t="s">
        <v>4969</v>
      </c>
      <c r="K82" s="1299"/>
      <c r="L82" s="246"/>
      <c r="M82" s="246" t="s">
        <v>1832</v>
      </c>
      <c r="N82" s="246"/>
      <c r="O82" s="246"/>
      <c r="P82" s="246" t="s">
        <v>4970</v>
      </c>
      <c r="Q82" s="1510" t="s">
        <v>4971</v>
      </c>
      <c r="R82" s="1511" t="s">
        <v>933</v>
      </c>
      <c r="S82" s="1511" t="s">
        <v>933</v>
      </c>
      <c r="T82" s="1510" t="s">
        <v>4971</v>
      </c>
      <c r="U82" s="1511" t="s">
        <v>933</v>
      </c>
      <c r="V82" s="1511" t="s">
        <v>933</v>
      </c>
      <c r="W82" s="1480" t="s">
        <v>4972</v>
      </c>
      <c r="X82" s="166" t="s">
        <v>4973</v>
      </c>
      <c r="Y82" s="1502"/>
      <c r="Z82" s="1299"/>
      <c r="AA82" s="1299"/>
      <c r="AB82" s="1300"/>
      <c r="AC82" s="1300"/>
      <c r="AD82" s="1300"/>
      <c r="AE82" s="1300"/>
      <c r="AF82" s="1300"/>
      <c r="AG82" s="1300"/>
      <c r="AH82" s="1300"/>
      <c r="AI82" s="116"/>
      <c r="AJ82" s="116"/>
      <c r="AK82" s="116"/>
      <c r="AL82" s="116"/>
      <c r="AM82" s="116"/>
      <c r="AN82" s="116"/>
      <c r="AO82" s="116"/>
      <c r="AP82" s="116"/>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c r="BM82" s="116"/>
      <c r="BN82" s="116"/>
      <c r="BO82" s="116"/>
      <c r="BP82" s="116"/>
      <c r="BQ82" s="116"/>
    </row>
    <row r="83" customFormat="false" ht="65.25" hidden="false" customHeight="true" outlineLevel="0" collapsed="false">
      <c r="A83" s="244"/>
      <c r="B83" s="244"/>
      <c r="C83" s="1513" t="s">
        <v>4974</v>
      </c>
      <c r="D83" s="1299"/>
      <c r="E83" s="1477" t="s">
        <v>4975</v>
      </c>
      <c r="F83" s="1299"/>
      <c r="G83" s="1299"/>
      <c r="H83" s="1299"/>
      <c r="I83" s="1299" t="s">
        <v>4976</v>
      </c>
      <c r="J83" s="1299"/>
      <c r="K83" s="1299"/>
      <c r="L83" s="1299"/>
      <c r="M83" s="1299"/>
      <c r="N83" s="1299"/>
      <c r="O83" s="1299"/>
      <c r="P83" s="1299" t="s">
        <v>4977</v>
      </c>
      <c r="Q83" s="1510" t="s">
        <v>4494</v>
      </c>
      <c r="R83" s="1511" t="s">
        <v>933</v>
      </c>
      <c r="S83" s="1511" t="s">
        <v>933</v>
      </c>
      <c r="T83" s="1511" t="s">
        <v>933</v>
      </c>
      <c r="U83" s="1511" t="s">
        <v>933</v>
      </c>
      <c r="V83" s="1511" t="s">
        <v>933</v>
      </c>
      <c r="W83" s="1480" t="s">
        <v>4978</v>
      </c>
      <c r="X83" s="1299" t="s">
        <v>4979</v>
      </c>
      <c r="Y83" s="1502"/>
      <c r="Z83" s="1299"/>
      <c r="AA83" s="1299"/>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c r="BF83" s="116"/>
      <c r="BG83" s="116"/>
      <c r="BH83" s="116"/>
      <c r="BI83" s="116"/>
      <c r="BJ83" s="116"/>
      <c r="BK83" s="116"/>
      <c r="BL83" s="116"/>
      <c r="BM83" s="116"/>
      <c r="BN83" s="116"/>
      <c r="BO83" s="116"/>
      <c r="BP83" s="116"/>
      <c r="BQ83" s="116"/>
    </row>
    <row r="84" customFormat="false" ht="65.25" hidden="false" customHeight="true" outlineLevel="0" collapsed="false">
      <c r="A84" s="244"/>
      <c r="B84" s="244" t="s">
        <v>4980</v>
      </c>
      <c r="C84" s="1513" t="s">
        <v>4981</v>
      </c>
      <c r="D84" s="1477" t="s">
        <v>4982</v>
      </c>
      <c r="E84" s="246"/>
      <c r="F84" s="246"/>
      <c r="G84" s="246" t="s">
        <v>4983</v>
      </c>
      <c r="H84" s="246"/>
      <c r="I84" s="246"/>
      <c r="J84" s="246" t="s">
        <v>4984</v>
      </c>
      <c r="K84" s="1299"/>
      <c r="L84" s="246"/>
      <c r="M84" s="246"/>
      <c r="N84" s="246"/>
      <c r="O84" s="246"/>
      <c r="P84" s="1509" t="s">
        <v>4985</v>
      </c>
      <c r="Q84" s="1012" t="s">
        <v>4986</v>
      </c>
      <c r="R84" s="1012" t="s">
        <v>933</v>
      </c>
      <c r="S84" s="1012" t="s">
        <v>933</v>
      </c>
      <c r="T84" s="1012" t="s">
        <v>933</v>
      </c>
      <c r="U84" s="1012" t="s">
        <v>933</v>
      </c>
      <c r="V84" s="1012" t="s">
        <v>933</v>
      </c>
      <c r="W84" s="1480" t="s">
        <v>4987</v>
      </c>
      <c r="X84" s="1506" t="n">
        <v>42283</v>
      </c>
      <c r="Y84" s="1502"/>
      <c r="Z84" s="1299"/>
      <c r="AA84" s="1299"/>
      <c r="AB84" s="116"/>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c r="BM84" s="116"/>
      <c r="BN84" s="116"/>
      <c r="BO84" s="116"/>
      <c r="BP84" s="116"/>
      <c r="BQ84" s="116"/>
    </row>
    <row r="85" customFormat="false" ht="15.75" hidden="false" customHeight="true" outlineLevel="0" collapsed="false">
      <c r="A85" s="244"/>
      <c r="B85" s="244" t="s">
        <v>4988</v>
      </c>
      <c r="C85" s="1513" t="s">
        <v>4989</v>
      </c>
      <c r="D85" s="246"/>
      <c r="E85" s="242" t="s">
        <v>4990</v>
      </c>
      <c r="F85" s="246"/>
      <c r="G85" s="246"/>
      <c r="H85" s="246"/>
      <c r="I85" s="246"/>
      <c r="J85" s="246" t="s">
        <v>4991</v>
      </c>
      <c r="K85" s="246"/>
      <c r="L85" s="246"/>
      <c r="M85" s="246"/>
      <c r="N85" s="246"/>
      <c r="O85" s="246"/>
      <c r="P85" s="246" t="s">
        <v>4992</v>
      </c>
      <c r="Q85" s="1510" t="s">
        <v>1917</v>
      </c>
      <c r="R85" s="1511" t="s">
        <v>933</v>
      </c>
      <c r="S85" s="1511" t="s">
        <v>933</v>
      </c>
      <c r="T85" s="1511" t="s">
        <v>933</v>
      </c>
      <c r="U85" s="1511" t="s">
        <v>933</v>
      </c>
      <c r="V85" s="1511" t="s">
        <v>933</v>
      </c>
      <c r="W85" s="1514" t="s">
        <v>4993</v>
      </c>
      <c r="X85" s="139" t="s">
        <v>4994</v>
      </c>
      <c r="Y85" s="1502"/>
      <c r="Z85" s="246" t="s">
        <v>4995</v>
      </c>
      <c r="AA85" s="246"/>
      <c r="AB85" s="251"/>
      <c r="AC85" s="251"/>
      <c r="AD85" s="251"/>
      <c r="AE85" s="251"/>
      <c r="AF85" s="251"/>
      <c r="AG85" s="251"/>
      <c r="AH85" s="251"/>
      <c r="AI85" s="251"/>
      <c r="AJ85" s="251"/>
      <c r="AK85" s="251"/>
      <c r="AL85" s="251"/>
      <c r="AM85" s="251"/>
      <c r="AN85" s="251"/>
      <c r="AO85" s="251"/>
      <c r="AP85" s="251"/>
      <c r="AQ85" s="251"/>
      <c r="AR85" s="251"/>
      <c r="AS85" s="251"/>
      <c r="AT85" s="251"/>
      <c r="AU85" s="251"/>
      <c r="AV85" s="251"/>
      <c r="AW85" s="251"/>
      <c r="AX85" s="251"/>
      <c r="AY85" s="251"/>
      <c r="AZ85" s="251"/>
      <c r="BA85" s="251"/>
      <c r="BB85" s="251"/>
      <c r="BC85" s="251"/>
      <c r="BD85" s="251"/>
      <c r="BE85" s="251"/>
      <c r="BF85" s="251"/>
      <c r="BG85" s="251"/>
      <c r="BH85" s="251"/>
      <c r="BI85" s="251"/>
      <c r="BJ85" s="251"/>
      <c r="BK85" s="251"/>
      <c r="BL85" s="251"/>
      <c r="BM85" s="251"/>
      <c r="BN85" s="251"/>
      <c r="BO85" s="251"/>
      <c r="BP85" s="251"/>
      <c r="BQ85" s="251"/>
    </row>
    <row r="86" customFormat="false" ht="15.75" hidden="false" customHeight="true" outlineLevel="0" collapsed="false">
      <c r="A86" s="1530"/>
      <c r="B86" s="1530" t="s">
        <v>537</v>
      </c>
      <c r="C86" s="1531" t="s">
        <v>4996</v>
      </c>
      <c r="D86" s="1532"/>
      <c r="E86" s="1532"/>
      <c r="F86" s="1533"/>
      <c r="G86" s="1532" t="s">
        <v>4997</v>
      </c>
      <c r="H86" s="1532"/>
      <c r="I86" s="1532"/>
      <c r="J86" s="1532" t="s">
        <v>4998</v>
      </c>
      <c r="K86" s="1534"/>
      <c r="L86" s="1532"/>
      <c r="M86" s="1532"/>
      <c r="N86" s="1532"/>
      <c r="O86" s="1532"/>
      <c r="P86" s="1532" t="s">
        <v>4999</v>
      </c>
      <c r="Q86" s="1535" t="s">
        <v>5000</v>
      </c>
      <c r="R86" s="684" t="s">
        <v>933</v>
      </c>
      <c r="S86" s="684" t="s">
        <v>933</v>
      </c>
      <c r="T86" s="246"/>
      <c r="U86" s="246" t="s">
        <v>933</v>
      </c>
      <c r="V86" s="246"/>
      <c r="W86" s="1536" t="s">
        <v>5001</v>
      </c>
      <c r="X86" s="139" t="s">
        <v>5002</v>
      </c>
      <c r="Y86" s="1537"/>
      <c r="Z86" s="246"/>
      <c r="AA86" s="246"/>
      <c r="AB86" s="251"/>
      <c r="AC86" s="251"/>
      <c r="AD86" s="251"/>
      <c r="AE86" s="251"/>
      <c r="AF86" s="251"/>
      <c r="AG86" s="251"/>
      <c r="AH86" s="251"/>
      <c r="AI86" s="251"/>
      <c r="AJ86" s="251"/>
      <c r="AK86" s="251"/>
      <c r="AL86" s="251"/>
      <c r="AM86" s="251"/>
      <c r="AN86" s="251"/>
      <c r="AO86" s="251"/>
      <c r="AP86" s="251"/>
      <c r="AQ86" s="251"/>
      <c r="AR86" s="251"/>
      <c r="AS86" s="251"/>
      <c r="AT86" s="251"/>
      <c r="AU86" s="251"/>
      <c r="AV86" s="251"/>
      <c r="AW86" s="251"/>
      <c r="AX86" s="251"/>
      <c r="AY86" s="251"/>
      <c r="AZ86" s="251"/>
      <c r="BA86" s="251"/>
      <c r="BB86" s="251"/>
      <c r="BC86" s="251"/>
      <c r="BD86" s="251"/>
      <c r="BE86" s="251"/>
      <c r="BF86" s="251"/>
      <c r="BG86" s="251"/>
      <c r="BH86" s="251"/>
      <c r="BI86" s="251"/>
      <c r="BJ86" s="251"/>
      <c r="BK86" s="251"/>
      <c r="BL86" s="251"/>
      <c r="BM86" s="251"/>
      <c r="BN86" s="251"/>
      <c r="BO86" s="251"/>
      <c r="BP86" s="251"/>
      <c r="BQ86" s="251"/>
    </row>
    <row r="87" customFormat="false" ht="15.75" hidden="false" customHeight="true" outlineLevel="0" collapsed="false">
      <c r="A87" s="244"/>
      <c r="B87" s="244"/>
      <c r="C87" s="1513" t="s">
        <v>5003</v>
      </c>
      <c r="D87" s="1012"/>
      <c r="E87" s="1538" t="s">
        <v>5004</v>
      </c>
      <c r="F87" s="1012"/>
      <c r="G87" s="1012"/>
      <c r="H87" s="1012"/>
      <c r="I87" s="1012"/>
      <c r="J87" s="1012" t="s">
        <v>5005</v>
      </c>
      <c r="K87" s="1012"/>
      <c r="L87" s="1012"/>
      <c r="M87" s="1012"/>
      <c r="N87" s="1012"/>
      <c r="O87" s="1012"/>
      <c r="P87" s="1012" t="s">
        <v>5006</v>
      </c>
      <c r="Q87" s="1510" t="s">
        <v>4944</v>
      </c>
      <c r="R87" s="1511" t="s">
        <v>2843</v>
      </c>
      <c r="S87" s="1511" t="s">
        <v>933</v>
      </c>
      <c r="T87" s="1511" t="s">
        <v>933</v>
      </c>
      <c r="U87" s="684" t="s">
        <v>933</v>
      </c>
      <c r="V87" s="684" t="s">
        <v>933</v>
      </c>
      <c r="W87" s="1514" t="s">
        <v>5007</v>
      </c>
      <c r="X87" s="139" t="s">
        <v>5008</v>
      </c>
      <c r="Y87" s="1502"/>
      <c r="Z87" s="1012"/>
      <c r="AA87" s="246"/>
      <c r="AB87" s="251"/>
      <c r="AC87" s="251"/>
      <c r="AD87" s="251"/>
      <c r="AE87" s="251"/>
      <c r="AF87" s="251"/>
      <c r="AG87" s="251"/>
      <c r="AH87" s="251"/>
      <c r="AI87" s="251"/>
      <c r="AJ87" s="251"/>
      <c r="AK87" s="251"/>
      <c r="AL87" s="251"/>
      <c r="AM87" s="251"/>
      <c r="AN87" s="251"/>
      <c r="AO87" s="251"/>
      <c r="AP87" s="251"/>
      <c r="AQ87" s="251"/>
      <c r="AR87" s="251"/>
      <c r="AS87" s="251"/>
      <c r="AT87" s="251"/>
      <c r="AU87" s="251"/>
      <c r="AV87" s="251"/>
      <c r="AW87" s="251"/>
      <c r="AX87" s="251"/>
      <c r="AY87" s="251"/>
      <c r="AZ87" s="251"/>
      <c r="BA87" s="251"/>
      <c r="BB87" s="251"/>
      <c r="BC87" s="251"/>
      <c r="BD87" s="251"/>
      <c r="BE87" s="251"/>
      <c r="BF87" s="251"/>
      <c r="BG87" s="251"/>
      <c r="BH87" s="251"/>
      <c r="BI87" s="251"/>
      <c r="BJ87" s="251"/>
      <c r="BK87" s="251"/>
      <c r="BL87" s="251"/>
      <c r="BM87" s="251"/>
      <c r="BN87" s="251"/>
      <c r="BO87" s="251"/>
      <c r="BP87" s="251"/>
      <c r="BQ87" s="251"/>
    </row>
    <row r="88" customFormat="false" ht="15.75" hidden="false" customHeight="true" outlineLevel="0" collapsed="false">
      <c r="A88" s="244"/>
      <c r="B88" s="244" t="s">
        <v>138</v>
      </c>
      <c r="C88" s="1513" t="s">
        <v>5009</v>
      </c>
      <c r="D88" s="246"/>
      <c r="E88" s="242" t="s">
        <v>5010</v>
      </c>
      <c r="F88" s="246"/>
      <c r="G88" s="246"/>
      <c r="H88" s="246" t="s">
        <v>5011</v>
      </c>
      <c r="I88" s="246"/>
      <c r="J88" s="246" t="s">
        <v>5012</v>
      </c>
      <c r="K88" s="246"/>
      <c r="L88" s="246"/>
      <c r="M88" s="246"/>
      <c r="N88" s="246"/>
      <c r="O88" s="246"/>
      <c r="P88" s="246" t="s">
        <v>5013</v>
      </c>
      <c r="Q88" s="1510" t="s">
        <v>5014</v>
      </c>
      <c r="R88" s="1511" t="s">
        <v>933</v>
      </c>
      <c r="S88" s="1511" t="s">
        <v>933</v>
      </c>
      <c r="T88" s="1511" t="s">
        <v>933</v>
      </c>
      <c r="U88" s="1511" t="s">
        <v>933</v>
      </c>
      <c r="V88" s="1511" t="s">
        <v>933</v>
      </c>
      <c r="W88" s="1514" t="s">
        <v>5015</v>
      </c>
      <c r="X88" s="1539" t="s">
        <v>5016</v>
      </c>
      <c r="Y88" s="1502"/>
      <c r="Z88" s="246"/>
      <c r="AA88" s="246"/>
      <c r="AB88" s="251"/>
      <c r="AC88" s="251"/>
      <c r="AD88" s="251"/>
      <c r="AE88" s="251"/>
      <c r="AF88" s="251"/>
      <c r="AG88" s="251"/>
      <c r="AH88" s="251"/>
      <c r="AI88" s="251"/>
      <c r="AJ88" s="251"/>
      <c r="AK88" s="251"/>
      <c r="AL88" s="251"/>
      <c r="AM88" s="251"/>
      <c r="AN88" s="251"/>
      <c r="AO88" s="251"/>
      <c r="AP88" s="251"/>
      <c r="AQ88" s="251"/>
      <c r="AR88" s="251"/>
      <c r="AS88" s="251"/>
      <c r="AT88" s="251"/>
      <c r="AU88" s="251"/>
      <c r="AV88" s="251"/>
      <c r="AW88" s="251"/>
      <c r="AX88" s="251"/>
      <c r="AY88" s="251"/>
      <c r="AZ88" s="251"/>
      <c r="BA88" s="251"/>
      <c r="BB88" s="251"/>
      <c r="BC88" s="251"/>
      <c r="BD88" s="251"/>
      <c r="BE88" s="251"/>
      <c r="BF88" s="251"/>
      <c r="BG88" s="251"/>
      <c r="BH88" s="251"/>
      <c r="BI88" s="251"/>
      <c r="BJ88" s="251"/>
      <c r="BK88" s="251"/>
      <c r="BL88" s="251"/>
      <c r="BM88" s="251"/>
      <c r="BN88" s="251"/>
      <c r="BO88" s="251"/>
      <c r="BP88" s="251"/>
      <c r="BQ88" s="251"/>
    </row>
    <row r="89" customFormat="false" ht="15.75" hidden="false" customHeight="true" outlineLevel="0" collapsed="false">
      <c r="A89" s="244"/>
      <c r="B89" s="244"/>
      <c r="C89" s="1513" t="s">
        <v>5017</v>
      </c>
      <c r="D89" s="246"/>
      <c r="E89" s="246"/>
      <c r="F89" s="246"/>
      <c r="G89" s="246" t="s">
        <v>5018</v>
      </c>
      <c r="H89" s="246"/>
      <c r="I89" s="246"/>
      <c r="J89" s="246" t="s">
        <v>5019</v>
      </c>
      <c r="K89" s="246"/>
      <c r="L89" s="246"/>
      <c r="M89" s="246"/>
      <c r="N89" s="246"/>
      <c r="O89" s="246"/>
      <c r="P89" s="246" t="s">
        <v>5020</v>
      </c>
      <c r="Q89" s="1510" t="s">
        <v>4820</v>
      </c>
      <c r="R89" s="1511" t="s">
        <v>2843</v>
      </c>
      <c r="S89" s="1511" t="s">
        <v>2843</v>
      </c>
      <c r="T89" s="1511" t="s">
        <v>2843</v>
      </c>
      <c r="U89" s="1511" t="s">
        <v>2843</v>
      </c>
      <c r="V89" s="1511" t="s">
        <v>2843</v>
      </c>
      <c r="W89" s="1514" t="s">
        <v>5021</v>
      </c>
      <c r="X89" s="1539" t="s">
        <v>5022</v>
      </c>
      <c r="Y89" s="1502"/>
      <c r="Z89" s="246"/>
      <c r="AA89" s="246"/>
      <c r="AB89" s="251"/>
      <c r="AC89" s="251"/>
      <c r="AD89" s="251"/>
      <c r="AE89" s="251"/>
      <c r="AF89" s="251"/>
      <c r="AG89" s="251"/>
      <c r="AH89" s="251"/>
      <c r="AI89" s="251"/>
      <c r="AJ89" s="251"/>
      <c r="AK89" s="251"/>
      <c r="AL89" s="251"/>
      <c r="AM89" s="251"/>
      <c r="AN89" s="251"/>
      <c r="AO89" s="251"/>
      <c r="AP89" s="251"/>
      <c r="AQ89" s="251"/>
      <c r="AR89" s="251"/>
      <c r="AS89" s="251"/>
      <c r="AT89" s="251"/>
      <c r="AU89" s="251"/>
      <c r="AV89" s="251"/>
      <c r="AW89" s="251"/>
      <c r="AX89" s="251"/>
      <c r="AY89" s="251"/>
      <c r="AZ89" s="251"/>
      <c r="BA89" s="251"/>
      <c r="BB89" s="251"/>
      <c r="BC89" s="251"/>
      <c r="BD89" s="251"/>
      <c r="BE89" s="251"/>
      <c r="BF89" s="251"/>
      <c r="BG89" s="251"/>
      <c r="BH89" s="251"/>
      <c r="BI89" s="251"/>
      <c r="BJ89" s="251"/>
      <c r="BK89" s="251"/>
      <c r="BL89" s="251"/>
      <c r="BM89" s="251"/>
      <c r="BN89" s="251"/>
      <c r="BO89" s="251"/>
      <c r="BP89" s="251"/>
      <c r="BQ89" s="251"/>
    </row>
    <row r="90" customFormat="false" ht="15.75" hidden="false" customHeight="true" outlineLevel="0" collapsed="false">
      <c r="A90" s="244"/>
      <c r="B90" s="244" t="s">
        <v>283</v>
      </c>
      <c r="C90" s="1513" t="s">
        <v>4506</v>
      </c>
      <c r="D90" s="246" t="s">
        <v>5023</v>
      </c>
      <c r="E90" s="246"/>
      <c r="F90" s="242" t="s">
        <v>5024</v>
      </c>
      <c r="G90" s="246"/>
      <c r="H90" s="246"/>
      <c r="I90" s="246"/>
      <c r="J90" s="246"/>
      <c r="K90" s="246"/>
      <c r="L90" s="246"/>
      <c r="M90" s="246"/>
      <c r="N90" s="246"/>
      <c r="O90" s="246"/>
      <c r="P90" s="246"/>
      <c r="Q90" s="246"/>
      <c r="R90" s="246"/>
      <c r="S90" s="246" t="s">
        <v>5025</v>
      </c>
      <c r="T90" s="139" t="s">
        <v>5026</v>
      </c>
      <c r="U90" s="246"/>
      <c r="V90" s="246"/>
      <c r="W90" s="1514" t="s">
        <v>5027</v>
      </c>
      <c r="X90" s="246"/>
      <c r="Y90" s="1502"/>
      <c r="Z90" s="246"/>
      <c r="AA90" s="246"/>
      <c r="AB90" s="251"/>
      <c r="AC90" s="251"/>
      <c r="AD90" s="251"/>
      <c r="AE90" s="251"/>
      <c r="AF90" s="251"/>
      <c r="AG90" s="251"/>
      <c r="AH90" s="251"/>
      <c r="AI90" s="251"/>
      <c r="AJ90" s="251"/>
      <c r="AK90" s="251"/>
      <c r="AL90" s="251"/>
      <c r="AM90" s="251"/>
      <c r="AN90" s="251"/>
      <c r="AO90" s="251"/>
      <c r="AP90" s="251"/>
      <c r="AQ90" s="251"/>
      <c r="AR90" s="251"/>
      <c r="AS90" s="251"/>
      <c r="AT90" s="251"/>
      <c r="AU90" s="251"/>
      <c r="AV90" s="251"/>
      <c r="AW90" s="251"/>
      <c r="AX90" s="251"/>
      <c r="AY90" s="251"/>
      <c r="AZ90" s="251"/>
      <c r="BA90" s="251"/>
      <c r="BB90" s="251"/>
      <c r="BC90" s="251"/>
      <c r="BD90" s="251"/>
      <c r="BE90" s="251"/>
      <c r="BF90" s="251"/>
      <c r="BG90" s="251"/>
      <c r="BH90" s="251"/>
      <c r="BI90" s="251"/>
      <c r="BJ90" s="251"/>
      <c r="BK90" s="251"/>
      <c r="BL90" s="251"/>
      <c r="BM90" s="251"/>
      <c r="BN90" s="251"/>
      <c r="BO90" s="251"/>
      <c r="BP90" s="251"/>
      <c r="BQ90" s="251"/>
    </row>
    <row r="91" customFormat="false" ht="15.75" hidden="false" customHeight="true" outlineLevel="0" collapsed="false">
      <c r="A91" s="244"/>
      <c r="B91" s="244" t="s">
        <v>591</v>
      </c>
      <c r="C91" s="1513" t="s">
        <v>5028</v>
      </c>
      <c r="D91" s="242" t="s">
        <v>5029</v>
      </c>
      <c r="E91" s="246"/>
      <c r="F91" s="246"/>
      <c r="G91" s="246" t="s">
        <v>2850</v>
      </c>
      <c r="H91" s="246"/>
      <c r="I91" s="246"/>
      <c r="J91" s="246" t="s">
        <v>5030</v>
      </c>
      <c r="K91" s="246"/>
      <c r="L91" s="246" t="s">
        <v>562</v>
      </c>
      <c r="M91" s="246" t="s">
        <v>940</v>
      </c>
      <c r="N91" s="246" t="s">
        <v>562</v>
      </c>
      <c r="O91" s="246" t="s">
        <v>940</v>
      </c>
      <c r="P91" s="246" t="s">
        <v>5031</v>
      </c>
      <c r="Q91" s="1510" t="s">
        <v>5032</v>
      </c>
      <c r="R91" s="1511" t="s">
        <v>933</v>
      </c>
      <c r="S91" s="1511" t="s">
        <v>933</v>
      </c>
      <c r="T91" s="1511" t="s">
        <v>933</v>
      </c>
      <c r="U91" s="1511" t="s">
        <v>933</v>
      </c>
      <c r="V91" s="1511" t="s">
        <v>933</v>
      </c>
      <c r="W91" s="1514" t="s">
        <v>5033</v>
      </c>
      <c r="X91" s="139" t="s">
        <v>5034</v>
      </c>
      <c r="Y91" s="1502"/>
      <c r="Z91" s="246"/>
      <c r="AA91" s="246"/>
      <c r="AB91" s="251"/>
      <c r="AC91" s="251"/>
      <c r="AD91" s="251"/>
      <c r="AE91" s="251"/>
      <c r="AF91" s="251"/>
      <c r="AG91" s="251"/>
      <c r="AH91" s="251"/>
      <c r="AI91" s="251"/>
      <c r="AJ91" s="251"/>
      <c r="AK91" s="251"/>
      <c r="AL91" s="251"/>
      <c r="AM91" s="251"/>
      <c r="AN91" s="251"/>
      <c r="AO91" s="251"/>
      <c r="AP91" s="251"/>
      <c r="AQ91" s="251"/>
      <c r="AR91" s="251"/>
      <c r="AS91" s="251"/>
      <c r="AT91" s="251"/>
      <c r="AU91" s="251"/>
      <c r="AV91" s="251"/>
      <c r="AW91" s="251"/>
      <c r="AX91" s="251"/>
      <c r="AY91" s="251"/>
      <c r="AZ91" s="251"/>
      <c r="BA91" s="251"/>
      <c r="BB91" s="251"/>
      <c r="BC91" s="251"/>
      <c r="BD91" s="251"/>
      <c r="BE91" s="251"/>
      <c r="BF91" s="251"/>
      <c r="BG91" s="251"/>
      <c r="BH91" s="251"/>
      <c r="BI91" s="251"/>
      <c r="BJ91" s="251"/>
      <c r="BK91" s="251"/>
      <c r="BL91" s="251"/>
      <c r="BM91" s="251"/>
      <c r="BN91" s="251"/>
      <c r="BO91" s="251"/>
      <c r="BP91" s="251"/>
      <c r="BQ91" s="251"/>
    </row>
    <row r="92" customFormat="false" ht="15.75" hidden="false" customHeight="true" outlineLevel="0" collapsed="false">
      <c r="A92" s="244"/>
      <c r="B92" s="244" t="s">
        <v>4585</v>
      </c>
      <c r="C92" s="1513" t="s">
        <v>5035</v>
      </c>
      <c r="D92" s="246"/>
      <c r="E92" s="246"/>
      <c r="F92" s="1540"/>
      <c r="G92" s="246"/>
      <c r="H92" s="246"/>
      <c r="I92" s="246"/>
      <c r="J92" s="246" t="s">
        <v>5036</v>
      </c>
      <c r="K92" s="684"/>
      <c r="L92" s="246" t="s">
        <v>562</v>
      </c>
      <c r="M92" s="246" t="s">
        <v>562</v>
      </c>
      <c r="N92" s="246" t="s">
        <v>562</v>
      </c>
      <c r="O92" s="684" t="s">
        <v>569</v>
      </c>
      <c r="P92" s="246"/>
      <c r="Q92" s="1535" t="s">
        <v>1030</v>
      </c>
      <c r="R92" s="1535" t="s">
        <v>5037</v>
      </c>
      <c r="S92" s="1535" t="s">
        <v>5038</v>
      </c>
      <c r="T92" s="1535" t="s">
        <v>5039</v>
      </c>
      <c r="U92" s="684" t="s">
        <v>933</v>
      </c>
      <c r="V92" s="684" t="s">
        <v>933</v>
      </c>
      <c r="W92" s="1514" t="s">
        <v>5040</v>
      </c>
      <c r="X92" s="139" t="s">
        <v>5041</v>
      </c>
      <c r="Y92" s="1502"/>
      <c r="Z92" s="246"/>
      <c r="AA92" s="246"/>
      <c r="AB92" s="251"/>
      <c r="AC92" s="251"/>
      <c r="AD92" s="251"/>
      <c r="AE92" s="251"/>
      <c r="AF92" s="251"/>
      <c r="AG92" s="251"/>
      <c r="AH92" s="251"/>
      <c r="AI92" s="251"/>
      <c r="AJ92" s="251"/>
      <c r="AK92" s="251"/>
      <c r="AL92" s="251"/>
      <c r="AM92" s="251"/>
      <c r="AN92" s="251"/>
      <c r="AO92" s="251"/>
      <c r="AP92" s="251"/>
      <c r="AQ92" s="251"/>
      <c r="AR92" s="251"/>
      <c r="AS92" s="251"/>
      <c r="AT92" s="251"/>
      <c r="AU92" s="251"/>
      <c r="AV92" s="251"/>
      <c r="AW92" s="251"/>
      <c r="AX92" s="251"/>
      <c r="AY92" s="251"/>
      <c r="AZ92" s="251"/>
      <c r="BA92" s="251"/>
      <c r="BB92" s="251"/>
      <c r="BC92" s="251"/>
      <c r="BD92" s="251"/>
      <c r="BE92" s="251"/>
      <c r="BF92" s="251"/>
      <c r="BG92" s="251"/>
      <c r="BH92" s="251"/>
      <c r="BI92" s="251"/>
      <c r="BJ92" s="251"/>
      <c r="BK92" s="251"/>
      <c r="BL92" s="251"/>
      <c r="BM92" s="251"/>
      <c r="BN92" s="251"/>
      <c r="BO92" s="251"/>
      <c r="BP92" s="251"/>
      <c r="BQ92" s="251"/>
    </row>
    <row r="93" customFormat="false" ht="15.75" hidden="false" customHeight="true" outlineLevel="0" collapsed="false">
      <c r="A93" s="244"/>
      <c r="B93" s="244" t="s">
        <v>5042</v>
      </c>
      <c r="C93" s="1513" t="s">
        <v>5043</v>
      </c>
      <c r="D93" s="246"/>
      <c r="E93" s="242" t="s">
        <v>5044</v>
      </c>
      <c r="F93" s="246"/>
      <c r="G93" s="246"/>
      <c r="H93" s="246"/>
      <c r="I93" s="246"/>
      <c r="J93" s="246" t="s">
        <v>5045</v>
      </c>
      <c r="K93" s="246"/>
      <c r="L93" s="246"/>
      <c r="M93" s="246"/>
      <c r="N93" s="246"/>
      <c r="O93" s="246"/>
      <c r="P93" s="246" t="s">
        <v>5046</v>
      </c>
      <c r="Q93" s="1510" t="s">
        <v>5047</v>
      </c>
      <c r="R93" s="1511" t="s">
        <v>2843</v>
      </c>
      <c r="S93" s="1511" t="s">
        <v>933</v>
      </c>
      <c r="T93" s="684" t="s">
        <v>933</v>
      </c>
      <c r="U93" s="684" t="s">
        <v>933</v>
      </c>
      <c r="V93" s="684" t="s">
        <v>933</v>
      </c>
      <c r="W93" s="1514" t="s">
        <v>5048</v>
      </c>
      <c r="X93" s="1539" t="s">
        <v>5049</v>
      </c>
      <c r="Y93" s="1502"/>
      <c r="Z93" s="246" t="s">
        <v>5050</v>
      </c>
      <c r="AA93" s="246"/>
      <c r="AB93" s="251"/>
      <c r="AC93" s="251"/>
      <c r="AD93" s="251"/>
      <c r="AE93" s="251"/>
      <c r="AF93" s="251"/>
      <c r="AG93" s="251"/>
      <c r="AH93" s="251"/>
      <c r="AI93" s="251"/>
      <c r="AJ93" s="251"/>
      <c r="AK93" s="251"/>
      <c r="AL93" s="251"/>
      <c r="AM93" s="251"/>
      <c r="AN93" s="251"/>
      <c r="AO93" s="251"/>
      <c r="AP93" s="251"/>
      <c r="AQ93" s="251"/>
      <c r="AR93" s="251"/>
      <c r="AS93" s="251"/>
      <c r="AT93" s="251"/>
      <c r="AU93" s="251"/>
      <c r="AV93" s="251"/>
      <c r="AW93" s="251"/>
      <c r="AX93" s="251"/>
      <c r="AY93" s="251"/>
      <c r="AZ93" s="251"/>
      <c r="BA93" s="251"/>
      <c r="BB93" s="251"/>
      <c r="BC93" s="251"/>
      <c r="BD93" s="251"/>
      <c r="BE93" s="251"/>
      <c r="BF93" s="251"/>
      <c r="BG93" s="251"/>
      <c r="BH93" s="251"/>
      <c r="BI93" s="251"/>
      <c r="BJ93" s="251"/>
      <c r="BK93" s="251"/>
      <c r="BL93" s="251"/>
      <c r="BM93" s="251"/>
      <c r="BN93" s="251"/>
      <c r="BO93" s="251"/>
      <c r="BP93" s="251"/>
      <c r="BQ93" s="251"/>
    </row>
    <row r="94" customFormat="false" ht="15.75" hidden="false" customHeight="true" outlineLevel="0" collapsed="false">
      <c r="A94" s="244"/>
      <c r="B94" s="244" t="s">
        <v>150</v>
      </c>
      <c r="C94" s="1541" t="s">
        <v>5051</v>
      </c>
      <c r="D94" s="1532"/>
      <c r="E94" s="1532"/>
      <c r="F94" s="1533"/>
      <c r="G94" s="1532"/>
      <c r="H94" s="1532"/>
      <c r="I94" s="1532"/>
      <c r="J94" s="1532" t="s">
        <v>5052</v>
      </c>
      <c r="K94" s="1528"/>
      <c r="L94" s="1532"/>
      <c r="M94" s="1532"/>
      <c r="N94" s="1532"/>
      <c r="O94" s="1532"/>
      <c r="P94" s="1532" t="s">
        <v>5053</v>
      </c>
      <c r="Q94" s="1535" t="s">
        <v>5054</v>
      </c>
      <c r="R94" s="684" t="s">
        <v>933</v>
      </c>
      <c r="S94" s="684" t="s">
        <v>933</v>
      </c>
      <c r="T94" s="684" t="s">
        <v>933</v>
      </c>
      <c r="U94" s="684" t="s">
        <v>933</v>
      </c>
      <c r="V94" s="246"/>
      <c r="W94" s="1536" t="s">
        <v>5055</v>
      </c>
      <c r="X94" s="1539" t="s">
        <v>5056</v>
      </c>
      <c r="Y94" s="1537"/>
      <c r="Z94" s="246"/>
      <c r="AA94" s="246"/>
      <c r="AB94" s="251"/>
      <c r="AC94" s="251"/>
      <c r="AD94" s="251"/>
      <c r="AE94" s="251"/>
      <c r="AF94" s="251"/>
      <c r="AG94" s="251"/>
      <c r="AH94" s="251"/>
      <c r="AI94" s="251"/>
      <c r="AJ94" s="251"/>
      <c r="AK94" s="251"/>
      <c r="AL94" s="251"/>
      <c r="AM94" s="251"/>
      <c r="AN94" s="251"/>
      <c r="AO94" s="251"/>
      <c r="AP94" s="251"/>
      <c r="AQ94" s="251"/>
      <c r="AR94" s="251"/>
      <c r="AS94" s="251"/>
      <c r="AT94" s="251"/>
      <c r="AU94" s="251"/>
      <c r="AV94" s="251"/>
      <c r="AW94" s="251"/>
      <c r="AX94" s="251"/>
      <c r="AY94" s="251"/>
      <c r="AZ94" s="251"/>
      <c r="BA94" s="251"/>
      <c r="BB94" s="251"/>
      <c r="BC94" s="251"/>
      <c r="BD94" s="251"/>
      <c r="BE94" s="251"/>
      <c r="BF94" s="251"/>
      <c r="BG94" s="251"/>
      <c r="BH94" s="251"/>
      <c r="BI94" s="251"/>
      <c r="BJ94" s="251"/>
      <c r="BK94" s="251"/>
      <c r="BL94" s="251"/>
      <c r="BM94" s="251"/>
      <c r="BN94" s="251"/>
      <c r="BO94" s="251"/>
      <c r="BP94" s="251"/>
      <c r="BQ94" s="251"/>
    </row>
    <row r="95" customFormat="false" ht="15.75" hidden="false" customHeight="true" outlineLevel="0" collapsed="false">
      <c r="A95" s="244"/>
      <c r="B95" s="244" t="s">
        <v>2722</v>
      </c>
      <c r="C95" s="1542" t="s">
        <v>5057</v>
      </c>
      <c r="D95" s="246"/>
      <c r="E95" s="246"/>
      <c r="F95" s="1540"/>
      <c r="G95" s="246" t="s">
        <v>5058</v>
      </c>
      <c r="H95" s="246" t="s">
        <v>5059</v>
      </c>
      <c r="I95" s="246" t="s">
        <v>5060</v>
      </c>
      <c r="J95" s="1012" t="s">
        <v>5061</v>
      </c>
      <c r="K95" s="684"/>
      <c r="L95" s="684" t="s">
        <v>569</v>
      </c>
      <c r="M95" s="684" t="s">
        <v>940</v>
      </c>
      <c r="N95" s="684" t="s">
        <v>940</v>
      </c>
      <c r="O95" s="684" t="s">
        <v>925</v>
      </c>
      <c r="P95" s="246" t="s">
        <v>5062</v>
      </c>
      <c r="Q95" s="1510" t="s">
        <v>1030</v>
      </c>
      <c r="R95" s="1511" t="s">
        <v>933</v>
      </c>
      <c r="S95" s="1511" t="s">
        <v>5063</v>
      </c>
      <c r="T95" s="246"/>
      <c r="U95" s="246" t="s">
        <v>933</v>
      </c>
      <c r="V95" s="246"/>
      <c r="W95" s="1514" t="s">
        <v>5064</v>
      </c>
      <c r="X95" s="139" t="s">
        <v>5065</v>
      </c>
      <c r="Y95" s="1543"/>
      <c r="Z95" s="246"/>
      <c r="AA95" s="246"/>
      <c r="AB95" s="251"/>
      <c r="AC95" s="251"/>
      <c r="AD95" s="251"/>
      <c r="AE95" s="251"/>
      <c r="AF95" s="251"/>
      <c r="AG95" s="251"/>
      <c r="AH95" s="251"/>
      <c r="AI95" s="251"/>
      <c r="AJ95" s="251"/>
      <c r="AK95" s="251"/>
      <c r="AL95" s="251"/>
      <c r="AM95" s="251"/>
      <c r="AN95" s="251"/>
      <c r="AO95" s="251"/>
      <c r="AP95" s="251"/>
      <c r="AQ95" s="251"/>
      <c r="AR95" s="251"/>
      <c r="AS95" s="251"/>
      <c r="AT95" s="251"/>
      <c r="AU95" s="251"/>
      <c r="AV95" s="251"/>
      <c r="AW95" s="251"/>
      <c r="AX95" s="251"/>
      <c r="AY95" s="251"/>
      <c r="AZ95" s="251"/>
      <c r="BA95" s="251"/>
      <c r="BB95" s="251"/>
      <c r="BC95" s="251"/>
      <c r="BD95" s="251"/>
      <c r="BE95" s="251"/>
      <c r="BF95" s="251"/>
      <c r="BG95" s="251"/>
      <c r="BH95" s="251"/>
      <c r="BI95" s="251"/>
      <c r="BJ95" s="251"/>
      <c r="BK95" s="251"/>
      <c r="BL95" s="251"/>
      <c r="BM95" s="251"/>
      <c r="BN95" s="251"/>
      <c r="BO95" s="251"/>
      <c r="BP95" s="251"/>
      <c r="BQ95" s="251"/>
    </row>
    <row r="96" customFormat="false" ht="15.75" hidden="false" customHeight="true" outlineLevel="0" collapsed="false">
      <c r="A96" s="244"/>
      <c r="B96" s="244" t="s">
        <v>5066</v>
      </c>
      <c r="C96" s="1544" t="s">
        <v>5067</v>
      </c>
      <c r="D96" s="246"/>
      <c r="E96" s="242" t="s">
        <v>5068</v>
      </c>
      <c r="F96" s="1540"/>
      <c r="G96" s="246" t="s">
        <v>5069</v>
      </c>
      <c r="H96" s="246" t="s">
        <v>5070</v>
      </c>
      <c r="I96" s="246" t="s">
        <v>5071</v>
      </c>
      <c r="J96" s="246" t="s">
        <v>5072</v>
      </c>
      <c r="K96" s="684"/>
      <c r="L96" s="1540" t="s">
        <v>5073</v>
      </c>
      <c r="M96" s="246"/>
      <c r="N96" s="246"/>
      <c r="O96" s="246"/>
      <c r="P96" s="246" t="s">
        <v>5071</v>
      </c>
      <c r="Q96" s="1545" t="s">
        <v>5074</v>
      </c>
      <c r="R96" s="1546" t="s">
        <v>933</v>
      </c>
      <c r="S96" s="1546" t="s">
        <v>5075</v>
      </c>
      <c r="T96" s="1545" t="s">
        <v>5074</v>
      </c>
      <c r="U96" s="684" t="s">
        <v>933</v>
      </c>
      <c r="V96" s="684" t="s">
        <v>933</v>
      </c>
      <c r="W96" s="1514" t="s">
        <v>5076</v>
      </c>
      <c r="X96" s="139" t="s">
        <v>5077</v>
      </c>
      <c r="Y96" s="1502"/>
      <c r="Z96" s="246"/>
      <c r="AA96" s="246"/>
      <c r="AB96" s="251"/>
      <c r="AC96" s="251"/>
      <c r="AD96" s="251"/>
      <c r="AE96" s="251"/>
      <c r="AF96" s="251"/>
      <c r="AG96" s="251"/>
      <c r="AH96" s="251"/>
      <c r="AI96" s="251"/>
      <c r="AJ96" s="251"/>
      <c r="AK96" s="251"/>
      <c r="AL96" s="251"/>
      <c r="AM96" s="251"/>
      <c r="AN96" s="251"/>
      <c r="AO96" s="251"/>
      <c r="AP96" s="251"/>
      <c r="AQ96" s="251"/>
      <c r="AR96" s="251"/>
      <c r="AS96" s="251"/>
      <c r="AT96" s="251"/>
      <c r="AU96" s="251"/>
      <c r="AV96" s="251"/>
      <c r="AW96" s="251"/>
      <c r="AX96" s="251"/>
      <c r="AY96" s="251"/>
      <c r="AZ96" s="251"/>
      <c r="BA96" s="251"/>
      <c r="BB96" s="251"/>
      <c r="BC96" s="251"/>
      <c r="BD96" s="251"/>
      <c r="BE96" s="251"/>
      <c r="BF96" s="251"/>
      <c r="BG96" s="251"/>
      <c r="BH96" s="251"/>
      <c r="BI96" s="251"/>
      <c r="BJ96" s="251"/>
      <c r="BK96" s="251"/>
      <c r="BL96" s="251"/>
      <c r="BM96" s="251"/>
      <c r="BN96" s="251"/>
      <c r="BO96" s="251"/>
      <c r="BP96" s="251"/>
      <c r="BQ96" s="251"/>
    </row>
    <row r="97" customFormat="false" ht="15.75" hidden="false" customHeight="true" outlineLevel="0" collapsed="false">
      <c r="A97" s="244"/>
      <c r="B97" s="244" t="s">
        <v>5078</v>
      </c>
      <c r="C97" s="1513" t="s">
        <v>5079</v>
      </c>
      <c r="D97" s="1538" t="s">
        <v>5080</v>
      </c>
      <c r="E97" s="242" t="s">
        <v>5081</v>
      </c>
      <c r="F97" s="246"/>
      <c r="G97" s="246"/>
      <c r="H97" s="246"/>
      <c r="I97" s="246"/>
      <c r="J97" s="246" t="s">
        <v>5082</v>
      </c>
      <c r="K97" s="246"/>
      <c r="L97" s="246"/>
      <c r="M97" s="246"/>
      <c r="N97" s="246"/>
      <c r="O97" s="246"/>
      <c r="P97" s="246"/>
      <c r="Q97" s="1510" t="s">
        <v>5083</v>
      </c>
      <c r="R97" s="1511" t="s">
        <v>933</v>
      </c>
      <c r="S97" s="1511" t="s">
        <v>933</v>
      </c>
      <c r="T97" s="1510" t="s">
        <v>5083</v>
      </c>
      <c r="U97" s="1511" t="s">
        <v>933</v>
      </c>
      <c r="V97" s="1511" t="s">
        <v>933</v>
      </c>
      <c r="W97" s="1514" t="s">
        <v>5084</v>
      </c>
      <c r="X97" s="246" t="s">
        <v>5085</v>
      </c>
      <c r="Y97" s="1502"/>
      <c r="Z97" s="246"/>
      <c r="AA97" s="246"/>
      <c r="AB97" s="251"/>
      <c r="AC97" s="251"/>
      <c r="AD97" s="251"/>
      <c r="AE97" s="251"/>
      <c r="AF97" s="251"/>
      <c r="AG97" s="251"/>
      <c r="AH97" s="251"/>
      <c r="AI97" s="251"/>
      <c r="AJ97" s="251"/>
      <c r="AK97" s="251"/>
      <c r="AL97" s="251"/>
      <c r="AM97" s="251"/>
      <c r="AN97" s="251"/>
      <c r="AO97" s="251"/>
      <c r="AP97" s="251"/>
      <c r="AQ97" s="251"/>
      <c r="AR97" s="251"/>
      <c r="AS97" s="251"/>
      <c r="AT97" s="251"/>
      <c r="AU97" s="251"/>
      <c r="AV97" s="251"/>
      <c r="AW97" s="251"/>
      <c r="AX97" s="251"/>
      <c r="AY97" s="251"/>
      <c r="AZ97" s="251"/>
      <c r="BA97" s="251"/>
      <c r="BB97" s="251"/>
      <c r="BC97" s="251"/>
      <c r="BD97" s="251"/>
      <c r="BE97" s="251"/>
      <c r="BF97" s="251"/>
      <c r="BG97" s="251"/>
      <c r="BH97" s="251"/>
      <c r="BI97" s="251"/>
      <c r="BJ97" s="251"/>
      <c r="BK97" s="251"/>
      <c r="BL97" s="251"/>
      <c r="BM97" s="251"/>
      <c r="BN97" s="251"/>
      <c r="BO97" s="251"/>
      <c r="BP97" s="251"/>
      <c r="BQ97" s="251"/>
    </row>
    <row r="98" customFormat="false" ht="15.75" hidden="false" customHeight="true" outlineLevel="0" collapsed="false">
      <c r="A98" s="244"/>
      <c r="B98" s="244" t="s">
        <v>537</v>
      </c>
      <c r="C98" s="1500" t="s">
        <v>5086</v>
      </c>
      <c r="D98" s="1012"/>
      <c r="E98" s="246"/>
      <c r="F98" s="1540"/>
      <c r="G98" s="246"/>
      <c r="H98" s="1012"/>
      <c r="I98" s="246"/>
      <c r="J98" s="246" t="s">
        <v>5087</v>
      </c>
      <c r="K98" s="684"/>
      <c r="L98" s="246"/>
      <c r="M98" s="246"/>
      <c r="N98" s="246"/>
      <c r="O98" s="246"/>
      <c r="P98" s="246" t="s">
        <v>5088</v>
      </c>
      <c r="Q98" s="1535" t="s">
        <v>1030</v>
      </c>
      <c r="R98" s="684" t="s">
        <v>933</v>
      </c>
      <c r="S98" s="684" t="s">
        <v>933</v>
      </c>
      <c r="T98" s="246"/>
      <c r="U98" s="246" t="s">
        <v>933</v>
      </c>
      <c r="V98" s="246"/>
      <c r="W98" s="1501" t="s">
        <v>5089</v>
      </c>
      <c r="X98" s="139" t="s">
        <v>5090</v>
      </c>
      <c r="Y98" s="1502"/>
      <c r="Z98" s="246"/>
      <c r="AA98" s="246"/>
      <c r="AB98" s="251"/>
      <c r="AC98" s="251"/>
      <c r="AD98" s="251"/>
      <c r="AE98" s="251"/>
      <c r="AF98" s="251"/>
      <c r="AG98" s="251"/>
      <c r="AH98" s="251"/>
      <c r="AI98" s="251"/>
      <c r="AJ98" s="251"/>
      <c r="AK98" s="251"/>
      <c r="AL98" s="251"/>
      <c r="AM98" s="251"/>
      <c r="AN98" s="251"/>
      <c r="AO98" s="251"/>
      <c r="AP98" s="251"/>
      <c r="AQ98" s="251"/>
      <c r="AR98" s="251"/>
      <c r="AS98" s="251"/>
      <c r="AT98" s="251"/>
      <c r="AU98" s="251"/>
      <c r="AV98" s="251"/>
      <c r="AW98" s="251"/>
      <c r="AX98" s="251"/>
      <c r="AY98" s="251"/>
      <c r="AZ98" s="251"/>
      <c r="BA98" s="251"/>
      <c r="BB98" s="251"/>
      <c r="BC98" s="251"/>
      <c r="BD98" s="251"/>
      <c r="BE98" s="251"/>
      <c r="BF98" s="251"/>
      <c r="BG98" s="251"/>
      <c r="BH98" s="251"/>
      <c r="BI98" s="251"/>
      <c r="BJ98" s="251"/>
      <c r="BK98" s="251"/>
      <c r="BL98" s="251"/>
      <c r="BM98" s="251"/>
      <c r="BN98" s="251"/>
      <c r="BO98" s="251"/>
      <c r="BP98" s="251"/>
      <c r="BQ98" s="251"/>
    </row>
    <row r="99" customFormat="false" ht="15.75" hidden="false" customHeight="true" outlineLevel="0" collapsed="false">
      <c r="A99" s="244"/>
      <c r="B99" s="244" t="s">
        <v>5091</v>
      </c>
      <c r="C99" s="1513" t="s">
        <v>5092</v>
      </c>
      <c r="D99" s="242" t="s">
        <v>5093</v>
      </c>
      <c r="E99" s="242" t="s">
        <v>5094</v>
      </c>
      <c r="F99" s="1540"/>
      <c r="G99" s="246" t="s">
        <v>5095</v>
      </c>
      <c r="H99" s="246" t="s">
        <v>5096</v>
      </c>
      <c r="I99" s="246" t="s">
        <v>5097</v>
      </c>
      <c r="J99" s="246" t="s">
        <v>5098</v>
      </c>
      <c r="K99" s="1540"/>
      <c r="L99" s="1540" t="s">
        <v>562</v>
      </c>
      <c r="M99" s="1540" t="s">
        <v>562</v>
      </c>
      <c r="N99" s="246"/>
      <c r="O99" s="246"/>
      <c r="P99" s="246" t="s">
        <v>5099</v>
      </c>
      <c r="Q99" s="246"/>
      <c r="R99" s="246"/>
      <c r="S99" s="246"/>
      <c r="T99" s="246"/>
      <c r="U99" s="246"/>
      <c r="V99" s="246"/>
      <c r="W99" s="1514" t="s">
        <v>5100</v>
      </c>
      <c r="X99" s="139" t="s">
        <v>5101</v>
      </c>
      <c r="Y99" s="1502"/>
      <c r="Z99" s="246"/>
      <c r="AA99" s="246"/>
      <c r="AB99" s="251"/>
      <c r="AC99" s="251"/>
      <c r="AD99" s="251"/>
      <c r="AE99" s="251"/>
      <c r="AF99" s="251"/>
      <c r="AG99" s="251"/>
      <c r="AH99" s="251"/>
      <c r="AI99" s="251"/>
      <c r="AJ99" s="251"/>
      <c r="AK99" s="251"/>
      <c r="AL99" s="251"/>
      <c r="AM99" s="251"/>
      <c r="AN99" s="251"/>
      <c r="AO99" s="251"/>
      <c r="AP99" s="251"/>
      <c r="AQ99" s="251"/>
      <c r="AR99" s="251"/>
      <c r="AS99" s="251"/>
      <c r="AT99" s="251"/>
      <c r="AU99" s="251"/>
      <c r="AV99" s="251"/>
      <c r="AW99" s="251"/>
      <c r="AX99" s="251"/>
      <c r="AY99" s="251"/>
      <c r="AZ99" s="251"/>
      <c r="BA99" s="251"/>
      <c r="BB99" s="251"/>
      <c r="BC99" s="251"/>
      <c r="BD99" s="251"/>
      <c r="BE99" s="251"/>
      <c r="BF99" s="251"/>
      <c r="BG99" s="251"/>
      <c r="BH99" s="251"/>
      <c r="BI99" s="251"/>
      <c r="BJ99" s="251"/>
      <c r="BK99" s="251"/>
      <c r="BL99" s="251"/>
      <c r="BM99" s="251"/>
      <c r="BN99" s="251"/>
      <c r="BO99" s="251"/>
      <c r="BP99" s="251"/>
      <c r="BQ99" s="251"/>
    </row>
    <row r="100" customFormat="false" ht="15.75" hidden="false" customHeight="true" outlineLevel="0" collapsed="false">
      <c r="A100" s="244"/>
      <c r="B100" s="244" t="s">
        <v>5102</v>
      </c>
      <c r="C100" s="1513" t="s">
        <v>5103</v>
      </c>
      <c r="D100" s="246"/>
      <c r="E100" s="246"/>
      <c r="F100" s="1540"/>
      <c r="G100" s="246" t="s">
        <v>5104</v>
      </c>
      <c r="H100" s="246" t="s">
        <v>5105</v>
      </c>
      <c r="I100" s="246" t="n">
        <v>9740056</v>
      </c>
      <c r="J100" s="246"/>
      <c r="K100" s="684"/>
      <c r="L100" s="246" t="s">
        <v>5106</v>
      </c>
      <c r="M100" s="246" t="s">
        <v>912</v>
      </c>
      <c r="N100" s="246" t="s">
        <v>940</v>
      </c>
      <c r="O100" s="1540" t="s">
        <v>940</v>
      </c>
      <c r="P100" s="246" t="s">
        <v>5107</v>
      </c>
      <c r="Q100" s="1535" t="s">
        <v>1242</v>
      </c>
      <c r="R100" s="1535" t="s">
        <v>5108</v>
      </c>
      <c r="S100" s="684" t="s">
        <v>933</v>
      </c>
      <c r="T100" s="246"/>
      <c r="U100" s="246" t="s">
        <v>933</v>
      </c>
      <c r="V100" s="246"/>
      <c r="W100" s="1514" t="s">
        <v>5109</v>
      </c>
      <c r="X100" s="139" t="s">
        <v>5109</v>
      </c>
      <c r="Y100" s="1502"/>
      <c r="Z100" s="570"/>
      <c r="AA100" s="570"/>
      <c r="AB100" s="251"/>
      <c r="AC100" s="251"/>
      <c r="AD100" s="251"/>
      <c r="AE100" s="251"/>
      <c r="AF100" s="251"/>
      <c r="AG100" s="251"/>
      <c r="AH100" s="251"/>
      <c r="AI100" s="251"/>
      <c r="AJ100" s="251"/>
      <c r="AK100" s="251"/>
      <c r="AL100" s="251"/>
      <c r="AM100" s="251"/>
      <c r="AN100" s="251"/>
      <c r="AO100" s="251"/>
      <c r="AP100" s="251"/>
      <c r="AQ100" s="251"/>
      <c r="AR100" s="251"/>
      <c r="AS100" s="251"/>
      <c r="AT100" s="251"/>
      <c r="AU100" s="251"/>
      <c r="AV100" s="251"/>
      <c r="AW100" s="251"/>
      <c r="AX100" s="251"/>
      <c r="AY100" s="251"/>
      <c r="AZ100" s="251"/>
      <c r="BA100" s="251"/>
      <c r="BB100" s="251"/>
      <c r="BC100" s="251"/>
      <c r="BD100" s="251"/>
      <c r="BE100" s="251"/>
      <c r="BF100" s="251"/>
      <c r="BG100" s="251"/>
      <c r="BH100" s="251"/>
      <c r="BI100" s="251"/>
      <c r="BJ100" s="251"/>
      <c r="BK100" s="251"/>
      <c r="BL100" s="251"/>
      <c r="BM100" s="251"/>
      <c r="BN100" s="251"/>
      <c r="BO100" s="251"/>
      <c r="BP100" s="251"/>
      <c r="BQ100" s="251"/>
    </row>
    <row r="101" customFormat="false" ht="15.75" hidden="false" customHeight="true" outlineLevel="0" collapsed="false">
      <c r="A101" s="244"/>
      <c r="B101" s="244" t="s">
        <v>5091</v>
      </c>
      <c r="C101" s="1500" t="s">
        <v>5110</v>
      </c>
      <c r="D101" s="242" t="s">
        <v>5111</v>
      </c>
      <c r="E101" s="242" t="s">
        <v>5112</v>
      </c>
      <c r="F101" s="1540"/>
      <c r="G101" s="246" t="s">
        <v>5113</v>
      </c>
      <c r="H101" s="246" t="s">
        <v>5114</v>
      </c>
      <c r="I101" s="246" t="s">
        <v>5115</v>
      </c>
      <c r="J101" s="246" t="s">
        <v>5116</v>
      </c>
      <c r="K101" s="1540"/>
      <c r="L101" s="1540" t="s">
        <v>562</v>
      </c>
      <c r="M101" s="1535" t="s">
        <v>5117</v>
      </c>
      <c r="N101" s="246"/>
      <c r="O101" s="246"/>
      <c r="P101" s="246" t="s">
        <v>5118</v>
      </c>
      <c r="Q101" s="1545" t="s">
        <v>5119</v>
      </c>
      <c r="R101" s="1545" t="s">
        <v>5120</v>
      </c>
      <c r="S101" s="1546" t="s">
        <v>933</v>
      </c>
      <c r="T101" s="1535" t="s">
        <v>5121</v>
      </c>
      <c r="U101" s="246" t="s">
        <v>933</v>
      </c>
      <c r="V101" s="246"/>
      <c r="W101" s="1514" t="s">
        <v>5122</v>
      </c>
      <c r="X101" s="1539" t="s">
        <v>5123</v>
      </c>
      <c r="Y101" s="1502"/>
      <c r="Z101" s="246"/>
      <c r="AA101" s="246"/>
      <c r="AB101" s="248"/>
      <c r="AC101" s="248"/>
      <c r="AD101" s="248"/>
      <c r="AE101" s="248"/>
      <c r="AF101" s="248"/>
      <c r="AG101" s="248"/>
      <c r="AH101" s="248"/>
      <c r="AI101" s="248"/>
      <c r="AJ101" s="248"/>
      <c r="AK101" s="248"/>
      <c r="AL101" s="248"/>
      <c r="AM101" s="248"/>
      <c r="AN101" s="248"/>
      <c r="AO101" s="251"/>
      <c r="AP101" s="251"/>
      <c r="AQ101" s="251"/>
      <c r="AR101" s="251"/>
      <c r="AS101" s="251"/>
      <c r="AT101" s="251"/>
      <c r="AU101" s="251"/>
      <c r="AV101" s="251"/>
      <c r="AW101" s="251"/>
      <c r="AX101" s="251"/>
      <c r="AY101" s="251"/>
      <c r="AZ101" s="251"/>
      <c r="BA101" s="251"/>
      <c r="BB101" s="251"/>
      <c r="BC101" s="251"/>
      <c r="BD101" s="251"/>
      <c r="BE101" s="251"/>
      <c r="BF101" s="251"/>
      <c r="BG101" s="251"/>
      <c r="BH101" s="251"/>
      <c r="BI101" s="251"/>
      <c r="BJ101" s="251"/>
      <c r="BK101" s="251"/>
      <c r="BL101" s="251"/>
      <c r="BM101" s="251"/>
      <c r="BN101" s="251"/>
      <c r="BO101" s="251"/>
      <c r="BP101" s="251"/>
      <c r="BQ101" s="251"/>
    </row>
    <row r="102" customFormat="false" ht="15.75" hidden="false" customHeight="true" outlineLevel="0" collapsed="false">
      <c r="A102" s="244"/>
      <c r="B102" s="244" t="s">
        <v>846</v>
      </c>
      <c r="C102" s="1500" t="s">
        <v>5124</v>
      </c>
      <c r="D102" s="242" t="s">
        <v>5125</v>
      </c>
      <c r="E102" s="246"/>
      <c r="F102" s="1540"/>
      <c r="G102" s="246" t="s">
        <v>5126</v>
      </c>
      <c r="H102" s="246" t="s">
        <v>4890</v>
      </c>
      <c r="I102" s="246" t="s">
        <v>5127</v>
      </c>
      <c r="J102" s="246" t="s">
        <v>5128</v>
      </c>
      <c r="K102" s="1540"/>
      <c r="L102" s="1540" t="s">
        <v>562</v>
      </c>
      <c r="M102" s="1540" t="s">
        <v>562</v>
      </c>
      <c r="N102" s="1540" t="s">
        <v>562</v>
      </c>
      <c r="O102" s="246"/>
      <c r="P102" s="246" t="s">
        <v>5129</v>
      </c>
      <c r="Q102" s="246"/>
      <c r="R102" s="246"/>
      <c r="S102" s="246"/>
      <c r="T102" s="246"/>
      <c r="U102" s="246"/>
      <c r="V102" s="246"/>
      <c r="W102" s="1514" t="s">
        <v>5130</v>
      </c>
      <c r="X102" s="164" t="n">
        <v>42095</v>
      </c>
      <c r="Y102" s="1502"/>
      <c r="Z102" s="246"/>
      <c r="AA102" s="246"/>
      <c r="AB102" s="251"/>
      <c r="AC102" s="251"/>
      <c r="AD102" s="251"/>
      <c r="AE102" s="251"/>
      <c r="AF102" s="251"/>
      <c r="AG102" s="251"/>
      <c r="AH102" s="251"/>
      <c r="AI102" s="251"/>
      <c r="AJ102" s="251"/>
      <c r="AK102" s="251"/>
      <c r="AL102" s="251"/>
      <c r="AM102" s="251"/>
      <c r="AN102" s="251"/>
      <c r="AO102" s="251"/>
      <c r="AP102" s="251"/>
      <c r="AQ102" s="251"/>
      <c r="AR102" s="251"/>
      <c r="AS102" s="251"/>
      <c r="AT102" s="251"/>
      <c r="AU102" s="251"/>
      <c r="AV102" s="251"/>
      <c r="AW102" s="251"/>
      <c r="AX102" s="251"/>
      <c r="AY102" s="251"/>
      <c r="AZ102" s="251"/>
      <c r="BA102" s="251"/>
      <c r="BB102" s="251"/>
      <c r="BC102" s="251"/>
      <c r="BD102" s="251"/>
      <c r="BE102" s="251"/>
      <c r="BF102" s="251"/>
      <c r="BG102" s="251"/>
      <c r="BH102" s="251"/>
      <c r="BI102" s="251"/>
      <c r="BJ102" s="251"/>
      <c r="BK102" s="251"/>
      <c r="BL102" s="251"/>
      <c r="BM102" s="18"/>
      <c r="BN102" s="18"/>
      <c r="BO102" s="18"/>
      <c r="BP102" s="18"/>
      <c r="BQ102" s="18"/>
    </row>
    <row r="103" customFormat="false" ht="15.75" hidden="false" customHeight="true" outlineLevel="0" collapsed="false">
      <c r="A103" s="244"/>
      <c r="B103" s="244" t="s">
        <v>104</v>
      </c>
      <c r="C103" s="1541" t="s">
        <v>5131</v>
      </c>
      <c r="D103" s="1547" t="s">
        <v>5132</v>
      </c>
      <c r="E103" s="1547" t="s">
        <v>5133</v>
      </c>
      <c r="F103" s="1533"/>
      <c r="G103" s="1532" t="s">
        <v>5134</v>
      </c>
      <c r="H103" s="1532" t="s">
        <v>5135</v>
      </c>
      <c r="I103" s="1532" t="s">
        <v>5136</v>
      </c>
      <c r="J103" s="1532" t="s">
        <v>5137</v>
      </c>
      <c r="K103" s="1534"/>
      <c r="L103" s="1532" t="s">
        <v>562</v>
      </c>
      <c r="M103" s="1532" t="s">
        <v>562</v>
      </c>
      <c r="N103" s="1532"/>
      <c r="O103" s="1532"/>
      <c r="P103" s="1532" t="s">
        <v>5138</v>
      </c>
      <c r="Q103" s="1535" t="s">
        <v>5139</v>
      </c>
      <c r="R103" s="684" t="s">
        <v>933</v>
      </c>
      <c r="S103" s="684" t="s">
        <v>933</v>
      </c>
      <c r="T103" s="246"/>
      <c r="U103" s="246" t="s">
        <v>933</v>
      </c>
      <c r="V103" s="246"/>
      <c r="W103" s="1536" t="s">
        <v>5140</v>
      </c>
      <c r="X103" s="1539" t="s">
        <v>5141</v>
      </c>
      <c r="Y103" s="1537"/>
      <c r="Z103" s="570"/>
      <c r="AA103" s="570"/>
      <c r="AB103" s="251"/>
      <c r="AC103" s="251"/>
      <c r="AD103" s="251"/>
      <c r="AE103" s="251"/>
      <c r="AF103" s="251"/>
      <c r="AG103" s="251"/>
      <c r="AH103" s="251"/>
      <c r="AI103" s="251"/>
      <c r="AJ103" s="251"/>
      <c r="AK103" s="251"/>
      <c r="AL103" s="251"/>
      <c r="AM103" s="251"/>
      <c r="AN103" s="251"/>
      <c r="AO103" s="251"/>
      <c r="AP103" s="251"/>
      <c r="AQ103" s="251"/>
      <c r="AR103" s="251"/>
      <c r="AS103" s="251"/>
      <c r="AT103" s="251"/>
      <c r="AU103" s="251"/>
      <c r="AV103" s="251"/>
      <c r="AW103" s="251"/>
      <c r="AX103" s="251"/>
      <c r="AY103" s="251"/>
      <c r="AZ103" s="251"/>
      <c r="BA103" s="251"/>
      <c r="BB103" s="251"/>
      <c r="BC103" s="251"/>
      <c r="BD103" s="251"/>
      <c r="BE103" s="251"/>
      <c r="BF103" s="251"/>
      <c r="BG103" s="251"/>
      <c r="BH103" s="251"/>
      <c r="BI103" s="251"/>
      <c r="BJ103" s="251"/>
      <c r="BK103" s="251"/>
      <c r="BL103" s="251"/>
      <c r="BM103" s="18"/>
      <c r="BN103" s="18"/>
      <c r="BO103" s="18"/>
      <c r="BP103" s="18"/>
      <c r="BQ103" s="18"/>
    </row>
    <row r="104" customFormat="false" ht="15.75" hidden="false" customHeight="true" outlineLevel="0" collapsed="false">
      <c r="A104" s="244"/>
      <c r="B104" s="244" t="s">
        <v>4585</v>
      </c>
      <c r="C104" s="1548" t="s">
        <v>5142</v>
      </c>
      <c r="D104" s="1012"/>
      <c r="E104" s="246"/>
      <c r="F104" s="1540"/>
      <c r="G104" s="246"/>
      <c r="H104" s="1012"/>
      <c r="I104" s="246" t="s">
        <v>5143</v>
      </c>
      <c r="J104" s="246" t="s">
        <v>5144</v>
      </c>
      <c r="K104" s="684"/>
      <c r="L104" s="246" t="s">
        <v>562</v>
      </c>
      <c r="M104" s="246"/>
      <c r="N104" s="246"/>
      <c r="O104" s="246"/>
      <c r="P104" s="246"/>
      <c r="Q104" s="1535" t="s">
        <v>1030</v>
      </c>
      <c r="R104" s="684" t="s">
        <v>933</v>
      </c>
      <c r="S104" s="684" t="s">
        <v>933</v>
      </c>
      <c r="T104" s="684" t="s">
        <v>933</v>
      </c>
      <c r="U104" s="684" t="s">
        <v>933</v>
      </c>
      <c r="V104" s="246"/>
      <c r="W104" s="1514" t="s">
        <v>5145</v>
      </c>
      <c r="X104" s="164" t="n">
        <v>42095</v>
      </c>
      <c r="Y104" s="1502"/>
      <c r="Z104" s="246"/>
      <c r="AA104" s="246"/>
      <c r="AB104" s="251"/>
      <c r="AC104" s="251"/>
      <c r="AD104" s="251"/>
      <c r="AE104" s="251"/>
      <c r="AF104" s="251"/>
      <c r="AG104" s="251"/>
      <c r="AH104" s="251"/>
      <c r="AI104" s="251"/>
      <c r="AJ104" s="251"/>
      <c r="AK104" s="251"/>
      <c r="AL104" s="251"/>
      <c r="AM104" s="251"/>
      <c r="AN104" s="251"/>
      <c r="AO104" s="251"/>
      <c r="AP104" s="251"/>
      <c r="AQ104" s="251"/>
      <c r="AR104" s="251"/>
      <c r="AS104" s="251"/>
      <c r="AT104" s="251"/>
      <c r="AU104" s="251"/>
      <c r="AV104" s="251"/>
      <c r="AW104" s="251"/>
      <c r="AX104" s="251"/>
      <c r="AY104" s="251"/>
      <c r="AZ104" s="251"/>
      <c r="BA104" s="251"/>
      <c r="BB104" s="251"/>
      <c r="BC104" s="251"/>
      <c r="BD104" s="251"/>
      <c r="BE104" s="251"/>
      <c r="BF104" s="251"/>
      <c r="BG104" s="251"/>
      <c r="BH104" s="251"/>
      <c r="BI104" s="251"/>
      <c r="BJ104" s="251"/>
      <c r="BK104" s="251"/>
      <c r="BL104" s="251"/>
      <c r="BM104" s="18"/>
      <c r="BN104" s="18"/>
      <c r="BO104" s="18"/>
      <c r="BP104" s="18"/>
      <c r="BQ104" s="18"/>
    </row>
    <row r="105" customFormat="false" ht="15.75" hidden="false" customHeight="true" outlineLevel="0" collapsed="false">
      <c r="A105" s="244"/>
      <c r="B105" s="244" t="s">
        <v>537</v>
      </c>
      <c r="C105" s="1548" t="s">
        <v>5146</v>
      </c>
      <c r="D105" s="1012"/>
      <c r="E105" s="242" t="s">
        <v>5147</v>
      </c>
      <c r="F105" s="1540"/>
      <c r="G105" s="246" t="s">
        <v>5148</v>
      </c>
      <c r="H105" s="246"/>
      <c r="I105" s="246"/>
      <c r="J105" s="246" t="s">
        <v>5149</v>
      </c>
      <c r="K105" s="684"/>
      <c r="L105" s="246"/>
      <c r="M105" s="246"/>
      <c r="N105" s="246"/>
      <c r="O105" s="246"/>
      <c r="P105" s="246" t="s">
        <v>5150</v>
      </c>
      <c r="Q105" s="1535" t="s">
        <v>1030</v>
      </c>
      <c r="R105" s="1549" t="s">
        <v>933</v>
      </c>
      <c r="S105" s="684" t="s">
        <v>933</v>
      </c>
      <c r="T105" s="684" t="s">
        <v>933</v>
      </c>
      <c r="U105" s="684" t="s">
        <v>933</v>
      </c>
      <c r="V105" s="684" t="s">
        <v>933</v>
      </c>
      <c r="W105" s="1514" t="s">
        <v>5151</v>
      </c>
      <c r="X105" s="164" t="n">
        <v>42095</v>
      </c>
      <c r="Y105" s="1502"/>
      <c r="Z105" s="246"/>
      <c r="AA105" s="246"/>
      <c r="AB105" s="248"/>
      <c r="AC105" s="248"/>
      <c r="AD105" s="248"/>
      <c r="AE105" s="248"/>
      <c r="AF105" s="248"/>
      <c r="AG105" s="248"/>
      <c r="AH105" s="248"/>
      <c r="AI105" s="251"/>
      <c r="AJ105" s="251"/>
      <c r="AK105" s="251"/>
      <c r="AL105" s="251"/>
      <c r="AM105" s="251"/>
      <c r="AN105" s="251"/>
      <c r="AO105" s="251"/>
      <c r="AP105" s="251"/>
      <c r="AQ105" s="251"/>
      <c r="AR105" s="251"/>
      <c r="AS105" s="251"/>
      <c r="AT105" s="251"/>
      <c r="AU105" s="251"/>
      <c r="AV105" s="251"/>
      <c r="AW105" s="251"/>
      <c r="AX105" s="251"/>
      <c r="AY105" s="251"/>
      <c r="AZ105" s="251"/>
      <c r="BA105" s="251"/>
      <c r="BB105" s="251"/>
      <c r="BC105" s="251"/>
      <c r="BD105" s="251"/>
      <c r="BE105" s="251"/>
      <c r="BF105" s="251"/>
      <c r="BG105" s="251"/>
      <c r="BH105" s="251"/>
      <c r="BI105" s="251"/>
      <c r="BJ105" s="251"/>
      <c r="BK105" s="251"/>
      <c r="BL105" s="251"/>
      <c r="BM105" s="18"/>
      <c r="BN105" s="18"/>
      <c r="BO105" s="18"/>
      <c r="BP105" s="18"/>
      <c r="BQ105" s="18"/>
    </row>
    <row r="106" customFormat="false" ht="15.75" hidden="false" customHeight="true" outlineLevel="0" collapsed="false">
      <c r="A106" s="244"/>
      <c r="B106" s="244" t="s">
        <v>5152</v>
      </c>
      <c r="C106" s="1513" t="s">
        <v>5153</v>
      </c>
      <c r="D106" s="246" t="s">
        <v>940</v>
      </c>
      <c r="E106" s="242" t="s">
        <v>5154</v>
      </c>
      <c r="F106" s="1540"/>
      <c r="G106" s="246"/>
      <c r="H106" s="246" t="s">
        <v>5155</v>
      </c>
      <c r="I106" s="246" t="s">
        <v>5156</v>
      </c>
      <c r="J106" s="246" t="s">
        <v>5157</v>
      </c>
      <c r="K106" s="684"/>
      <c r="L106" s="1540" t="s">
        <v>2291</v>
      </c>
      <c r="M106" s="684" t="s">
        <v>933</v>
      </c>
      <c r="N106" s="246"/>
      <c r="O106" s="1540" t="s">
        <v>940</v>
      </c>
      <c r="P106" s="246" t="n">
        <v>525454488</v>
      </c>
      <c r="Q106" s="1545" t="s">
        <v>1242</v>
      </c>
      <c r="R106" s="1545" t="s">
        <v>5158</v>
      </c>
      <c r="S106" s="1500" t="s">
        <v>5159</v>
      </c>
      <c r="T106" s="246"/>
      <c r="U106" s="246" t="s">
        <v>933</v>
      </c>
      <c r="V106" s="246"/>
      <c r="W106" s="1514" t="s">
        <v>5160</v>
      </c>
      <c r="X106" s="246"/>
      <c r="Y106" s="1502"/>
      <c r="Z106" s="570"/>
      <c r="AA106" s="570"/>
      <c r="AB106" s="251"/>
      <c r="AC106" s="251"/>
      <c r="AD106" s="251"/>
      <c r="AE106" s="251"/>
      <c r="AF106" s="251"/>
      <c r="AG106" s="251"/>
      <c r="AH106" s="251"/>
      <c r="AI106" s="251"/>
      <c r="AJ106" s="251"/>
      <c r="AK106" s="251"/>
      <c r="AL106" s="251"/>
      <c r="AM106" s="251"/>
      <c r="AN106" s="251"/>
      <c r="AO106" s="251"/>
      <c r="AP106" s="251"/>
      <c r="AQ106" s="251"/>
      <c r="AR106" s="251"/>
      <c r="AS106" s="251"/>
      <c r="AT106" s="251"/>
      <c r="AU106" s="251"/>
      <c r="AV106" s="251"/>
      <c r="AW106" s="251"/>
      <c r="AX106" s="251"/>
      <c r="AY106" s="251"/>
      <c r="AZ106" s="251"/>
      <c r="BA106" s="251"/>
      <c r="BB106" s="251"/>
      <c r="BC106" s="251"/>
      <c r="BD106" s="251"/>
      <c r="BE106" s="251"/>
      <c r="BF106" s="251"/>
      <c r="BG106" s="251"/>
      <c r="BH106" s="251"/>
      <c r="BI106" s="251"/>
      <c r="BJ106" s="251"/>
      <c r="BK106" s="251"/>
      <c r="BL106" s="251"/>
      <c r="BM106" s="18"/>
      <c r="BN106" s="18"/>
      <c r="BO106" s="18"/>
      <c r="BP106" s="18"/>
      <c r="BQ106" s="18"/>
    </row>
    <row r="107" customFormat="false" ht="15.75" hidden="false" customHeight="true" outlineLevel="0" collapsed="false">
      <c r="A107" s="296"/>
      <c r="B107" s="296"/>
      <c r="C107" s="1520"/>
      <c r="D107" s="262"/>
      <c r="E107" s="262"/>
      <c r="F107" s="262"/>
      <c r="G107" s="262"/>
      <c r="H107" s="262"/>
      <c r="I107" s="262"/>
      <c r="J107" s="262"/>
      <c r="K107" s="262"/>
      <c r="L107" s="262"/>
      <c r="M107" s="262"/>
      <c r="N107" s="262"/>
      <c r="O107" s="262"/>
      <c r="P107" s="262"/>
      <c r="Q107" s="262"/>
      <c r="R107" s="262"/>
      <c r="S107" s="262"/>
      <c r="T107" s="262"/>
      <c r="U107" s="262"/>
      <c r="V107" s="262"/>
      <c r="W107" s="1332"/>
      <c r="X107" s="262"/>
      <c r="Y107" s="281"/>
      <c r="Z107" s="262"/>
      <c r="AA107" s="262"/>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row>
    <row r="108" customFormat="false" ht="15.75" hidden="false" customHeight="true" outlineLevel="0" collapsed="false">
      <c r="A108" s="170"/>
      <c r="B108" s="170" t="s">
        <v>537</v>
      </c>
      <c r="C108" s="1500" t="s">
        <v>5161</v>
      </c>
      <c r="D108" s="139"/>
      <c r="E108" s="139"/>
      <c r="F108" s="1540"/>
      <c r="G108" s="139"/>
      <c r="H108" s="139"/>
      <c r="I108" s="139"/>
      <c r="J108" s="139" t="s">
        <v>5162</v>
      </c>
      <c r="K108" s="139"/>
      <c r="L108" s="139" t="s">
        <v>569</v>
      </c>
      <c r="M108" s="139" t="s">
        <v>940</v>
      </c>
      <c r="N108" s="139" t="s">
        <v>912</v>
      </c>
      <c r="O108" s="139" t="s">
        <v>925</v>
      </c>
      <c r="P108" s="139" t="s">
        <v>5163</v>
      </c>
      <c r="Q108" s="139" t="s">
        <v>1030</v>
      </c>
      <c r="R108" s="139" t="s">
        <v>933</v>
      </c>
      <c r="S108" s="139" t="s">
        <v>933</v>
      </c>
      <c r="T108" s="139"/>
      <c r="U108" s="139" t="s">
        <v>933</v>
      </c>
      <c r="V108" s="139"/>
      <c r="W108" s="1501"/>
      <c r="X108" s="139"/>
      <c r="Y108" s="1502"/>
      <c r="Z108" s="139" t="s">
        <v>5109</v>
      </c>
      <c r="AA108" s="139"/>
      <c r="AB108" s="228"/>
      <c r="AC108" s="228"/>
      <c r="AD108" s="228"/>
      <c r="AE108" s="228"/>
      <c r="AF108" s="228"/>
      <c r="AG108" s="228"/>
      <c r="AH108" s="228"/>
      <c r="AI108" s="228"/>
      <c r="AJ108" s="228"/>
      <c r="AK108" s="228"/>
      <c r="AL108" s="228"/>
      <c r="AM108" s="228"/>
      <c r="AN108" s="228"/>
      <c r="AO108" s="228"/>
      <c r="AP108" s="228"/>
      <c r="AQ108" s="228"/>
      <c r="AR108" s="228"/>
      <c r="AS108" s="228"/>
      <c r="AT108" s="228"/>
      <c r="AU108" s="228"/>
      <c r="AV108" s="228"/>
      <c r="AW108" s="228"/>
      <c r="AX108" s="228"/>
      <c r="AY108" s="228"/>
      <c r="AZ108" s="228"/>
      <c r="BA108" s="228"/>
      <c r="BB108" s="228"/>
      <c r="BC108" s="228"/>
      <c r="BD108" s="228"/>
      <c r="BE108" s="228"/>
      <c r="BF108" s="228"/>
      <c r="BG108" s="228"/>
      <c r="BH108" s="228"/>
      <c r="BI108" s="228"/>
      <c r="BJ108" s="228"/>
      <c r="BK108" s="228"/>
      <c r="BL108" s="228"/>
      <c r="BM108" s="18"/>
      <c r="BN108" s="18"/>
      <c r="BO108" s="18"/>
      <c r="BP108" s="18"/>
      <c r="BQ108" s="18"/>
    </row>
    <row r="109" customFormat="false" ht="15.75" hidden="false" customHeight="true" outlineLevel="0" collapsed="false">
      <c r="A109" s="244"/>
      <c r="B109" s="244" t="s">
        <v>537</v>
      </c>
      <c r="C109" s="1513" t="s">
        <v>5164</v>
      </c>
      <c r="D109" s="1538" t="s">
        <v>5165</v>
      </c>
      <c r="E109" s="242" t="s">
        <v>5166</v>
      </c>
      <c r="F109" s="1540"/>
      <c r="G109" s="246" t="s">
        <v>5167</v>
      </c>
      <c r="H109" s="1012"/>
      <c r="I109" s="246" t="s">
        <v>5168</v>
      </c>
      <c r="J109" s="246" t="s">
        <v>5169</v>
      </c>
      <c r="K109" s="684"/>
      <c r="L109" s="246" t="s">
        <v>569</v>
      </c>
      <c r="M109" s="246" t="s">
        <v>940</v>
      </c>
      <c r="N109" s="246" t="s">
        <v>940</v>
      </c>
      <c r="O109" s="246" t="s">
        <v>940</v>
      </c>
      <c r="P109" s="246" t="s">
        <v>5170</v>
      </c>
      <c r="Q109" s="1535" t="s">
        <v>1030</v>
      </c>
      <c r="R109" s="684" t="s">
        <v>933</v>
      </c>
      <c r="S109" s="684" t="s">
        <v>933</v>
      </c>
      <c r="T109" s="246"/>
      <c r="U109" s="246" t="s">
        <v>933</v>
      </c>
      <c r="V109" s="246"/>
      <c r="W109" s="1514" t="s">
        <v>5171</v>
      </c>
      <c r="X109" s="246"/>
      <c r="Y109" s="1502"/>
      <c r="Z109" s="246"/>
      <c r="AA109" s="246"/>
      <c r="AB109" s="251"/>
      <c r="AC109" s="251"/>
      <c r="AD109" s="251"/>
      <c r="AE109" s="251"/>
      <c r="AF109" s="251"/>
      <c r="AG109" s="251"/>
      <c r="AH109" s="251"/>
      <c r="AI109" s="251"/>
      <c r="AJ109" s="251"/>
      <c r="AK109" s="251"/>
      <c r="AL109" s="251"/>
      <c r="AM109" s="251"/>
      <c r="AN109" s="251"/>
      <c r="AO109" s="251"/>
      <c r="AP109" s="251"/>
      <c r="AQ109" s="251"/>
      <c r="AR109" s="251"/>
      <c r="AS109" s="251"/>
      <c r="AT109" s="251"/>
      <c r="AU109" s="251"/>
      <c r="AV109" s="251"/>
      <c r="AW109" s="251"/>
      <c r="AX109" s="251"/>
      <c r="AY109" s="251"/>
      <c r="AZ109" s="251"/>
      <c r="BA109" s="251"/>
      <c r="BB109" s="251"/>
      <c r="BC109" s="251"/>
      <c r="BD109" s="251"/>
      <c r="BE109" s="251"/>
      <c r="BF109" s="251"/>
      <c r="BG109" s="251"/>
      <c r="BH109" s="251"/>
      <c r="BI109" s="251"/>
      <c r="BJ109" s="251"/>
      <c r="BK109" s="251"/>
      <c r="BL109" s="251"/>
      <c r="BM109" s="18"/>
      <c r="BN109" s="18"/>
      <c r="BO109" s="18"/>
      <c r="BP109" s="18"/>
      <c r="BQ109" s="18"/>
    </row>
    <row r="110" customFormat="false" ht="15.75" hidden="false" customHeight="true" outlineLevel="0" collapsed="false">
      <c r="A110" s="170"/>
      <c r="B110" s="170" t="s">
        <v>597</v>
      </c>
      <c r="C110" s="1500" t="s">
        <v>5172</v>
      </c>
      <c r="D110" s="1450" t="s">
        <v>5173</v>
      </c>
      <c r="E110" s="139" t="s">
        <v>5174</v>
      </c>
      <c r="F110" s="139"/>
      <c r="G110" s="139" t="s">
        <v>5175</v>
      </c>
      <c r="H110" s="139" t="s">
        <v>5176</v>
      </c>
      <c r="I110" s="139" t="s">
        <v>5177</v>
      </c>
      <c r="J110" s="1450" t="s">
        <v>5178</v>
      </c>
      <c r="K110" s="139"/>
      <c r="L110" s="172" t="s">
        <v>562</v>
      </c>
      <c r="M110" s="139"/>
      <c r="N110" s="139"/>
      <c r="O110" s="139"/>
      <c r="P110" s="139"/>
      <c r="Q110" s="139"/>
      <c r="R110" s="139"/>
      <c r="S110" s="139"/>
      <c r="T110" s="139"/>
      <c r="U110" s="139"/>
      <c r="V110" s="139"/>
      <c r="W110" s="1501" t="s">
        <v>5179</v>
      </c>
      <c r="X110" s="139"/>
      <c r="Y110" s="1502"/>
      <c r="Z110" s="139"/>
      <c r="AA110" s="139"/>
      <c r="AB110" s="228"/>
      <c r="AC110" s="228"/>
      <c r="AD110" s="228"/>
      <c r="AE110" s="228"/>
      <c r="AF110" s="228"/>
      <c r="AG110" s="228"/>
      <c r="AH110" s="228"/>
      <c r="AI110" s="228"/>
      <c r="AJ110" s="228"/>
      <c r="AK110" s="228"/>
      <c r="AL110" s="228"/>
      <c r="AM110" s="228"/>
      <c r="AN110" s="228"/>
      <c r="AO110" s="228"/>
      <c r="AP110" s="228"/>
      <c r="AQ110" s="228"/>
      <c r="AR110" s="228"/>
      <c r="AS110" s="228"/>
      <c r="AT110" s="228"/>
      <c r="AU110" s="228"/>
      <c r="AV110" s="228"/>
      <c r="AW110" s="228"/>
      <c r="AX110" s="228"/>
      <c r="AY110" s="228"/>
      <c r="AZ110" s="228"/>
      <c r="BA110" s="228"/>
      <c r="BB110" s="228"/>
      <c r="BC110" s="228"/>
      <c r="BD110" s="228"/>
      <c r="BE110" s="228"/>
      <c r="BF110" s="228"/>
      <c r="BG110" s="228"/>
      <c r="BH110" s="228"/>
      <c r="BI110" s="228"/>
      <c r="BJ110" s="228"/>
      <c r="BK110" s="228"/>
      <c r="BL110" s="228"/>
      <c r="BM110" s="18"/>
      <c r="BN110" s="18"/>
      <c r="BO110" s="18"/>
      <c r="BP110" s="18"/>
      <c r="BQ110" s="18"/>
    </row>
    <row r="111" customFormat="false" ht="15.75" hidden="false" customHeight="true" outlineLevel="0" collapsed="false">
      <c r="A111" s="170"/>
      <c r="B111" s="170" t="s">
        <v>597</v>
      </c>
      <c r="C111" s="1500" t="s">
        <v>5180</v>
      </c>
      <c r="D111" s="1450" t="s">
        <v>5181</v>
      </c>
      <c r="E111" s="1450" t="s">
        <v>5182</v>
      </c>
      <c r="F111" s="139"/>
      <c r="G111" s="139" t="s">
        <v>5183</v>
      </c>
      <c r="H111" s="139" t="s">
        <v>5175</v>
      </c>
      <c r="I111" s="139" t="s">
        <v>5184</v>
      </c>
      <c r="J111" s="139" t="s">
        <v>5185</v>
      </c>
      <c r="K111" s="139"/>
      <c r="L111" s="172" t="s">
        <v>562</v>
      </c>
      <c r="M111" s="139"/>
      <c r="N111" s="139"/>
      <c r="O111" s="139"/>
      <c r="P111" s="139"/>
      <c r="Q111" s="139"/>
      <c r="R111" s="139"/>
      <c r="S111" s="139"/>
      <c r="T111" s="139"/>
      <c r="U111" s="139"/>
      <c r="V111" s="139"/>
      <c r="W111" s="1501" t="s">
        <v>5186</v>
      </c>
      <c r="X111" s="139"/>
      <c r="Y111" s="1502"/>
      <c r="Z111" s="139"/>
      <c r="AA111" s="139"/>
      <c r="AB111" s="228"/>
      <c r="AC111" s="228"/>
      <c r="AD111" s="228"/>
      <c r="AE111" s="228"/>
      <c r="AF111" s="228"/>
      <c r="AG111" s="228"/>
      <c r="AH111" s="228"/>
      <c r="AI111" s="228"/>
      <c r="AJ111" s="228"/>
      <c r="AK111" s="228"/>
      <c r="AL111" s="228"/>
      <c r="AM111" s="228"/>
      <c r="AN111" s="228"/>
      <c r="AO111" s="228"/>
      <c r="AP111" s="228"/>
      <c r="AQ111" s="228"/>
      <c r="AR111" s="228"/>
      <c r="AS111" s="228"/>
      <c r="AT111" s="228"/>
      <c r="AU111" s="228"/>
      <c r="AV111" s="228"/>
      <c r="AW111" s="228"/>
      <c r="AX111" s="228"/>
      <c r="AY111" s="228"/>
      <c r="AZ111" s="228"/>
      <c r="BA111" s="228"/>
      <c r="BB111" s="228"/>
      <c r="BC111" s="228"/>
      <c r="BD111" s="228"/>
      <c r="BE111" s="228"/>
      <c r="BF111" s="228"/>
      <c r="BG111" s="228"/>
      <c r="BH111" s="228"/>
      <c r="BI111" s="228"/>
      <c r="BJ111" s="228"/>
      <c r="BK111" s="228"/>
      <c r="BL111" s="228"/>
      <c r="BM111" s="18"/>
      <c r="BN111" s="18"/>
      <c r="BO111" s="18"/>
      <c r="BP111" s="18"/>
      <c r="BQ111" s="18"/>
    </row>
    <row r="112" customFormat="false" ht="15.75" hidden="false" customHeight="true" outlineLevel="0" collapsed="false">
      <c r="A112" s="170"/>
      <c r="B112" s="170" t="s">
        <v>597</v>
      </c>
      <c r="C112" s="1500" t="s">
        <v>5187</v>
      </c>
      <c r="D112" s="139"/>
      <c r="E112" s="1450" t="s">
        <v>5188</v>
      </c>
      <c r="F112" s="139"/>
      <c r="G112" s="139" t="s">
        <v>5175</v>
      </c>
      <c r="H112" s="139" t="s">
        <v>5175</v>
      </c>
      <c r="I112" s="139" t="s">
        <v>5189</v>
      </c>
      <c r="J112" s="1450" t="s">
        <v>5190</v>
      </c>
      <c r="K112" s="139"/>
      <c r="L112" s="172" t="s">
        <v>562</v>
      </c>
      <c r="M112" s="139"/>
      <c r="N112" s="139"/>
      <c r="O112" s="139"/>
      <c r="P112" s="139"/>
      <c r="Q112" s="139"/>
      <c r="R112" s="139"/>
      <c r="S112" s="139"/>
      <c r="T112" s="139"/>
      <c r="U112" s="139"/>
      <c r="V112" s="139"/>
      <c r="W112" s="1501" t="s">
        <v>5191</v>
      </c>
      <c r="X112" s="139"/>
      <c r="Y112" s="1502"/>
      <c r="Z112" s="139"/>
      <c r="AA112" s="139"/>
      <c r="AB112" s="173"/>
      <c r="AC112" s="173"/>
      <c r="AD112" s="173" t="s">
        <v>5192</v>
      </c>
      <c r="AE112" s="173"/>
      <c r="AF112" s="173" t="s">
        <v>5193</v>
      </c>
      <c r="AG112" s="173"/>
      <c r="AH112" s="173" t="s">
        <v>5194</v>
      </c>
      <c r="AI112" s="173"/>
      <c r="AJ112" s="173"/>
      <c r="AK112" s="173"/>
      <c r="AL112" s="173" t="s">
        <v>5195</v>
      </c>
      <c r="AM112" s="173"/>
      <c r="AN112" s="173"/>
      <c r="AO112" s="228"/>
      <c r="AP112" s="228" t="s">
        <v>5196</v>
      </c>
      <c r="AQ112" s="228"/>
      <c r="AR112" s="228"/>
      <c r="AS112" s="228"/>
      <c r="AT112" s="228"/>
      <c r="AU112" s="228"/>
      <c r="AV112" s="228" t="s">
        <v>5197</v>
      </c>
      <c r="AW112" s="228"/>
      <c r="AX112" s="228"/>
      <c r="AY112" s="228"/>
      <c r="AZ112" s="228"/>
      <c r="BA112" s="228"/>
      <c r="BB112" s="228"/>
      <c r="BC112" s="228"/>
      <c r="BD112" s="228"/>
      <c r="BE112" s="228"/>
      <c r="BF112" s="228"/>
      <c r="BG112" s="228"/>
      <c r="BH112" s="228"/>
      <c r="BI112" s="228"/>
      <c r="BJ112" s="228"/>
      <c r="BK112" s="228"/>
      <c r="BL112" s="228"/>
      <c r="BM112" s="18"/>
      <c r="BN112" s="18"/>
      <c r="BO112" s="18"/>
      <c r="BP112" s="18"/>
      <c r="BQ112" s="18"/>
    </row>
    <row r="113" customFormat="false" ht="15.75" hidden="false" customHeight="true" outlineLevel="0" collapsed="false">
      <c r="A113" s="244"/>
      <c r="B113" s="244" t="s">
        <v>633</v>
      </c>
      <c r="C113" s="1513" t="s">
        <v>5198</v>
      </c>
      <c r="D113" s="246"/>
      <c r="E113" s="246" t="s">
        <v>2874</v>
      </c>
      <c r="F113" s="1540"/>
      <c r="G113" s="246"/>
      <c r="H113" s="246" t="s">
        <v>2874</v>
      </c>
      <c r="I113" s="246"/>
      <c r="J113" s="246"/>
      <c r="K113" s="1540"/>
      <c r="L113" s="246"/>
      <c r="M113" s="246"/>
      <c r="N113" s="246"/>
      <c r="O113" s="246"/>
      <c r="P113" s="246"/>
      <c r="Q113" s="246"/>
      <c r="R113" s="246"/>
      <c r="S113" s="246"/>
      <c r="T113" s="246"/>
      <c r="U113" s="246"/>
      <c r="V113" s="246"/>
      <c r="W113" s="1514" t="s">
        <v>5199</v>
      </c>
      <c r="X113" s="246"/>
      <c r="Y113" s="1502"/>
      <c r="Z113" s="570"/>
      <c r="AA113" s="570"/>
      <c r="AB113" s="251"/>
      <c r="AC113" s="251"/>
      <c r="AD113" s="251"/>
      <c r="AE113" s="251"/>
      <c r="AF113" s="251"/>
      <c r="AG113" s="251"/>
      <c r="AH113" s="251"/>
      <c r="AI113" s="251"/>
      <c r="AJ113" s="251"/>
      <c r="AK113" s="251"/>
      <c r="AL113" s="251"/>
      <c r="AM113" s="251"/>
      <c r="AN113" s="251"/>
      <c r="AO113" s="251"/>
      <c r="AP113" s="251"/>
      <c r="AQ113" s="251"/>
      <c r="AR113" s="251"/>
      <c r="AS113" s="251"/>
      <c r="AT113" s="251"/>
      <c r="AU113" s="251"/>
      <c r="AV113" s="251"/>
      <c r="AW113" s="251"/>
      <c r="AX113" s="251"/>
      <c r="AY113" s="251"/>
      <c r="AZ113" s="251"/>
      <c r="BA113" s="251"/>
      <c r="BB113" s="251"/>
      <c r="BC113" s="251"/>
      <c r="BD113" s="251"/>
      <c r="BE113" s="251"/>
      <c r="BF113" s="251"/>
      <c r="BG113" s="251"/>
      <c r="BH113" s="251"/>
      <c r="BI113" s="251"/>
      <c r="BJ113" s="251"/>
      <c r="BK113" s="251"/>
      <c r="BL113" s="251"/>
      <c r="BM113" s="18"/>
      <c r="BN113" s="18"/>
      <c r="BO113" s="18"/>
      <c r="BP113" s="18"/>
      <c r="BQ113" s="18"/>
    </row>
    <row r="114" customFormat="false" ht="15.75" hidden="false" customHeight="true" outlineLevel="0" collapsed="false">
      <c r="A114" s="170"/>
      <c r="B114" s="170" t="s">
        <v>633</v>
      </c>
      <c r="C114" s="1500" t="s">
        <v>5200</v>
      </c>
      <c r="D114" s="139"/>
      <c r="E114" s="1450" t="s">
        <v>5201</v>
      </c>
      <c r="F114" s="1450" t="s">
        <v>5202</v>
      </c>
      <c r="G114" s="139" t="s">
        <v>5203</v>
      </c>
      <c r="H114" s="139" t="s">
        <v>5204</v>
      </c>
      <c r="I114" s="139" t="s">
        <v>5205</v>
      </c>
      <c r="J114" s="139"/>
      <c r="K114" s="139"/>
      <c r="L114" s="139" t="s">
        <v>5206</v>
      </c>
      <c r="M114" s="139"/>
      <c r="N114" s="139"/>
      <c r="O114" s="139"/>
      <c r="P114" s="139"/>
      <c r="Q114" s="139"/>
      <c r="R114" s="139"/>
      <c r="S114" s="139"/>
      <c r="T114" s="139"/>
      <c r="U114" s="139"/>
      <c r="V114" s="139"/>
      <c r="W114" s="1501"/>
      <c r="X114" s="139"/>
      <c r="Y114" s="1502"/>
      <c r="Z114" s="139"/>
      <c r="AA114" s="139"/>
      <c r="AB114" s="228"/>
      <c r="AC114" s="228"/>
      <c r="AD114" s="228"/>
      <c r="AE114" s="228"/>
      <c r="AF114" s="228"/>
      <c r="AG114" s="228"/>
      <c r="AH114" s="228"/>
      <c r="AI114" s="228"/>
      <c r="AJ114" s="228"/>
      <c r="AK114" s="228"/>
      <c r="AL114" s="228"/>
      <c r="AM114" s="228"/>
      <c r="AN114" s="228"/>
      <c r="AO114" s="228"/>
      <c r="AP114" s="228"/>
      <c r="AQ114" s="228"/>
      <c r="AR114" s="228"/>
      <c r="AS114" s="228"/>
      <c r="AT114" s="228"/>
      <c r="AU114" s="228"/>
      <c r="AV114" s="228"/>
      <c r="AW114" s="228"/>
      <c r="AX114" s="228"/>
      <c r="AY114" s="228"/>
      <c r="AZ114" s="228"/>
      <c r="BA114" s="228"/>
      <c r="BB114" s="228"/>
      <c r="BC114" s="228"/>
      <c r="BD114" s="228"/>
      <c r="BE114" s="228"/>
      <c r="BF114" s="228"/>
      <c r="BG114" s="228"/>
      <c r="BH114" s="228"/>
      <c r="BI114" s="228"/>
      <c r="BJ114" s="228"/>
      <c r="BK114" s="228"/>
      <c r="BL114" s="228"/>
      <c r="BM114" s="18"/>
      <c r="BN114" s="18"/>
      <c r="BO114" s="18"/>
      <c r="BP114" s="18"/>
      <c r="BQ114" s="18"/>
    </row>
    <row r="115" customFormat="false" ht="15.75" hidden="false" customHeight="true" outlineLevel="0" collapsed="false">
      <c r="A115" s="244"/>
      <c r="B115" s="244" t="s">
        <v>104</v>
      </c>
      <c r="C115" s="1513" t="s">
        <v>5207</v>
      </c>
      <c r="D115" s="246"/>
      <c r="E115" s="242" t="s">
        <v>5208</v>
      </c>
      <c r="F115" s="1540"/>
      <c r="G115" s="246"/>
      <c r="H115" s="246"/>
      <c r="I115" s="246"/>
      <c r="J115" s="246" t="s">
        <v>5209</v>
      </c>
      <c r="K115" s="246"/>
      <c r="L115" s="246" t="s">
        <v>562</v>
      </c>
      <c r="M115" s="246" t="s">
        <v>562</v>
      </c>
      <c r="N115" s="246" t="s">
        <v>562</v>
      </c>
      <c r="O115" s="246"/>
      <c r="P115" s="246"/>
      <c r="Q115" s="1535" t="s">
        <v>1030</v>
      </c>
      <c r="R115" s="684" t="s">
        <v>933</v>
      </c>
      <c r="S115" s="684" t="s">
        <v>933</v>
      </c>
      <c r="T115" s="246"/>
      <c r="U115" s="246" t="s">
        <v>933</v>
      </c>
      <c r="V115" s="246"/>
      <c r="W115" s="1514" t="s">
        <v>5210</v>
      </c>
      <c r="X115" s="246"/>
      <c r="Y115" s="1502"/>
      <c r="Z115" s="246"/>
      <c r="AA115" s="246"/>
      <c r="AB115" s="251"/>
      <c r="AC115" s="251"/>
      <c r="AD115" s="251"/>
      <c r="AE115" s="251"/>
      <c r="AF115" s="251"/>
      <c r="AG115" s="251"/>
      <c r="AH115" s="251"/>
      <c r="AI115" s="251"/>
      <c r="AJ115" s="251"/>
      <c r="AK115" s="251"/>
      <c r="AL115" s="251"/>
      <c r="AM115" s="251"/>
      <c r="AN115" s="251"/>
      <c r="AO115" s="251"/>
      <c r="AP115" s="251"/>
      <c r="AQ115" s="251"/>
      <c r="AR115" s="251"/>
      <c r="AS115" s="251"/>
      <c r="AT115" s="251"/>
      <c r="AU115" s="251"/>
      <c r="AV115" s="251"/>
      <c r="AW115" s="251"/>
      <c r="AX115" s="251"/>
      <c r="AY115" s="251"/>
      <c r="AZ115" s="251"/>
      <c r="BA115" s="251"/>
      <c r="BB115" s="251"/>
      <c r="BC115" s="251"/>
      <c r="BD115" s="251"/>
      <c r="BE115" s="251"/>
      <c r="BF115" s="251"/>
      <c r="BG115" s="251"/>
      <c r="BH115" s="251"/>
      <c r="BI115" s="251"/>
      <c r="BJ115" s="251"/>
      <c r="BK115" s="251"/>
      <c r="BL115" s="251"/>
      <c r="BM115" s="18"/>
      <c r="BN115" s="18"/>
      <c r="BO115" s="18"/>
      <c r="BP115" s="18"/>
      <c r="BQ115" s="18"/>
    </row>
    <row r="116" customFormat="false" ht="15.75" hidden="false" customHeight="true" outlineLevel="0" collapsed="false">
      <c r="A116" s="170"/>
      <c r="B116" s="170" t="s">
        <v>633</v>
      </c>
      <c r="C116" s="1500" t="s">
        <v>5211</v>
      </c>
      <c r="D116" s="1450" t="s">
        <v>5212</v>
      </c>
      <c r="E116" s="1450" t="s">
        <v>5213</v>
      </c>
      <c r="F116" s="139"/>
      <c r="G116" s="139" t="s">
        <v>5214</v>
      </c>
      <c r="H116" s="139" t="s">
        <v>5215</v>
      </c>
      <c r="I116" s="139" t="n">
        <v>1700500145</v>
      </c>
      <c r="J116" s="139"/>
      <c r="K116" s="139"/>
      <c r="L116" s="139" t="s">
        <v>5216</v>
      </c>
      <c r="M116" s="139" t="s">
        <v>940</v>
      </c>
      <c r="N116" s="139" t="s">
        <v>940</v>
      </c>
      <c r="O116" s="139" t="s">
        <v>940</v>
      </c>
      <c r="P116" s="139"/>
      <c r="Q116" s="139" t="s">
        <v>933</v>
      </c>
      <c r="R116" s="139" t="s">
        <v>933</v>
      </c>
      <c r="S116" s="139" t="s">
        <v>933</v>
      </c>
      <c r="T116" s="139"/>
      <c r="U116" s="139" t="s">
        <v>933</v>
      </c>
      <c r="V116" s="139"/>
      <c r="W116" s="1501" t="s">
        <v>5217</v>
      </c>
      <c r="X116" s="139"/>
      <c r="Y116" s="1502"/>
      <c r="Z116" s="139"/>
      <c r="AA116" s="139"/>
      <c r="AB116" s="228"/>
      <c r="AC116" s="228"/>
      <c r="AD116" s="228"/>
      <c r="AE116" s="228"/>
      <c r="AF116" s="228"/>
      <c r="AG116" s="228"/>
      <c r="AH116" s="228"/>
      <c r="AI116" s="228"/>
      <c r="AJ116" s="228"/>
      <c r="AK116" s="228"/>
      <c r="AL116" s="228"/>
      <c r="AM116" s="228"/>
      <c r="AN116" s="228"/>
      <c r="AO116" s="228"/>
      <c r="AP116" s="228"/>
      <c r="AQ116" s="228"/>
      <c r="AR116" s="228"/>
      <c r="AS116" s="228"/>
      <c r="AT116" s="228"/>
      <c r="AU116" s="228"/>
      <c r="AV116" s="228"/>
      <c r="AW116" s="228"/>
      <c r="AX116" s="228"/>
      <c r="AY116" s="228"/>
      <c r="AZ116" s="228"/>
      <c r="BA116" s="228"/>
      <c r="BB116" s="228"/>
      <c r="BC116" s="228"/>
      <c r="BD116" s="228"/>
      <c r="BE116" s="228"/>
      <c r="BF116" s="228"/>
      <c r="BG116" s="228"/>
      <c r="BH116" s="228"/>
      <c r="BI116" s="228"/>
      <c r="BJ116" s="228"/>
      <c r="BK116" s="228"/>
      <c r="BL116" s="228"/>
      <c r="BM116" s="18"/>
      <c r="BN116" s="18"/>
      <c r="BO116" s="18"/>
      <c r="BP116" s="18"/>
      <c r="BQ116" s="18"/>
    </row>
    <row r="117" customFormat="false" ht="15.75" hidden="false" customHeight="true" outlineLevel="0" collapsed="false">
      <c r="A117" s="244"/>
      <c r="B117" s="244" t="s">
        <v>5102</v>
      </c>
      <c r="C117" s="1513" t="s">
        <v>5218</v>
      </c>
      <c r="D117" s="246"/>
      <c r="E117" s="242" t="s">
        <v>5219</v>
      </c>
      <c r="F117" s="1540"/>
      <c r="G117" s="246" t="s">
        <v>5220</v>
      </c>
      <c r="H117" s="246" t="s">
        <v>5221</v>
      </c>
      <c r="I117" s="246" t="s">
        <v>5222</v>
      </c>
      <c r="J117" s="246"/>
      <c r="K117" s="684"/>
      <c r="L117" s="246" t="s">
        <v>5223</v>
      </c>
      <c r="M117" s="246"/>
      <c r="N117" s="246"/>
      <c r="O117" s="246"/>
      <c r="P117" s="246" t="s">
        <v>5222</v>
      </c>
      <c r="Q117" s="684" t="s">
        <v>933</v>
      </c>
      <c r="R117" s="684" t="s">
        <v>933</v>
      </c>
      <c r="S117" s="1540" t="s">
        <v>933</v>
      </c>
      <c r="T117" s="246"/>
      <c r="U117" s="246" t="s">
        <v>933</v>
      </c>
      <c r="V117" s="246"/>
      <c r="W117" s="1514" t="s">
        <v>5224</v>
      </c>
      <c r="X117" s="246" t="s">
        <v>5225</v>
      </c>
      <c r="Y117" s="1502"/>
      <c r="Z117" s="570"/>
      <c r="AA117" s="570"/>
      <c r="AB117" s="251"/>
      <c r="AC117" s="251"/>
      <c r="AD117" s="251"/>
      <c r="AE117" s="251"/>
      <c r="AF117" s="251"/>
      <c r="AG117" s="251"/>
      <c r="AH117" s="251"/>
      <c r="AI117" s="251"/>
      <c r="AJ117" s="251"/>
      <c r="AK117" s="251"/>
      <c r="AL117" s="251"/>
      <c r="AM117" s="251"/>
      <c r="AN117" s="251"/>
      <c r="AO117" s="251"/>
      <c r="AP117" s="251"/>
      <c r="AQ117" s="251"/>
      <c r="AR117" s="251"/>
      <c r="AS117" s="251"/>
      <c r="AT117" s="251"/>
      <c r="AU117" s="251"/>
      <c r="AV117" s="251"/>
      <c r="AW117" s="251"/>
      <c r="AX117" s="251"/>
      <c r="AY117" s="251"/>
      <c r="AZ117" s="251"/>
      <c r="BA117" s="251"/>
      <c r="BB117" s="251"/>
      <c r="BC117" s="251"/>
      <c r="BD117" s="251"/>
      <c r="BE117" s="251"/>
      <c r="BF117" s="251"/>
      <c r="BG117" s="251"/>
      <c r="BH117" s="251"/>
      <c r="BI117" s="251"/>
      <c r="BJ117" s="251"/>
      <c r="BK117" s="251"/>
      <c r="BL117" s="251"/>
      <c r="BM117" s="18"/>
      <c r="BN117" s="18"/>
      <c r="BO117" s="18"/>
      <c r="BP117" s="18"/>
      <c r="BQ117" s="18"/>
    </row>
    <row r="118" customFormat="false" ht="15.75" hidden="false" customHeight="true" outlineLevel="0" collapsed="false">
      <c r="A118" s="244"/>
      <c r="B118" s="244" t="s">
        <v>5102</v>
      </c>
      <c r="C118" s="1513" t="s">
        <v>5226</v>
      </c>
      <c r="D118" s="242" t="s">
        <v>5227</v>
      </c>
      <c r="E118" s="242" t="s">
        <v>5228</v>
      </c>
      <c r="F118" s="1540"/>
      <c r="G118" s="246" t="s">
        <v>5229</v>
      </c>
      <c r="H118" s="246" t="s">
        <v>5230</v>
      </c>
      <c r="I118" s="246" t="s">
        <v>5231</v>
      </c>
      <c r="J118" s="246" t="s">
        <v>5232</v>
      </c>
      <c r="K118" s="684"/>
      <c r="L118" s="246" t="s">
        <v>5233</v>
      </c>
      <c r="M118" s="246" t="s">
        <v>940</v>
      </c>
      <c r="N118" s="246" t="s">
        <v>940</v>
      </c>
      <c r="O118" s="246" t="s">
        <v>940</v>
      </c>
      <c r="P118" s="246"/>
      <c r="Q118" s="246"/>
      <c r="R118" s="246"/>
      <c r="S118" s="246"/>
      <c r="T118" s="246"/>
      <c r="U118" s="246"/>
      <c r="V118" s="246"/>
      <c r="W118" s="1514" t="s">
        <v>5234</v>
      </c>
      <c r="X118" s="246"/>
      <c r="Y118" s="1502"/>
      <c r="Z118" s="570"/>
      <c r="AA118" s="570"/>
      <c r="AB118" s="251"/>
      <c r="AC118" s="251"/>
      <c r="AD118" s="251"/>
      <c r="AE118" s="251"/>
      <c r="AF118" s="251"/>
      <c r="AG118" s="251"/>
      <c r="AH118" s="251"/>
      <c r="AI118" s="251"/>
      <c r="AJ118" s="251"/>
      <c r="AK118" s="251"/>
      <c r="AL118" s="251"/>
      <c r="AM118" s="251"/>
      <c r="AN118" s="251"/>
      <c r="AO118" s="251"/>
      <c r="AP118" s="251"/>
      <c r="AQ118" s="251"/>
      <c r="AR118" s="251"/>
      <c r="AS118" s="251"/>
      <c r="AT118" s="251"/>
      <c r="AU118" s="251"/>
      <c r="AV118" s="251"/>
      <c r="AW118" s="251"/>
      <c r="AX118" s="251"/>
      <c r="AY118" s="251"/>
      <c r="AZ118" s="251"/>
      <c r="BA118" s="251"/>
      <c r="BB118" s="251"/>
      <c r="BC118" s="251"/>
      <c r="BD118" s="251"/>
      <c r="BE118" s="251"/>
      <c r="BF118" s="251"/>
      <c r="BG118" s="251"/>
      <c r="BH118" s="251"/>
      <c r="BI118" s="251"/>
      <c r="BJ118" s="251"/>
      <c r="BK118" s="251"/>
      <c r="BL118" s="251"/>
      <c r="BM118" s="18"/>
      <c r="BN118" s="18"/>
      <c r="BO118" s="18"/>
      <c r="BP118" s="18"/>
      <c r="BQ118" s="18"/>
    </row>
    <row r="119" customFormat="false" ht="15.75" hidden="false" customHeight="true" outlineLevel="0" collapsed="false">
      <c r="A119" s="244"/>
      <c r="B119" s="244" t="s">
        <v>104</v>
      </c>
      <c r="C119" s="1550" t="s">
        <v>5235</v>
      </c>
      <c r="D119" s="1532"/>
      <c r="E119" s="1547" t="s">
        <v>5236</v>
      </c>
      <c r="F119" s="1533"/>
      <c r="G119" s="1532" t="s">
        <v>71</v>
      </c>
      <c r="H119" s="1532"/>
      <c r="I119" s="1532" t="s">
        <v>5237</v>
      </c>
      <c r="J119" s="1532" t="s">
        <v>5238</v>
      </c>
      <c r="K119" s="1534"/>
      <c r="L119" s="1532" t="s">
        <v>562</v>
      </c>
      <c r="M119" s="1533" t="s">
        <v>562</v>
      </c>
      <c r="N119" s="1533" t="s">
        <v>562</v>
      </c>
      <c r="O119" s="1532"/>
      <c r="P119" s="1532" t="s">
        <v>5239</v>
      </c>
      <c r="Q119" s="1535" t="s">
        <v>1030</v>
      </c>
      <c r="R119" s="1535" t="s">
        <v>5240</v>
      </c>
      <c r="S119" s="684" t="s">
        <v>933</v>
      </c>
      <c r="T119" s="246"/>
      <c r="U119" s="246" t="s">
        <v>933</v>
      </c>
      <c r="V119" s="246"/>
      <c r="W119" s="1536" t="s">
        <v>5241</v>
      </c>
      <c r="X119" s="246"/>
      <c r="Y119" s="1537"/>
      <c r="Z119" s="570"/>
      <c r="AA119" s="570"/>
      <c r="AB119" s="251"/>
      <c r="AC119" s="251"/>
      <c r="AD119" s="251"/>
      <c r="AE119" s="251"/>
      <c r="AF119" s="251"/>
      <c r="AG119" s="251"/>
      <c r="AH119" s="251"/>
      <c r="AI119" s="251"/>
      <c r="AJ119" s="251"/>
      <c r="AK119" s="251"/>
      <c r="AL119" s="251"/>
      <c r="AM119" s="251"/>
      <c r="AN119" s="251"/>
      <c r="AO119" s="251"/>
      <c r="AP119" s="251"/>
      <c r="AQ119" s="251"/>
      <c r="AR119" s="251"/>
      <c r="AS119" s="251"/>
      <c r="AT119" s="251"/>
      <c r="AU119" s="251"/>
      <c r="AV119" s="251"/>
      <c r="AW119" s="251"/>
      <c r="AX119" s="251"/>
      <c r="AY119" s="251"/>
      <c r="AZ119" s="251"/>
      <c r="BA119" s="251"/>
      <c r="BB119" s="251"/>
      <c r="BC119" s="251"/>
      <c r="BD119" s="251"/>
      <c r="BE119" s="251"/>
      <c r="BF119" s="251"/>
      <c r="BG119" s="251"/>
      <c r="BH119" s="251"/>
      <c r="BI119" s="251"/>
      <c r="BJ119" s="251"/>
      <c r="BK119" s="251"/>
      <c r="BL119" s="251"/>
      <c r="BM119" s="18"/>
      <c r="BN119" s="18"/>
      <c r="BO119" s="18"/>
      <c r="BP119" s="18"/>
      <c r="BQ119" s="18"/>
    </row>
    <row r="120" customFormat="false" ht="15.75" hidden="false" customHeight="true" outlineLevel="0" collapsed="false">
      <c r="A120" s="244"/>
      <c r="B120" s="244" t="s">
        <v>104</v>
      </c>
      <c r="C120" s="1531" t="s">
        <v>5242</v>
      </c>
      <c r="D120" s="1532"/>
      <c r="E120" s="1532"/>
      <c r="F120" s="1533"/>
      <c r="G120" s="1532"/>
      <c r="H120" s="1532"/>
      <c r="I120" s="1532"/>
      <c r="J120" s="1532" t="s">
        <v>5243</v>
      </c>
      <c r="K120" s="1534"/>
      <c r="L120" s="1532" t="s">
        <v>562</v>
      </c>
      <c r="M120" s="1533" t="s">
        <v>562</v>
      </c>
      <c r="N120" s="1533" t="s">
        <v>562</v>
      </c>
      <c r="O120" s="1532"/>
      <c r="P120" s="1532" t="s">
        <v>5244</v>
      </c>
      <c r="Q120" s="1535" t="s">
        <v>5245</v>
      </c>
      <c r="R120" s="684" t="s">
        <v>933</v>
      </c>
      <c r="S120" s="684" t="s">
        <v>933</v>
      </c>
      <c r="T120" s="246"/>
      <c r="U120" s="246" t="s">
        <v>933</v>
      </c>
      <c r="V120" s="246"/>
      <c r="W120" s="1536" t="s">
        <v>5246</v>
      </c>
      <c r="X120" s="246"/>
      <c r="Y120" s="1537"/>
      <c r="Z120" s="570"/>
      <c r="AA120" s="570"/>
      <c r="AB120" s="251"/>
      <c r="AC120" s="251"/>
      <c r="AD120" s="251"/>
      <c r="AE120" s="251"/>
      <c r="AF120" s="251"/>
      <c r="AG120" s="251"/>
      <c r="AH120" s="251"/>
      <c r="AI120" s="251"/>
      <c r="AJ120" s="251"/>
      <c r="AK120" s="251"/>
      <c r="AL120" s="251"/>
      <c r="AM120" s="251"/>
      <c r="AN120" s="251"/>
      <c r="AO120" s="251"/>
      <c r="AP120" s="251"/>
      <c r="AQ120" s="251"/>
      <c r="AR120" s="251"/>
      <c r="AS120" s="251"/>
      <c r="AT120" s="251"/>
      <c r="AU120" s="251"/>
      <c r="AV120" s="251"/>
      <c r="AW120" s="251"/>
      <c r="AX120" s="251"/>
      <c r="AY120" s="251"/>
      <c r="AZ120" s="251"/>
      <c r="BA120" s="251"/>
      <c r="BB120" s="251"/>
      <c r="BC120" s="251"/>
      <c r="BD120" s="251"/>
      <c r="BE120" s="251"/>
      <c r="BF120" s="251"/>
      <c r="BG120" s="251"/>
      <c r="BH120" s="251"/>
      <c r="BI120" s="251"/>
      <c r="BJ120" s="251"/>
      <c r="BK120" s="251"/>
      <c r="BL120" s="251"/>
      <c r="BM120" s="18"/>
      <c r="BN120" s="18"/>
      <c r="BO120" s="18"/>
      <c r="BP120" s="18"/>
      <c r="BQ120" s="18"/>
    </row>
    <row r="121" customFormat="false" ht="15.75" hidden="false" customHeight="true" outlineLevel="0" collapsed="false">
      <c r="A121" s="244"/>
      <c r="B121" s="244" t="s">
        <v>1416</v>
      </c>
      <c r="C121" s="1551" t="s">
        <v>5247</v>
      </c>
      <c r="D121" s="242" t="s">
        <v>5248</v>
      </c>
      <c r="E121" s="242" t="s">
        <v>5249</v>
      </c>
      <c r="F121" s="1540"/>
      <c r="G121" s="246" t="s">
        <v>5250</v>
      </c>
      <c r="H121" s="246" t="s">
        <v>5251</v>
      </c>
      <c r="I121" s="246" t="s">
        <v>5252</v>
      </c>
      <c r="J121" s="684"/>
      <c r="K121" s="684"/>
      <c r="L121" s="1540" t="s">
        <v>5253</v>
      </c>
      <c r="M121" s="684" t="s">
        <v>933</v>
      </c>
      <c r="N121" s="684" t="s">
        <v>940</v>
      </c>
      <c r="O121" s="684" t="s">
        <v>940</v>
      </c>
      <c r="P121" s="684" t="s">
        <v>569</v>
      </c>
      <c r="Q121" s="1535" t="s">
        <v>1242</v>
      </c>
      <c r="R121" s="684" t="s">
        <v>933</v>
      </c>
      <c r="S121" s="684" t="s">
        <v>933</v>
      </c>
      <c r="T121" s="246"/>
      <c r="U121" s="246" t="s">
        <v>933</v>
      </c>
      <c r="V121" s="246"/>
      <c r="W121" s="1514" t="s">
        <v>5254</v>
      </c>
      <c r="X121" s="246"/>
      <c r="Y121" s="1543"/>
      <c r="Z121" s="246"/>
      <c r="AA121" s="246"/>
      <c r="AB121" s="251"/>
      <c r="AC121" s="251"/>
      <c r="AD121" s="251"/>
      <c r="AE121" s="251"/>
      <c r="AF121" s="251"/>
      <c r="AG121" s="251"/>
      <c r="AH121" s="251"/>
      <c r="AI121" s="251"/>
      <c r="AJ121" s="251"/>
      <c r="AK121" s="251"/>
      <c r="AL121" s="251"/>
      <c r="AM121" s="251"/>
      <c r="AN121" s="251"/>
      <c r="AO121" s="251"/>
      <c r="AP121" s="251"/>
      <c r="AQ121" s="251"/>
      <c r="AR121" s="251"/>
      <c r="AS121" s="251"/>
      <c r="AT121" s="251"/>
      <c r="AU121" s="251"/>
      <c r="AV121" s="251"/>
      <c r="AW121" s="251"/>
      <c r="AX121" s="251"/>
      <c r="AY121" s="251"/>
      <c r="AZ121" s="251"/>
      <c r="BA121" s="251"/>
      <c r="BB121" s="251"/>
      <c r="BC121" s="251"/>
      <c r="BD121" s="251"/>
      <c r="BE121" s="251"/>
      <c r="BF121" s="251"/>
      <c r="BG121" s="251"/>
      <c r="BH121" s="251"/>
      <c r="BI121" s="251"/>
      <c r="BJ121" s="251"/>
      <c r="BK121" s="251"/>
      <c r="BL121" s="251"/>
      <c r="BM121" s="18"/>
      <c r="BN121" s="18"/>
      <c r="BO121" s="18"/>
      <c r="BP121" s="18"/>
      <c r="BQ121" s="18"/>
    </row>
    <row r="122" customFormat="false" ht="15.75" hidden="false" customHeight="true" outlineLevel="0" collapsed="false">
      <c r="A122" s="244"/>
      <c r="B122" s="244" t="s">
        <v>537</v>
      </c>
      <c r="C122" s="1548" t="s">
        <v>5255</v>
      </c>
      <c r="D122" s="1552" t="s">
        <v>3835</v>
      </c>
      <c r="E122" s="246"/>
      <c r="F122" s="1540"/>
      <c r="G122" s="246" t="s">
        <v>3833</v>
      </c>
      <c r="H122" s="1012" t="s">
        <v>5256</v>
      </c>
      <c r="I122" s="246" t="s">
        <v>5257</v>
      </c>
      <c r="J122" s="246" t="s">
        <v>5258</v>
      </c>
      <c r="K122" s="684"/>
      <c r="L122" s="246"/>
      <c r="M122" s="246"/>
      <c r="N122" s="246"/>
      <c r="O122" s="246"/>
      <c r="P122" s="1299" t="s">
        <v>5259</v>
      </c>
      <c r="Q122" s="1535" t="s">
        <v>1030</v>
      </c>
      <c r="R122" s="684" t="s">
        <v>933</v>
      </c>
      <c r="S122" s="684" t="s">
        <v>933</v>
      </c>
      <c r="T122" s="246"/>
      <c r="U122" s="246" t="s">
        <v>933</v>
      </c>
      <c r="V122" s="246"/>
      <c r="W122" s="1514" t="s">
        <v>5260</v>
      </c>
      <c r="X122" s="139"/>
      <c r="Y122" s="1502"/>
      <c r="Z122" s="246"/>
      <c r="AA122" s="246"/>
      <c r="AB122" s="248"/>
      <c r="AC122" s="248"/>
      <c r="AD122" s="248"/>
      <c r="AE122" s="248"/>
      <c r="AF122" s="248"/>
      <c r="AG122" s="251"/>
      <c r="AH122" s="251"/>
      <c r="AI122" s="251"/>
      <c r="AJ122" s="251"/>
      <c r="AK122" s="251"/>
      <c r="AL122" s="251"/>
      <c r="AM122" s="251"/>
      <c r="AN122" s="251"/>
      <c r="AO122" s="251"/>
      <c r="AP122" s="251"/>
      <c r="AQ122" s="251"/>
      <c r="AR122" s="251"/>
      <c r="AS122" s="251"/>
      <c r="AT122" s="251"/>
      <c r="AU122" s="251"/>
      <c r="AV122" s="251"/>
      <c r="AW122" s="251"/>
      <c r="AX122" s="251"/>
      <c r="AY122" s="251"/>
      <c r="AZ122" s="251"/>
      <c r="BA122" s="251"/>
      <c r="BB122" s="251"/>
      <c r="BC122" s="251"/>
      <c r="BD122" s="251"/>
      <c r="BE122" s="251"/>
      <c r="BF122" s="251"/>
      <c r="BG122" s="251"/>
      <c r="BH122" s="251"/>
      <c r="BI122" s="251"/>
      <c r="BJ122" s="251"/>
      <c r="BK122" s="251"/>
      <c r="BL122" s="251"/>
      <c r="BM122" s="18"/>
      <c r="BN122" s="18"/>
      <c r="BO122" s="18"/>
      <c r="BP122" s="18"/>
      <c r="BQ122" s="18"/>
    </row>
    <row r="123" customFormat="false" ht="15.75" hidden="false" customHeight="true" outlineLevel="0" collapsed="false">
      <c r="A123" s="244"/>
      <c r="B123" s="244" t="s">
        <v>597</v>
      </c>
      <c r="C123" s="1550" t="s">
        <v>5261</v>
      </c>
      <c r="D123" s="1547" t="s">
        <v>5262</v>
      </c>
      <c r="E123" s="1547" t="s">
        <v>5263</v>
      </c>
      <c r="F123" s="1533"/>
      <c r="G123" s="1532"/>
      <c r="H123" s="1532"/>
      <c r="I123" s="1532"/>
      <c r="J123" s="1532" t="s">
        <v>5264</v>
      </c>
      <c r="K123" s="1534"/>
      <c r="L123" s="1532"/>
      <c r="M123" s="1532"/>
      <c r="N123" s="1532"/>
      <c r="O123" s="1532"/>
      <c r="P123" s="1532" t="s">
        <v>5265</v>
      </c>
      <c r="Q123" s="1535" t="s">
        <v>1030</v>
      </c>
      <c r="R123" s="684" t="s">
        <v>933</v>
      </c>
      <c r="S123" s="684" t="s">
        <v>933</v>
      </c>
      <c r="T123" s="246"/>
      <c r="U123" s="246" t="s">
        <v>933</v>
      </c>
      <c r="V123" s="246"/>
      <c r="W123" s="1536" t="s">
        <v>5266</v>
      </c>
      <c r="X123" s="246"/>
      <c r="Y123" s="1537"/>
      <c r="Z123" s="246"/>
      <c r="AA123" s="246"/>
      <c r="AB123" s="251"/>
      <c r="AC123" s="251"/>
      <c r="AD123" s="251"/>
      <c r="AE123" s="251"/>
      <c r="AF123" s="251"/>
      <c r="AG123" s="251"/>
      <c r="AH123" s="251"/>
      <c r="AI123" s="251"/>
      <c r="AJ123" s="251"/>
      <c r="AK123" s="251"/>
      <c r="AL123" s="251"/>
      <c r="AM123" s="251"/>
      <c r="AN123" s="251"/>
      <c r="AO123" s="251"/>
      <c r="AP123" s="251"/>
      <c r="AQ123" s="251"/>
      <c r="AR123" s="251"/>
      <c r="AS123" s="251"/>
      <c r="AT123" s="251"/>
      <c r="AU123" s="251"/>
      <c r="AV123" s="251"/>
      <c r="AW123" s="251"/>
      <c r="AX123" s="251"/>
      <c r="AY123" s="251"/>
      <c r="AZ123" s="251"/>
      <c r="BA123" s="251"/>
      <c r="BB123" s="251"/>
      <c r="BC123" s="251"/>
      <c r="BD123" s="251"/>
      <c r="BE123" s="251"/>
      <c r="BF123" s="251"/>
      <c r="BG123" s="251"/>
      <c r="BH123" s="251"/>
      <c r="BI123" s="251"/>
      <c r="BJ123" s="251"/>
      <c r="BK123" s="251"/>
      <c r="BL123" s="251"/>
      <c r="BM123" s="18"/>
      <c r="BN123" s="18"/>
      <c r="BO123" s="18"/>
      <c r="BP123" s="18"/>
      <c r="BQ123" s="18"/>
    </row>
    <row r="124" customFormat="false" ht="15.75" hidden="false" customHeight="true" outlineLevel="0" collapsed="false">
      <c r="A124" s="170"/>
      <c r="B124" s="170" t="s">
        <v>537</v>
      </c>
      <c r="C124" s="1500" t="s">
        <v>552</v>
      </c>
      <c r="D124" s="172"/>
      <c r="E124" s="139"/>
      <c r="F124" s="139"/>
      <c r="G124" s="139"/>
      <c r="H124" s="172"/>
      <c r="I124" s="139"/>
      <c r="J124" s="139" t="s">
        <v>5267</v>
      </c>
      <c r="K124" s="139"/>
      <c r="L124" s="139"/>
      <c r="M124" s="139"/>
      <c r="N124" s="139"/>
      <c r="O124" s="139"/>
      <c r="P124" s="139"/>
      <c r="Q124" s="139" t="s">
        <v>4685</v>
      </c>
      <c r="R124" s="139" t="s">
        <v>933</v>
      </c>
      <c r="S124" s="139" t="s">
        <v>933</v>
      </c>
      <c r="T124" s="139"/>
      <c r="U124" s="139" t="s">
        <v>933</v>
      </c>
      <c r="V124" s="139"/>
      <c r="W124" s="1501" t="s">
        <v>5268</v>
      </c>
      <c r="X124" s="139"/>
      <c r="Y124" s="1502"/>
      <c r="Z124" s="139"/>
      <c r="AA124" s="139"/>
      <c r="AB124" s="228"/>
      <c r="AC124" s="228"/>
      <c r="AD124" s="228"/>
      <c r="AE124" s="228"/>
      <c r="AF124" s="228"/>
      <c r="AG124" s="228"/>
      <c r="AH124" s="228"/>
      <c r="AI124" s="228"/>
      <c r="AJ124" s="228"/>
      <c r="AK124" s="228"/>
      <c r="AL124" s="228"/>
      <c r="AM124" s="228"/>
      <c r="AN124" s="228"/>
      <c r="AO124" s="228"/>
      <c r="AP124" s="228"/>
      <c r="AQ124" s="228"/>
      <c r="AR124" s="228"/>
      <c r="AS124" s="228"/>
      <c r="AT124" s="228"/>
      <c r="AU124" s="228"/>
      <c r="AV124" s="228"/>
      <c r="AW124" s="228"/>
      <c r="AX124" s="228"/>
      <c r="AY124" s="228"/>
      <c r="AZ124" s="228"/>
      <c r="BA124" s="228"/>
      <c r="BB124" s="228"/>
      <c r="BC124" s="228"/>
      <c r="BD124" s="228"/>
      <c r="BE124" s="228"/>
      <c r="BF124" s="228"/>
      <c r="BG124" s="228"/>
      <c r="BH124" s="228"/>
      <c r="BI124" s="228"/>
      <c r="BJ124" s="228"/>
      <c r="BK124" s="228"/>
      <c r="BL124" s="228"/>
      <c r="BM124" s="18"/>
      <c r="BN124" s="18"/>
      <c r="BO124" s="18"/>
      <c r="BP124" s="18"/>
      <c r="BQ124" s="18"/>
    </row>
    <row r="125" customFormat="false" ht="15.75" hidden="false" customHeight="true" outlineLevel="0" collapsed="false">
      <c r="A125" s="170"/>
      <c r="B125" s="170" t="s">
        <v>4585</v>
      </c>
      <c r="C125" s="1500" t="s">
        <v>5269</v>
      </c>
      <c r="D125" s="172" t="s">
        <v>940</v>
      </c>
      <c r="E125" s="1450" t="s">
        <v>5270</v>
      </c>
      <c r="F125" s="139"/>
      <c r="G125" s="139"/>
      <c r="H125" s="172"/>
      <c r="I125" s="139"/>
      <c r="J125" s="139" t="s">
        <v>5271</v>
      </c>
      <c r="K125" s="684"/>
      <c r="L125" s="139"/>
      <c r="M125" s="139"/>
      <c r="N125" s="139"/>
      <c r="O125" s="139"/>
      <c r="P125" s="139" t="s">
        <v>5272</v>
      </c>
      <c r="Q125" s="139" t="s">
        <v>4685</v>
      </c>
      <c r="R125" s="139" t="s">
        <v>933</v>
      </c>
      <c r="S125" s="139" t="s">
        <v>933</v>
      </c>
      <c r="T125" s="139"/>
      <c r="U125" s="139" t="s">
        <v>933</v>
      </c>
      <c r="V125" s="139"/>
      <c r="W125" s="1501" t="s">
        <v>5273</v>
      </c>
      <c r="X125" s="139"/>
      <c r="Y125" s="1502"/>
      <c r="Z125" s="139"/>
      <c r="AA125" s="139"/>
      <c r="AB125" s="228"/>
      <c r="AC125" s="228"/>
      <c r="AD125" s="228"/>
      <c r="AE125" s="228"/>
      <c r="AF125" s="228"/>
      <c r="AG125" s="228"/>
      <c r="AH125" s="228"/>
      <c r="AI125" s="228"/>
      <c r="AJ125" s="228"/>
      <c r="AK125" s="228"/>
      <c r="AL125" s="228"/>
      <c r="AM125" s="228"/>
      <c r="AN125" s="228"/>
      <c r="AO125" s="228"/>
      <c r="AP125" s="228"/>
      <c r="AQ125" s="228"/>
      <c r="AR125" s="228"/>
      <c r="AS125" s="228"/>
      <c r="AT125" s="228"/>
      <c r="AU125" s="228"/>
      <c r="AV125" s="228"/>
      <c r="AW125" s="228"/>
      <c r="AX125" s="228"/>
      <c r="AY125" s="228"/>
      <c r="AZ125" s="228"/>
      <c r="BA125" s="228"/>
      <c r="BB125" s="228"/>
      <c r="BC125" s="228"/>
      <c r="BD125" s="228"/>
      <c r="BE125" s="228"/>
      <c r="BF125" s="228"/>
      <c r="BG125" s="228"/>
      <c r="BH125" s="228"/>
      <c r="BI125" s="228"/>
      <c r="BJ125" s="228"/>
      <c r="BK125" s="228"/>
      <c r="BL125" s="228"/>
      <c r="BM125" s="18"/>
      <c r="BN125" s="18"/>
      <c r="BO125" s="18"/>
      <c r="BP125" s="18"/>
      <c r="BQ125" s="18"/>
    </row>
    <row r="126" customFormat="false" ht="15.75" hidden="false" customHeight="true" outlineLevel="0" collapsed="false">
      <c r="A126" s="244"/>
      <c r="B126" s="244" t="s">
        <v>537</v>
      </c>
      <c r="C126" s="1544" t="s">
        <v>5274</v>
      </c>
      <c r="D126" s="1012"/>
      <c r="E126" s="246"/>
      <c r="F126" s="1540"/>
      <c r="G126" s="246"/>
      <c r="H126" s="1012"/>
      <c r="I126" s="246"/>
      <c r="J126" s="246" t="s">
        <v>5275</v>
      </c>
      <c r="K126" s="684"/>
      <c r="L126" s="246"/>
      <c r="M126" s="246"/>
      <c r="N126" s="246"/>
      <c r="O126" s="246"/>
      <c r="P126" s="246"/>
      <c r="Q126" s="1535" t="s">
        <v>1030</v>
      </c>
      <c r="R126" s="684" t="s">
        <v>933</v>
      </c>
      <c r="S126" s="684" t="s">
        <v>933</v>
      </c>
      <c r="T126" s="246"/>
      <c r="U126" s="246" t="s">
        <v>933</v>
      </c>
      <c r="V126" s="246"/>
      <c r="W126" s="1501" t="s">
        <v>5276</v>
      </c>
      <c r="X126" s="139" t="s">
        <v>5277</v>
      </c>
      <c r="Y126" s="1502"/>
      <c r="Z126" s="246"/>
      <c r="AA126" s="246"/>
      <c r="AB126" s="251"/>
      <c r="AC126" s="251"/>
      <c r="AD126" s="251"/>
      <c r="AE126" s="251"/>
      <c r="AF126" s="251"/>
      <c r="AG126" s="251"/>
      <c r="AH126" s="251"/>
      <c r="AI126" s="251"/>
      <c r="AJ126" s="251"/>
      <c r="AK126" s="251"/>
      <c r="AL126" s="251"/>
      <c r="AM126" s="251"/>
      <c r="AN126" s="251"/>
      <c r="AO126" s="251"/>
      <c r="AP126" s="251"/>
      <c r="AQ126" s="251"/>
      <c r="AR126" s="251"/>
      <c r="AS126" s="251"/>
      <c r="AT126" s="251"/>
      <c r="AU126" s="251"/>
      <c r="AV126" s="251"/>
      <c r="AW126" s="251"/>
      <c r="AX126" s="251"/>
      <c r="AY126" s="251"/>
      <c r="AZ126" s="251"/>
      <c r="BA126" s="251"/>
      <c r="BB126" s="251"/>
      <c r="BC126" s="251"/>
      <c r="BD126" s="251"/>
      <c r="BE126" s="251"/>
      <c r="BF126" s="251"/>
      <c r="BG126" s="251"/>
      <c r="BH126" s="251"/>
      <c r="BI126" s="251"/>
      <c r="BJ126" s="251"/>
      <c r="BK126" s="251"/>
      <c r="BL126" s="251"/>
      <c r="BM126" s="18"/>
      <c r="BN126" s="18"/>
      <c r="BO126" s="18"/>
      <c r="BP126" s="18"/>
      <c r="BQ126" s="18"/>
    </row>
    <row r="127" customFormat="false" ht="15.75" hidden="false" customHeight="true" outlineLevel="0" collapsed="false">
      <c r="A127" s="244"/>
      <c r="B127" s="244" t="s">
        <v>1416</v>
      </c>
      <c r="C127" s="1544" t="s">
        <v>5278</v>
      </c>
      <c r="D127" s="246"/>
      <c r="E127" s="242" t="s">
        <v>5279</v>
      </c>
      <c r="F127" s="1540"/>
      <c r="G127" s="246" t="s">
        <v>5280</v>
      </c>
      <c r="H127" s="246" t="s">
        <v>5281</v>
      </c>
      <c r="I127" s="246" t="s">
        <v>5282</v>
      </c>
      <c r="J127" s="246" t="s">
        <v>5283</v>
      </c>
      <c r="K127" s="684"/>
      <c r="L127" s="246" t="s">
        <v>5284</v>
      </c>
      <c r="M127" s="1535" t="s">
        <v>912</v>
      </c>
      <c r="N127" s="246"/>
      <c r="O127" s="246"/>
      <c r="P127" s="246"/>
      <c r="Q127" s="1535" t="s">
        <v>1030</v>
      </c>
      <c r="R127" s="1535" t="s">
        <v>5285</v>
      </c>
      <c r="S127" s="684" t="s">
        <v>933</v>
      </c>
      <c r="T127" s="684"/>
      <c r="U127" s="684" t="s">
        <v>933</v>
      </c>
      <c r="V127" s="246"/>
      <c r="W127" s="1501" t="s">
        <v>5286</v>
      </c>
      <c r="X127" s="1539"/>
      <c r="Y127" s="1502"/>
      <c r="Z127" s="246"/>
      <c r="AA127" s="246"/>
      <c r="AB127" s="251"/>
      <c r="AC127" s="251"/>
      <c r="AD127" s="251"/>
      <c r="AE127" s="251"/>
      <c r="AF127" s="251"/>
      <c r="AG127" s="251"/>
      <c r="AH127" s="251"/>
      <c r="AI127" s="251"/>
      <c r="AJ127" s="251"/>
      <c r="AK127" s="251"/>
      <c r="AL127" s="251"/>
      <c r="AM127" s="251"/>
      <c r="AN127" s="251"/>
      <c r="AO127" s="251"/>
      <c r="AP127" s="251"/>
      <c r="AQ127" s="251"/>
      <c r="AR127" s="251"/>
      <c r="AS127" s="251"/>
      <c r="AT127" s="251"/>
      <c r="AU127" s="251"/>
      <c r="AV127" s="251"/>
      <c r="AW127" s="251"/>
      <c r="AX127" s="251"/>
      <c r="AY127" s="251"/>
      <c r="AZ127" s="251"/>
      <c r="BA127" s="251"/>
      <c r="BB127" s="251"/>
      <c r="BC127" s="251"/>
      <c r="BD127" s="251"/>
      <c r="BE127" s="251"/>
      <c r="BF127" s="251"/>
      <c r="BG127" s="251"/>
      <c r="BH127" s="251"/>
      <c r="BI127" s="251"/>
      <c r="BJ127" s="251"/>
      <c r="BK127" s="251"/>
      <c r="BL127" s="251"/>
      <c r="BM127" s="18"/>
      <c r="BN127" s="18"/>
      <c r="BO127" s="18"/>
      <c r="BP127" s="18"/>
      <c r="BQ127" s="18"/>
    </row>
    <row r="128" customFormat="false" ht="15.75" hidden="false" customHeight="true" outlineLevel="0" collapsed="false">
      <c r="A128" s="244"/>
      <c r="B128" s="244" t="s">
        <v>5287</v>
      </c>
      <c r="C128" s="1513" t="s">
        <v>5288</v>
      </c>
      <c r="D128" s="1553"/>
      <c r="E128" s="244"/>
      <c r="F128" s="1540"/>
      <c r="G128" s="246" t="s">
        <v>5289</v>
      </c>
      <c r="H128" s="246" t="s">
        <v>5290</v>
      </c>
      <c r="I128" s="246" t="s">
        <v>5291</v>
      </c>
      <c r="J128" s="246"/>
      <c r="K128" s="684"/>
      <c r="L128" s="246" t="s">
        <v>5292</v>
      </c>
      <c r="M128" s="246"/>
      <c r="N128" s="246"/>
      <c r="O128" s="246"/>
      <c r="P128" s="246" t="s">
        <v>5293</v>
      </c>
      <c r="Q128" s="246"/>
      <c r="R128" s="246"/>
      <c r="S128" s="246"/>
      <c r="T128" s="246"/>
      <c r="U128" s="246"/>
      <c r="V128" s="246"/>
      <c r="W128" s="1514" t="s">
        <v>5294</v>
      </c>
      <c r="X128" s="1554" t="s">
        <v>5295</v>
      </c>
      <c r="Y128" s="1502"/>
      <c r="Z128" s="570"/>
      <c r="AA128" s="570"/>
      <c r="AB128" s="251"/>
      <c r="AC128" s="251"/>
      <c r="AD128" s="251"/>
      <c r="AE128" s="251"/>
      <c r="AF128" s="251"/>
      <c r="AG128" s="251"/>
      <c r="AH128" s="251"/>
      <c r="AI128" s="251"/>
      <c r="AJ128" s="251"/>
      <c r="AK128" s="251"/>
      <c r="AL128" s="251"/>
      <c r="AM128" s="251"/>
      <c r="AN128" s="251"/>
      <c r="AO128" s="251"/>
      <c r="AP128" s="251"/>
      <c r="AQ128" s="251"/>
      <c r="AR128" s="251"/>
      <c r="AS128" s="251"/>
      <c r="AT128" s="251"/>
      <c r="AU128" s="251"/>
      <c r="AV128" s="251"/>
      <c r="AW128" s="251"/>
      <c r="AX128" s="251"/>
      <c r="AY128" s="251"/>
      <c r="AZ128" s="251"/>
      <c r="BA128" s="251"/>
      <c r="BB128" s="251"/>
      <c r="BC128" s="251"/>
      <c r="BD128" s="251"/>
      <c r="BE128" s="251"/>
      <c r="BF128" s="251"/>
      <c r="BG128" s="251"/>
      <c r="BH128" s="251"/>
      <c r="BI128" s="251"/>
      <c r="BJ128" s="251"/>
      <c r="BK128" s="251"/>
      <c r="BL128" s="251"/>
      <c r="BM128" s="18"/>
      <c r="BN128" s="18"/>
      <c r="BO128" s="18"/>
      <c r="BP128" s="18"/>
      <c r="BQ128" s="18"/>
    </row>
    <row r="129" customFormat="false" ht="15.75" hidden="false" customHeight="true" outlineLevel="0" collapsed="false">
      <c r="A129" s="244"/>
      <c r="B129" s="244" t="s">
        <v>591</v>
      </c>
      <c r="C129" s="1500" t="s">
        <v>5296</v>
      </c>
      <c r="D129" s="1012"/>
      <c r="E129" s="242" t="s">
        <v>5297</v>
      </c>
      <c r="F129" s="1540"/>
      <c r="G129" s="246"/>
      <c r="H129" s="246"/>
      <c r="I129" s="246"/>
      <c r="J129" s="246" t="s">
        <v>5298</v>
      </c>
      <c r="K129" s="684"/>
      <c r="L129" s="246"/>
      <c r="M129" s="246"/>
      <c r="N129" s="246"/>
      <c r="O129" s="246"/>
      <c r="P129" s="246" t="s">
        <v>5299</v>
      </c>
      <c r="Q129" s="1535" t="s">
        <v>1030</v>
      </c>
      <c r="R129" s="1549" t="s">
        <v>933</v>
      </c>
      <c r="S129" s="684" t="s">
        <v>933</v>
      </c>
      <c r="T129" s="684" t="s">
        <v>933</v>
      </c>
      <c r="U129" s="684" t="s">
        <v>933</v>
      </c>
      <c r="V129" s="684" t="s">
        <v>933</v>
      </c>
      <c r="W129" s="1514" t="s">
        <v>5300</v>
      </c>
      <c r="X129" s="139" t="s">
        <v>5301</v>
      </c>
      <c r="Y129" s="1502"/>
      <c r="Z129" s="246"/>
      <c r="AA129" s="246"/>
      <c r="AB129" s="248"/>
      <c r="AC129" s="248"/>
      <c r="AD129" s="248"/>
      <c r="AE129" s="248"/>
      <c r="AF129" s="248"/>
      <c r="AG129" s="248"/>
      <c r="AH129" s="248"/>
      <c r="AI129" s="251"/>
      <c r="AJ129" s="251"/>
      <c r="AK129" s="251"/>
      <c r="AL129" s="251"/>
      <c r="AM129" s="251"/>
      <c r="AN129" s="251"/>
      <c r="AO129" s="251"/>
      <c r="AP129" s="251"/>
      <c r="AQ129" s="251"/>
      <c r="AR129" s="251"/>
      <c r="AS129" s="251"/>
      <c r="AT129" s="251"/>
      <c r="AU129" s="251"/>
      <c r="AV129" s="251"/>
      <c r="AW129" s="251"/>
      <c r="AX129" s="251"/>
      <c r="AY129" s="251"/>
      <c r="AZ129" s="251"/>
      <c r="BA129" s="251"/>
      <c r="BB129" s="251"/>
      <c r="BC129" s="251"/>
      <c r="BD129" s="251"/>
      <c r="BE129" s="251"/>
      <c r="BF129" s="251"/>
      <c r="BG129" s="251"/>
      <c r="BH129" s="251"/>
      <c r="BI129" s="251"/>
      <c r="BJ129" s="251"/>
      <c r="BK129" s="251"/>
      <c r="BL129" s="251"/>
      <c r="BM129" s="18"/>
      <c r="BN129" s="18"/>
      <c r="BO129" s="18"/>
      <c r="BP129" s="18"/>
      <c r="BQ129" s="18"/>
    </row>
    <row r="130" customFormat="false" ht="15.75" hidden="false" customHeight="true" outlineLevel="0" collapsed="false">
      <c r="A130" s="244"/>
      <c r="B130" s="244" t="s">
        <v>846</v>
      </c>
      <c r="C130" s="1544" t="s">
        <v>5302</v>
      </c>
      <c r="D130" s="1012"/>
      <c r="E130" s="246"/>
      <c r="F130" s="1540"/>
      <c r="G130" s="246"/>
      <c r="H130" s="1012"/>
      <c r="I130" s="246"/>
      <c r="J130" s="246" t="s">
        <v>5303</v>
      </c>
      <c r="K130" s="684"/>
      <c r="L130" s="246" t="s">
        <v>562</v>
      </c>
      <c r="M130" s="246" t="s">
        <v>925</v>
      </c>
      <c r="N130" s="246" t="s">
        <v>562</v>
      </c>
      <c r="O130" s="246"/>
      <c r="P130" s="246" t="s">
        <v>5304</v>
      </c>
      <c r="Q130" s="1535" t="s">
        <v>1030</v>
      </c>
      <c r="R130" s="684" t="s">
        <v>933</v>
      </c>
      <c r="S130" s="684" t="s">
        <v>933</v>
      </c>
      <c r="T130" s="684" t="s">
        <v>933</v>
      </c>
      <c r="U130" s="684" t="n">
        <v>9</v>
      </c>
      <c r="V130" s="246"/>
      <c r="W130" s="1514" t="s">
        <v>5305</v>
      </c>
      <c r="X130" s="246" t="s">
        <v>5306</v>
      </c>
      <c r="Y130" s="1502"/>
      <c r="Z130" s="246"/>
      <c r="AA130" s="246"/>
      <c r="AB130" s="251"/>
      <c r="AC130" s="251"/>
      <c r="AD130" s="251"/>
      <c r="AE130" s="251"/>
      <c r="AF130" s="251"/>
      <c r="AG130" s="251"/>
      <c r="AH130" s="251"/>
      <c r="AI130" s="251"/>
      <c r="AJ130" s="251"/>
      <c r="AK130" s="251"/>
      <c r="AL130" s="251"/>
      <c r="AM130" s="251"/>
      <c r="AN130" s="251"/>
      <c r="AO130" s="251"/>
      <c r="AP130" s="251"/>
      <c r="AQ130" s="251"/>
      <c r="AR130" s="251"/>
      <c r="AS130" s="251"/>
      <c r="AT130" s="251"/>
      <c r="AU130" s="251"/>
      <c r="AV130" s="251"/>
      <c r="AW130" s="251"/>
      <c r="AX130" s="251"/>
      <c r="AY130" s="251"/>
      <c r="AZ130" s="251"/>
      <c r="BA130" s="251"/>
      <c r="BB130" s="251"/>
      <c r="BC130" s="251"/>
      <c r="BD130" s="251"/>
      <c r="BE130" s="251"/>
      <c r="BF130" s="251"/>
      <c r="BG130" s="251"/>
      <c r="BH130" s="251"/>
      <c r="BI130" s="251"/>
      <c r="BJ130" s="251"/>
      <c r="BK130" s="251"/>
      <c r="BL130" s="251"/>
      <c r="BM130" s="18"/>
      <c r="BN130" s="18"/>
      <c r="BO130" s="18"/>
      <c r="BP130" s="18"/>
      <c r="BQ130" s="18"/>
    </row>
    <row r="131" customFormat="false" ht="15.75" hidden="false" customHeight="true" outlineLevel="0" collapsed="false">
      <c r="A131" s="296"/>
      <c r="B131" s="296"/>
      <c r="C131" s="1520"/>
      <c r="D131" s="262"/>
      <c r="E131" s="262"/>
      <c r="F131" s="1517"/>
      <c r="G131" s="262"/>
      <c r="H131" s="262"/>
      <c r="I131" s="262"/>
      <c r="J131" s="262"/>
      <c r="K131" s="1517"/>
      <c r="L131" s="262"/>
      <c r="M131" s="262"/>
      <c r="N131" s="262"/>
      <c r="O131" s="262"/>
      <c r="P131" s="262"/>
      <c r="Q131" s="262"/>
      <c r="R131" s="262"/>
      <c r="S131" s="262"/>
      <c r="T131" s="262"/>
      <c r="U131" s="262"/>
      <c r="V131" s="262"/>
      <c r="W131" s="1332"/>
      <c r="X131" s="262"/>
      <c r="Y131" s="281"/>
      <c r="Z131" s="262"/>
      <c r="AA131" s="262"/>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row>
    <row r="132" customFormat="false" ht="15.75" hidden="false" customHeight="true" outlineLevel="0" collapsed="false">
      <c r="A132" s="296"/>
      <c r="B132" s="296"/>
      <c r="C132" s="1520"/>
      <c r="D132" s="262"/>
      <c r="E132" s="262"/>
      <c r="F132" s="1517"/>
      <c r="G132" s="262"/>
      <c r="H132" s="262"/>
      <c r="I132" s="262"/>
      <c r="J132" s="262"/>
      <c r="K132" s="1517"/>
      <c r="L132" s="262"/>
      <c r="M132" s="262"/>
      <c r="N132" s="262"/>
      <c r="O132" s="262"/>
      <c r="P132" s="262"/>
      <c r="Q132" s="262"/>
      <c r="R132" s="262"/>
      <c r="S132" s="262"/>
      <c r="T132" s="262"/>
      <c r="U132" s="262"/>
      <c r="V132" s="262"/>
      <c r="W132" s="1332"/>
      <c r="X132" s="262"/>
      <c r="Y132" s="281"/>
      <c r="Z132" s="262"/>
      <c r="AA132" s="262"/>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row>
    <row r="133" customFormat="false" ht="15.75" hidden="false" customHeight="true" outlineLevel="0" collapsed="false">
      <c r="A133" s="296"/>
      <c r="B133" s="296"/>
      <c r="C133" s="1520"/>
      <c r="D133" s="262"/>
      <c r="E133" s="262"/>
      <c r="F133" s="1517"/>
      <c r="G133" s="262"/>
      <c r="H133" s="262"/>
      <c r="I133" s="262"/>
      <c r="J133" s="262"/>
      <c r="K133" s="1517"/>
      <c r="L133" s="262"/>
      <c r="M133" s="262"/>
      <c r="N133" s="262"/>
      <c r="O133" s="262"/>
      <c r="P133" s="262"/>
      <c r="Q133" s="262"/>
      <c r="R133" s="262"/>
      <c r="S133" s="262"/>
      <c r="T133" s="262"/>
      <c r="U133" s="262"/>
      <c r="V133" s="262"/>
      <c r="W133" s="1332"/>
      <c r="X133" s="262"/>
      <c r="Y133" s="281"/>
      <c r="Z133" s="262"/>
      <c r="AA133" s="262"/>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row>
    <row r="134" customFormat="false" ht="15.75" hidden="false" customHeight="true" outlineLevel="0" collapsed="false">
      <c r="A134" s="296"/>
      <c r="B134" s="296"/>
      <c r="C134" s="1520"/>
      <c r="D134" s="262"/>
      <c r="E134" s="262"/>
      <c r="F134" s="1517"/>
      <c r="G134" s="262"/>
      <c r="H134" s="262"/>
      <c r="I134" s="262"/>
      <c r="J134" s="262"/>
      <c r="K134" s="1517"/>
      <c r="L134" s="262"/>
      <c r="M134" s="262"/>
      <c r="N134" s="262"/>
      <c r="O134" s="262"/>
      <c r="P134" s="262"/>
      <c r="Q134" s="262"/>
      <c r="R134" s="262"/>
      <c r="S134" s="262"/>
      <c r="T134" s="262"/>
      <c r="U134" s="262"/>
      <c r="V134" s="262"/>
      <c r="W134" s="1332"/>
      <c r="X134" s="262"/>
      <c r="Y134" s="281"/>
      <c r="Z134" s="262"/>
      <c r="AA134" s="262"/>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row>
    <row r="135" customFormat="false" ht="15.75" hidden="false" customHeight="true" outlineLevel="0" collapsed="false">
      <c r="A135" s="296"/>
      <c r="B135" s="296"/>
      <c r="C135" s="1520"/>
      <c r="D135" s="262"/>
      <c r="E135" s="262"/>
      <c r="F135" s="1517"/>
      <c r="G135" s="262"/>
      <c r="H135" s="262"/>
      <c r="I135" s="262"/>
      <c r="J135" s="262"/>
      <c r="K135" s="1517"/>
      <c r="L135" s="262"/>
      <c r="M135" s="262"/>
      <c r="N135" s="262"/>
      <c r="O135" s="262"/>
      <c r="P135" s="262"/>
      <c r="Q135" s="262"/>
      <c r="R135" s="262"/>
      <c r="S135" s="262"/>
      <c r="T135" s="262"/>
      <c r="U135" s="262"/>
      <c r="V135" s="262"/>
      <c r="W135" s="1332"/>
      <c r="X135" s="262"/>
      <c r="Y135" s="281"/>
      <c r="Z135" s="262"/>
      <c r="AA135" s="262"/>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row>
    <row r="136" customFormat="false" ht="15.75" hidden="false" customHeight="true" outlineLevel="0" collapsed="false">
      <c r="A136" s="296"/>
      <c r="B136" s="296"/>
      <c r="C136" s="1520"/>
      <c r="D136" s="262"/>
      <c r="E136" s="262"/>
      <c r="F136" s="1517"/>
      <c r="G136" s="262"/>
      <c r="H136" s="262"/>
      <c r="I136" s="262"/>
      <c r="J136" s="262"/>
      <c r="K136" s="1517"/>
      <c r="L136" s="262"/>
      <c r="M136" s="262"/>
      <c r="N136" s="262"/>
      <c r="O136" s="262"/>
      <c r="P136" s="262"/>
      <c r="Q136" s="262"/>
      <c r="R136" s="262"/>
      <c r="S136" s="262"/>
      <c r="T136" s="262"/>
      <c r="U136" s="262"/>
      <c r="V136" s="262"/>
      <c r="W136" s="1332"/>
      <c r="X136" s="262"/>
      <c r="Y136" s="281"/>
      <c r="Z136" s="262"/>
      <c r="AA136" s="262"/>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row>
    <row r="137" customFormat="false" ht="15.75" hidden="false" customHeight="true" outlineLevel="0" collapsed="false">
      <c r="A137" s="296"/>
      <c r="B137" s="296"/>
      <c r="C137" s="1520"/>
      <c r="D137" s="262"/>
      <c r="E137" s="262"/>
      <c r="F137" s="1517"/>
      <c r="G137" s="262"/>
      <c r="H137" s="262"/>
      <c r="I137" s="262"/>
      <c r="J137" s="262"/>
      <c r="K137" s="1517"/>
      <c r="L137" s="262"/>
      <c r="M137" s="262"/>
      <c r="N137" s="262"/>
      <c r="O137" s="262"/>
      <c r="P137" s="262"/>
      <c r="Q137" s="262"/>
      <c r="R137" s="262"/>
      <c r="S137" s="262"/>
      <c r="T137" s="262"/>
      <c r="U137" s="262"/>
      <c r="V137" s="262"/>
      <c r="W137" s="1332"/>
      <c r="X137" s="262"/>
      <c r="Y137" s="281"/>
      <c r="Z137" s="262"/>
      <c r="AA137" s="262"/>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row>
    <row r="138" customFormat="false" ht="15.75" hidden="false" customHeight="true" outlineLevel="0" collapsed="false">
      <c r="A138" s="296"/>
      <c r="B138" s="296"/>
      <c r="C138" s="1520"/>
      <c r="D138" s="262"/>
      <c r="E138" s="262"/>
      <c r="F138" s="1517"/>
      <c r="G138" s="262"/>
      <c r="H138" s="262"/>
      <c r="I138" s="262"/>
      <c r="J138" s="262"/>
      <c r="K138" s="1517"/>
      <c r="L138" s="262"/>
      <c r="M138" s="262"/>
      <c r="N138" s="262"/>
      <c r="O138" s="262"/>
      <c r="P138" s="262"/>
      <c r="Q138" s="262"/>
      <c r="R138" s="262"/>
      <c r="S138" s="262"/>
      <c r="T138" s="262"/>
      <c r="U138" s="262"/>
      <c r="V138" s="262"/>
      <c r="W138" s="1332"/>
      <c r="X138" s="262"/>
      <c r="Y138" s="281"/>
      <c r="Z138" s="262"/>
      <c r="AA138" s="262"/>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row>
    <row r="139" customFormat="false" ht="15.75" hidden="false" customHeight="true" outlineLevel="0" collapsed="false">
      <c r="A139" s="296"/>
      <c r="B139" s="296"/>
      <c r="C139" s="1520"/>
      <c r="D139" s="262"/>
      <c r="E139" s="262"/>
      <c r="F139" s="1517"/>
      <c r="G139" s="262"/>
      <c r="H139" s="262"/>
      <c r="I139" s="262"/>
      <c r="J139" s="262"/>
      <c r="K139" s="1517"/>
      <c r="L139" s="262"/>
      <c r="M139" s="262"/>
      <c r="N139" s="262"/>
      <c r="O139" s="262"/>
      <c r="P139" s="262"/>
      <c r="Q139" s="262"/>
      <c r="R139" s="262"/>
      <c r="S139" s="262"/>
      <c r="T139" s="262"/>
      <c r="U139" s="262"/>
      <c r="V139" s="262"/>
      <c r="W139" s="1332"/>
      <c r="X139" s="262"/>
      <c r="Y139" s="281"/>
      <c r="Z139" s="262"/>
      <c r="AA139" s="262"/>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row>
    <row r="140" customFormat="false" ht="15.75" hidden="false" customHeight="true" outlineLevel="0" collapsed="false">
      <c r="A140" s="296"/>
      <c r="B140" s="296"/>
      <c r="C140" s="1520"/>
      <c r="D140" s="262"/>
      <c r="E140" s="262"/>
      <c r="F140" s="1517"/>
      <c r="G140" s="262"/>
      <c r="H140" s="262"/>
      <c r="I140" s="262"/>
      <c r="J140" s="262"/>
      <c r="K140" s="1517"/>
      <c r="L140" s="262"/>
      <c r="M140" s="262"/>
      <c r="N140" s="262"/>
      <c r="O140" s="262"/>
      <c r="P140" s="262"/>
      <c r="Q140" s="262"/>
      <c r="R140" s="262"/>
      <c r="S140" s="262"/>
      <c r="T140" s="262"/>
      <c r="U140" s="262"/>
      <c r="V140" s="262"/>
      <c r="W140" s="1332"/>
      <c r="X140" s="262"/>
      <c r="Y140" s="281"/>
      <c r="Z140" s="262"/>
      <c r="AA140" s="262"/>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row>
    <row r="141" customFormat="false" ht="15.75" hidden="false" customHeight="true" outlineLevel="0" collapsed="false">
      <c r="A141" s="296"/>
      <c r="B141" s="296"/>
      <c r="C141" s="1520"/>
      <c r="D141" s="262"/>
      <c r="E141" s="262"/>
      <c r="F141" s="1517"/>
      <c r="G141" s="262"/>
      <c r="H141" s="262"/>
      <c r="I141" s="262"/>
      <c r="J141" s="262"/>
      <c r="K141" s="1517"/>
      <c r="L141" s="262"/>
      <c r="M141" s="262"/>
      <c r="N141" s="262"/>
      <c r="O141" s="262"/>
      <c r="P141" s="262"/>
      <c r="Q141" s="262"/>
      <c r="R141" s="262"/>
      <c r="S141" s="262"/>
      <c r="T141" s="262"/>
      <c r="U141" s="262"/>
      <c r="V141" s="262"/>
      <c r="W141" s="1332"/>
      <c r="X141" s="262"/>
      <c r="Y141" s="281"/>
      <c r="Z141" s="262"/>
      <c r="AA141" s="262"/>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row>
    <row r="142" customFormat="false" ht="15.75" hidden="false" customHeight="true" outlineLevel="0" collapsed="false">
      <c r="A142" s="296"/>
      <c r="B142" s="296"/>
      <c r="C142" s="1520"/>
      <c r="D142" s="262"/>
      <c r="E142" s="262"/>
      <c r="F142" s="1517"/>
      <c r="G142" s="262"/>
      <c r="H142" s="262"/>
      <c r="I142" s="262"/>
      <c r="J142" s="262"/>
      <c r="K142" s="1517"/>
      <c r="L142" s="262"/>
      <c r="M142" s="262"/>
      <c r="N142" s="262"/>
      <c r="O142" s="262"/>
      <c r="P142" s="262"/>
      <c r="Q142" s="262"/>
      <c r="R142" s="262"/>
      <c r="S142" s="262"/>
      <c r="T142" s="262"/>
      <c r="U142" s="262"/>
      <c r="V142" s="262"/>
      <c r="W142" s="1332"/>
      <c r="X142" s="262"/>
      <c r="Y142" s="281"/>
      <c r="Z142" s="262"/>
      <c r="AA142" s="262"/>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row>
    <row r="143" customFormat="false" ht="15.75" hidden="false" customHeight="true" outlineLevel="0" collapsed="false">
      <c r="A143" s="296"/>
      <c r="B143" s="296"/>
      <c r="C143" s="1520"/>
      <c r="D143" s="262"/>
      <c r="E143" s="262"/>
      <c r="F143" s="1517"/>
      <c r="G143" s="262"/>
      <c r="H143" s="262"/>
      <c r="I143" s="262"/>
      <c r="J143" s="262"/>
      <c r="K143" s="1517"/>
      <c r="L143" s="262"/>
      <c r="M143" s="262"/>
      <c r="N143" s="262"/>
      <c r="O143" s="262"/>
      <c r="P143" s="262"/>
      <c r="Q143" s="262"/>
      <c r="R143" s="262"/>
      <c r="S143" s="262"/>
      <c r="T143" s="262"/>
      <c r="U143" s="262"/>
      <c r="V143" s="262"/>
      <c r="W143" s="1332"/>
      <c r="X143" s="262"/>
      <c r="Y143" s="281"/>
      <c r="Z143" s="262"/>
      <c r="AA143" s="262"/>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row>
    <row r="144" customFormat="false" ht="15.75" hidden="false" customHeight="true" outlineLevel="0" collapsed="false">
      <c r="A144" s="296"/>
      <c r="B144" s="296"/>
      <c r="C144" s="1520"/>
      <c r="D144" s="262"/>
      <c r="E144" s="262"/>
      <c r="F144" s="1517"/>
      <c r="G144" s="262"/>
      <c r="H144" s="262"/>
      <c r="I144" s="262"/>
      <c r="J144" s="262"/>
      <c r="K144" s="1517"/>
      <c r="L144" s="262"/>
      <c r="M144" s="262"/>
      <c r="N144" s="262"/>
      <c r="O144" s="262"/>
      <c r="P144" s="262"/>
      <c r="Q144" s="262"/>
      <c r="R144" s="262"/>
      <c r="S144" s="262"/>
      <c r="T144" s="262"/>
      <c r="U144" s="262"/>
      <c r="V144" s="262"/>
      <c r="W144" s="1332"/>
      <c r="X144" s="262"/>
      <c r="Y144" s="281"/>
      <c r="Z144" s="262"/>
      <c r="AA144" s="262"/>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row>
    <row r="145" customFormat="false" ht="15.75" hidden="false" customHeight="true" outlineLevel="0" collapsed="false">
      <c r="A145" s="296"/>
      <c r="B145" s="296"/>
      <c r="C145" s="1520"/>
      <c r="D145" s="262"/>
      <c r="E145" s="262"/>
      <c r="F145" s="1517"/>
      <c r="G145" s="262"/>
      <c r="H145" s="262"/>
      <c r="I145" s="262"/>
      <c r="J145" s="262"/>
      <c r="K145" s="1517"/>
      <c r="L145" s="262"/>
      <c r="M145" s="262"/>
      <c r="N145" s="262"/>
      <c r="O145" s="262"/>
      <c r="P145" s="262"/>
      <c r="Q145" s="262"/>
      <c r="R145" s="262"/>
      <c r="S145" s="262"/>
      <c r="T145" s="262"/>
      <c r="U145" s="262"/>
      <c r="V145" s="262"/>
      <c r="W145" s="1332"/>
      <c r="X145" s="262"/>
      <c r="Y145" s="281"/>
      <c r="Z145" s="262"/>
      <c r="AA145" s="262"/>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row>
    <row r="146" customFormat="false" ht="15.75" hidden="false" customHeight="true" outlineLevel="0" collapsed="false">
      <c r="A146" s="296"/>
      <c r="B146" s="296"/>
      <c r="C146" s="1520"/>
      <c r="D146" s="262"/>
      <c r="E146" s="262"/>
      <c r="F146" s="1517"/>
      <c r="G146" s="262"/>
      <c r="H146" s="262"/>
      <c r="I146" s="262"/>
      <c r="J146" s="262"/>
      <c r="K146" s="1517"/>
      <c r="L146" s="262"/>
      <c r="M146" s="262"/>
      <c r="N146" s="262"/>
      <c r="O146" s="262"/>
      <c r="P146" s="262"/>
      <c r="Q146" s="262"/>
      <c r="R146" s="262"/>
      <c r="S146" s="262"/>
      <c r="T146" s="262"/>
      <c r="U146" s="262"/>
      <c r="V146" s="262"/>
      <c r="W146" s="1332"/>
      <c r="X146" s="262"/>
      <c r="Y146" s="281"/>
      <c r="Z146" s="262"/>
      <c r="AA146" s="262"/>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row>
    <row r="147" customFormat="false" ht="15.75" hidden="false" customHeight="true" outlineLevel="0" collapsed="false">
      <c r="A147" s="296"/>
      <c r="B147" s="296"/>
      <c r="C147" s="1520"/>
      <c r="D147" s="262"/>
      <c r="E147" s="262"/>
      <c r="F147" s="1517"/>
      <c r="G147" s="262"/>
      <c r="H147" s="262"/>
      <c r="I147" s="262"/>
      <c r="J147" s="262"/>
      <c r="K147" s="1517"/>
      <c r="L147" s="262"/>
      <c r="M147" s="262"/>
      <c r="N147" s="262"/>
      <c r="O147" s="262"/>
      <c r="P147" s="262"/>
      <c r="Q147" s="262"/>
      <c r="R147" s="262"/>
      <c r="S147" s="262"/>
      <c r="T147" s="262"/>
      <c r="U147" s="262"/>
      <c r="V147" s="262"/>
      <c r="W147" s="1332"/>
      <c r="X147" s="262"/>
      <c r="Y147" s="281"/>
      <c r="Z147" s="262"/>
      <c r="AA147" s="262"/>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row>
    <row r="148" customFormat="false" ht="15.75" hidden="false" customHeight="true" outlineLevel="0" collapsed="false">
      <c r="A148" s="296"/>
      <c r="B148" s="296"/>
      <c r="C148" s="1520"/>
      <c r="D148" s="262"/>
      <c r="E148" s="262"/>
      <c r="F148" s="1517"/>
      <c r="G148" s="262"/>
      <c r="H148" s="262"/>
      <c r="I148" s="262"/>
      <c r="J148" s="262"/>
      <c r="K148" s="1517"/>
      <c r="L148" s="262"/>
      <c r="M148" s="262"/>
      <c r="N148" s="262"/>
      <c r="O148" s="262"/>
      <c r="P148" s="262"/>
      <c r="Q148" s="262"/>
      <c r="R148" s="262"/>
      <c r="S148" s="262"/>
      <c r="T148" s="262"/>
      <c r="U148" s="262"/>
      <c r="V148" s="262"/>
      <c r="W148" s="1332"/>
      <c r="X148" s="262"/>
      <c r="Y148" s="281"/>
      <c r="Z148" s="262"/>
      <c r="AA148" s="262"/>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row>
    <row r="149" customFormat="false" ht="15.75" hidden="false" customHeight="true" outlineLevel="0" collapsed="false">
      <c r="A149" s="296"/>
      <c r="B149" s="296"/>
      <c r="C149" s="1520"/>
      <c r="D149" s="262"/>
      <c r="E149" s="262"/>
      <c r="F149" s="1517"/>
      <c r="G149" s="262"/>
      <c r="H149" s="262"/>
      <c r="I149" s="262"/>
      <c r="J149" s="262"/>
      <c r="K149" s="1517"/>
      <c r="L149" s="262"/>
      <c r="M149" s="262"/>
      <c r="N149" s="262"/>
      <c r="O149" s="262"/>
      <c r="P149" s="262"/>
      <c r="Q149" s="262"/>
      <c r="R149" s="262"/>
      <c r="S149" s="262"/>
      <c r="T149" s="262"/>
      <c r="U149" s="262"/>
      <c r="V149" s="262"/>
      <c r="W149" s="1332"/>
      <c r="X149" s="262"/>
      <c r="Y149" s="281"/>
      <c r="Z149" s="262"/>
      <c r="AA149" s="262"/>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row>
    <row r="150" customFormat="false" ht="15.75" hidden="false" customHeight="true" outlineLevel="0" collapsed="false">
      <c r="A150" s="296"/>
      <c r="B150" s="296"/>
      <c r="C150" s="1520"/>
      <c r="D150" s="262"/>
      <c r="E150" s="262"/>
      <c r="F150" s="1517"/>
      <c r="G150" s="262"/>
      <c r="H150" s="262"/>
      <c r="I150" s="262"/>
      <c r="J150" s="262"/>
      <c r="K150" s="1517"/>
      <c r="L150" s="262"/>
      <c r="M150" s="262"/>
      <c r="N150" s="262"/>
      <c r="O150" s="262"/>
      <c r="P150" s="262"/>
      <c r="Q150" s="262"/>
      <c r="R150" s="262"/>
      <c r="S150" s="262"/>
      <c r="T150" s="262"/>
      <c r="U150" s="262"/>
      <c r="V150" s="262"/>
      <c r="W150" s="1332"/>
      <c r="X150" s="262"/>
      <c r="Y150" s="281"/>
      <c r="Z150" s="262"/>
      <c r="AA150" s="262"/>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row>
    <row r="151" customFormat="false" ht="15.75" hidden="false" customHeight="true" outlineLevel="0" collapsed="false">
      <c r="A151" s="296"/>
      <c r="B151" s="296"/>
      <c r="C151" s="1520"/>
      <c r="D151" s="262"/>
      <c r="E151" s="262"/>
      <c r="F151" s="1517"/>
      <c r="G151" s="262"/>
      <c r="H151" s="262"/>
      <c r="I151" s="262"/>
      <c r="J151" s="262"/>
      <c r="K151" s="1517"/>
      <c r="L151" s="262"/>
      <c r="M151" s="262"/>
      <c r="N151" s="262"/>
      <c r="O151" s="262"/>
      <c r="P151" s="262"/>
      <c r="Q151" s="262"/>
      <c r="R151" s="262"/>
      <c r="S151" s="262"/>
      <c r="T151" s="262"/>
      <c r="U151" s="262"/>
      <c r="V151" s="262"/>
      <c r="W151" s="1332"/>
      <c r="X151" s="262"/>
      <c r="Y151" s="281"/>
      <c r="Z151" s="262"/>
      <c r="AA151" s="262"/>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row>
  </sheetData>
  <autoFilter ref="B1:AA73"/>
  <hyperlinks>
    <hyperlink ref="E7" r:id="rId1" display="https://www.facebook.com/Gnocchishop/"/>
    <hyperlink ref="E8" r:id="rId2" display="https://www.facebook.com/pages/%D7%90%D7%A7%D7%95-%D7%91%D7%A8-%D7%90%D7%95%D7%9B%D7%9C-%D7%9E%D7%98%D7%A8%D7%99%D7%A3-%D7%91%D7%95%D7%99%D7%98%D7%9C-21-%D7%AA%D7%9C-%D7%90%D7%91%D7%99%D7%91/1727823830789654"/>
    <hyperlink ref="E9" r:id="rId3" display="https://www.facebook.com/garger.hazahav/"/>
    <hyperlink ref="E10" r:id="rId4" display="https://www.facebook.com/pastashmasta/"/>
    <hyperlink ref="E14" r:id="rId5" display="https://www.facebook.com/barbateva/info/?entry_point=page_nav_about_item&amp;tab=overview"/>
    <hyperlink ref="J16" r:id="rId6" display="boxxibox@outlook.com"/>
    <hyperlink ref="E19" r:id="rId7" display="https://www.facebook.com/CafeBacfar/info/?tab=overview"/>
    <hyperlink ref="E20" r:id="rId8" display="https://www.facebook.com/Old-jaffa-gelateria-pizza-bar-582969025168782/?fref=ts"/>
    <hyperlink ref="E21" r:id="rId9" display="https://www.facebook.com/bretonnetlv/?fref=ts"/>
    <hyperlink ref="D27" r:id="rId10" display="http://www.kamikaart.com/contactus"/>
    <hyperlink ref="E27" r:id="rId11" display="https://www.facebook.com/Kamikaart/"/>
    <hyperlink ref="E33" r:id="rId12" display="https://m.facebook.com/Vtopia-Market-562293330606602/?hc_location=ufi"/>
    <hyperlink ref="D37" r:id="rId13" display="http://www.artishoke.co.il/%D7%91%D7%A8%D7%90%D7%A0%D7%A5-1.html"/>
    <hyperlink ref="F40" r:id="rId14" display="https://www.facebook.com/%D7%91%D7%A8%D7%99%D7%90%D7%9C%D7%94-%D7%A7%D7%99%D7%99%D7%98%D7%A8%D7%99%D7%A0%D7%92-%D7%98%D7%91%D7%A2%D7%95%D7%A0%D7%99-%D7%98%D7%A2%D7%99%D7%9D-%D7%97%D7%AA%D7%95%D7%A0%D7%94-%D7%98%D7%91%D7%A2%D7%95%D7%A0%D7%99%D7%AA-%D7%91%D7%A8%D7%99%D7%90%D7%95%D7%AA-%D7%9C%D7%97%D7%AA%D7%95%D7%A0%D7%94-%D7%91%D7%A8%D7%99%D7%90-%D7%9B%D7%A9%D7%A8-842057419212088/"/>
    <hyperlink ref="E43" r:id="rId15" display="https://www.facebook.com/tonys.petachtikva"/>
    <hyperlink ref="E46" r:id="rId16" display="https://www.facebook.com/%D7%A4%D7%99%D7%A6%D7%94-%D7%92%D7%90%D7%99%D7%94-%D7%9B%D7%A4%D7%A8-%D7%99%D7%95%D7%A0%D7%94-134136696702252/?fref=photo"/>
    <hyperlink ref="E50" r:id="rId17" display="https://www.facebook.com/oldiespancakebar/timeline"/>
    <hyperlink ref="E53" r:id="rId18" display="https://www.facebook.com/KlaftcakesCupcakes"/>
    <hyperlink ref="E55" r:id="rId19" display="https://www.facebook.com/pages/%D7%A6%D7%99%D7%94-Chia/785084678265117?sk=timeline"/>
    <hyperlink ref="E57" r:id="rId20" display="https://www.facebook.com/leacoffee?ref=ts&amp;fref=ts"/>
    <hyperlink ref="D63" r:id="rId21" display="http://www.rusticpizza.net/"/>
    <hyperlink ref="E63" r:id="rId22" display="https://www.facebook.com/rusticpizza.net"/>
    <hyperlink ref="E64" r:id="rId23" display="https://www.facebook.com/pages/%D7%A7%D7%A4%D7%94-7-cafe/473881919427885"/>
    <hyperlink ref="D65" r:id="rId24" display="http://veganisrael.wix.com/vfood"/>
    <hyperlink ref="E65" r:id="rId25" display="https://www.facebook.com/pages/%D7%90%D7%95%D7%9B%D7%9C-%D7%98%D7%91%D7%A2%D7%95%D7%A0%D7%99-%D7%91%D7%9E%D7%98%D7%91%D7%97-%D7%91%D7%99%D7%AA%D7%99/1594742337451372"/>
    <hyperlink ref="E66" r:id="rId26" display="https://www.facebook.com/pages/Jyoti/496529313752218?ref=hl"/>
    <hyperlink ref="D69" r:id="rId27" display="http://www.weekend.co.il/mishorh/fain/new/english/index.html"/>
    <hyperlink ref="E69" r:id="rId28" display="https://www.facebook.com/seawindisrael"/>
    <hyperlink ref="D70" r:id="rId29" display="http://www.lapaz.co.il/"/>
    <hyperlink ref="D71" r:id="rId30" display="http://www.mapa.co.il/%D7%9E%D7%A4%D7%94/%D7%A6%D7%99%D7%9E%D7%A8%D7%99%D7%9D+%D7%95%D7%9C%D7%99%D7%A0%D7%94/115838"/>
    <hyperlink ref="E71" r:id="rId31" display="https://www.facebook.com/hadnes229"/>
    <hyperlink ref="E72" r:id="rId32" display="https://www.facebook.com/Rakuya.EinHabsor?fref=ts"/>
    <hyperlink ref="D73" r:id="rId33" display="http://www.hadnes.net/"/>
    <hyperlink ref="E73" r:id="rId34" display="https://www.facebook.com/miriavira"/>
    <hyperlink ref="E77" r:id="rId35" display="https://www.facebook.com/pages/%D7%92%D7%9C%D7%99%D7%93%D7%AA-%D7%AA%D7%91%D7%95%D7%A8/269997889739126"/>
    <hyperlink ref="E78" r:id="rId36" display="https://www.facebook.com/Lemuria.bakery"/>
    <hyperlink ref="D80" r:id="rId37" display="http://www.biggies.co.il/"/>
    <hyperlink ref="E80" r:id="rId38" display="https://www.facebook.com/biggiescoil/timeline"/>
    <hyperlink ref="E81" r:id="rId39" display="https://www.facebook.com/collegien.israel?fref=ts"/>
    <hyperlink ref="E83" r:id="rId40" display="https://www.facebook.com/carmitglik?fref=ts"/>
    <hyperlink ref="D84" r:id="rId41" display="http://www.jolikachocolate.com/"/>
    <hyperlink ref="E85" r:id="rId42" display="https://www.facebook.com/26bialik/timeline"/>
    <hyperlink ref="E87" r:id="rId43" display="https://www.facebook.com/goldot.co.il"/>
    <hyperlink ref="E88" r:id="rId44" display="https://www.facebook.com/pages/%D7%A4%D7%99%D7%A6%D7%94-%D7%94%D7%93%D7%A8%D7%99%D7%9D-%D7%91%D7%9B%D7%A4%D7%A8-%D7%A1%D7%91%D7%90-09-7930156/1012286678835142?sk=timeline&amp;ref=page_internal"/>
    <hyperlink ref="F90" r:id="rId45" display="https://www.facebook.com/pages/%D7%A4%D7%99%D7%A6%D7%94-%D7%91%D7%9B%D7%99%D7%9B%D7%A8-%D7%97%D7%95%D7%9C%D7%95%D7%9F/323942827625143"/>
    <hyperlink ref="D91" r:id="rId46" display="http://www.fullspotmarket.co.uk/Videos-featuring-Fullspot-Products-s/1919.htm"/>
    <hyperlink ref="E93" r:id="rId47" display="https://www.facebook.com/ashanhazman"/>
    <hyperlink ref="E96" r:id="rId48" display="https://www.facebook.com/pages/%D7%91%D7%AA-%D7%94%D7%A8%D7%99%D7%9D-%D7%90%D7%99%D7%A8%D7%95%D7%97-%D7%92%D7%9C%D7%99%D7%9C%D7%99-%D7%98%D7%91%D7%A2%D7%95%D7%A0%D7%99/692385437454923"/>
    <hyperlink ref="D97" r:id="rId49" display=" www.edens-hell.com"/>
    <hyperlink ref="E97" r:id="rId50" display="www.facebook.com/edensohell"/>
    <hyperlink ref="D99" r:id="rId51" display="http://www.tropicalfeetisrael.co.il/index.php"/>
    <hyperlink ref="E99" r:id="rId52" display="https://www.facebook.com/tropicalfeetIL"/>
    <hyperlink ref="D101" r:id="rId53" display="http://aroshoes.co.il/"/>
    <hyperlink ref="E101" r:id="rId54" display="https://www.facebook.com/aroshoes"/>
    <hyperlink ref="D102" r:id="rId55" display="http://www.shirisguesthouse.co.il/"/>
    <hyperlink ref="D103" r:id="rId56" display="http://theflyingfig.co.il/heb/"/>
    <hyperlink ref="E103" r:id="rId57" display="https://www.facebook.com/pages/%D7%94%D7%AA%D7%90%D7%A0%D7%94-%D7%94%D7%9E%D7%A2%D7%95%D7%A4%D7%A4%D7%AA/181043092087439?id=181043092087439&amp;sk=info"/>
    <hyperlink ref="E105" r:id="rId58" display="https://www.facebook.com/malabi.il"/>
    <hyperlink ref="E106" r:id="rId59" display="https://www.facebook.com/pages/Beer-Station-%D7%A8%D7%9B%D7%91%D7%AA-%D7%A6%D7%A4%D7%95%D7%9F/627663770610476"/>
    <hyperlink ref="D109" r:id="rId60" display="http://muffinboutique.com/"/>
    <hyperlink ref="E109" r:id="rId61" display="https://www.facebook.com/richlerbakery?fref=ts"/>
    <hyperlink ref="D110" r:id="rId62" display="http://www.tinuki.co.il/store/he/"/>
    <hyperlink ref="J110" r:id="rId63" display="http://www.tinuki.co.il/store/index.php?dispatch=pages.view&amp;page_id=1"/>
    <hyperlink ref="D111" r:id="rId64" display="http://www.xblade.co.il/"/>
    <hyperlink ref="E111" r:id="rId65" display="https://www.facebook.com/XbladeIsrael"/>
    <hyperlink ref="E112" r:id="rId66" display="www.caravancollective.com"/>
    <hyperlink ref="J112" r:id="rId67" display="http://www.caravancollective.com/contact.html"/>
    <hyperlink ref="E114" r:id="rId68" display="https://www.facebook.com/NoaVeganSweets"/>
    <hyperlink ref="F114" r:id="rId69" display="http://www.vegan-friendly.co.il/business/%D7%A0%D7%95%D7%A2%D7%94-%D7%9E%D7%AA%D7%95%D7%A7%D7%99%D7%9D-%D7%98%D7%91%D7%A2%D7%95%D7%A0%D7%99%D7%9D-noa-vegan-sweets/"/>
    <hyperlink ref="E115" r:id="rId70" display="https://www.facebook.com/pages/%D7%A7%D7%A8%D7%95%D7%9C%D7%99%D7%9F-%D7%93%D7%95%D7%93-%D7%A7%D7%99%D7%99%D7%98%D7%A8%D7%99%D7%A0%D7%92-%D7%98%D7%91%D7%A2%D7%95%D7%A0%D7%99-%D7%91%D7%90%D7%94%D7%91%D7%94/636748523109535?ref=hl"/>
    <hyperlink ref="D116" r:id="rId71" display="http://www.d.co.il/80096173/9010163/"/>
    <hyperlink ref="E116" r:id="rId72" display="https://www.facebook.com/pages/%D7%91%D7%A8%D7%9C%D7%95%D7%A1%D7%A7%D7%95%D7%A0%D7%99-%D7%92%D7%9C%D7%99%D7%93%D7%AA-%D7%A9%D7%A3/136728979729397?fref=ts"/>
    <hyperlink ref="E117" r:id="rId73" display="http://on.fb.me/NZzlC6"/>
    <hyperlink ref="D118" r:id="rId74" display="http://www.mevashlot.co.il/daily.php"/>
    <hyperlink ref="E118" r:id="rId75" display="https://www.facebook.com/pages/%D7%A0%D7%A9%D7%99%D7%9D-%D7%9E%D7%91%D7%A9%D7%9C%D7%95%D7%AA-%D7%A8%D7%9E%D7%AA-%D7%94%D7%A9%D7%A8%D7%95%D7%9F/296776847029774?fref=ts"/>
    <hyperlink ref="E119" r:id="rId76" display="https://www.facebook.com/rikshafood"/>
    <hyperlink ref="D121" r:id="rId77" display="http://www.rest.co.il/site/Default.asp?t..."/>
    <hyperlink ref="E121" r:id="rId78" display="https://www.facebook.com/pages/%D7%94%D7%9E%D7%91%D7%95%D7%A8%D7%92%D7%A1%D7%94-HambUrguesa-%D7%90%D7%91%D7%9F-%D7%92%D7%91%D7%99%D7%A8%D7%95%D7%9C-20-%D7%AA%D7%90/196595460394432"/>
    <hyperlink ref="D122" r:id="rId79" display="http://www.rest.co.il/sites/Default.asp?txtRestID=5134"/>
    <hyperlink ref="D123" r:id="rId80" display="http://www.mineraz.co.il/"/>
    <hyperlink ref="E123" r:id="rId81" display="https://www.facebook.com/mineraz.makeup"/>
    <hyperlink ref="E125" r:id="rId82" display="https://www.facebook.com/GanNanoosh"/>
    <hyperlink ref="E127" r:id="rId83" display="https://www.facebook.com/Tonyveesther"/>
    <hyperlink ref="E129" r:id="rId84" display="https://www.facebook.com/pages/Parsley-bags/505992646175646?fref=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85"/>
</worksheet>
</file>

<file path=xl/worksheets/sheet6.xml><?xml version="1.0" encoding="utf-8"?>
<worksheet xmlns="http://schemas.openxmlformats.org/spreadsheetml/2006/main" xmlns:r="http://schemas.openxmlformats.org/officeDocument/2006/relationships">
  <sheetPr filterMode="false">
    <pageSetUpPr fitToPage="false"/>
  </sheetPr>
  <dimension ref="A1:BS226"/>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 min="1" style="0" width="14.1734693877551"/>
    <col collapsed="false" hidden="false" max="2" min="2" style="0" width="9.17857142857143"/>
    <col collapsed="false" hidden="false" max="3" min="3" style="0" width="13.2295918367347"/>
    <col collapsed="false" hidden="false" max="9" min="4" style="0" width="14.1734693877551"/>
    <col collapsed="false" hidden="false" max="10" min="10" style="0" width="23.7602040816327"/>
    <col collapsed="false" hidden="false" max="12" min="11" style="0" width="14.1734693877551"/>
    <col collapsed="false" hidden="false" max="13" min="13" style="0" width="21.734693877551"/>
    <col collapsed="false" hidden="false" max="18" min="14" style="0" width="14.1734693877551"/>
    <col collapsed="false" hidden="false" max="19" min="19" style="0" width="46.1683673469388"/>
    <col collapsed="false" hidden="false" max="1025" min="20" style="0" width="14.1734693877551"/>
  </cols>
  <sheetData>
    <row r="1" customFormat="false" ht="12.75" hidden="false" customHeight="false" outlineLevel="0" collapsed="false">
      <c r="A1" s="1555" t="s">
        <v>4416</v>
      </c>
      <c r="B1" s="1555"/>
      <c r="C1" s="1555" t="s">
        <v>2</v>
      </c>
      <c r="D1" s="1555" t="s">
        <v>876</v>
      </c>
      <c r="E1" s="1555" t="s">
        <v>877</v>
      </c>
      <c r="F1" s="1555" t="s">
        <v>5307</v>
      </c>
      <c r="G1" s="1555" t="s">
        <v>4418</v>
      </c>
      <c r="H1" s="1555" t="s">
        <v>6</v>
      </c>
      <c r="I1" s="1555" t="s">
        <v>4419</v>
      </c>
      <c r="J1" s="1555" t="s">
        <v>8</v>
      </c>
      <c r="K1" s="1555" t="s">
        <v>885</v>
      </c>
      <c r="L1" s="1555" t="s">
        <v>897</v>
      </c>
      <c r="M1" s="1555" t="s">
        <v>898</v>
      </c>
      <c r="N1" s="1555" t="s">
        <v>899</v>
      </c>
      <c r="O1" s="1555" t="s">
        <v>892</v>
      </c>
      <c r="P1" s="1555" t="s">
        <v>893</v>
      </c>
      <c r="Q1" s="1555" t="s">
        <v>894</v>
      </c>
      <c r="R1" s="1555" t="s">
        <v>5308</v>
      </c>
      <c r="S1" s="1556" t="s">
        <v>5309</v>
      </c>
      <c r="T1" s="1555" t="s">
        <v>900</v>
      </c>
      <c r="U1" s="1555" t="s">
        <v>5310</v>
      </c>
      <c r="V1" s="1555" t="s">
        <v>883</v>
      </c>
      <c r="W1" s="1555" t="s">
        <v>5311</v>
      </c>
      <c r="X1" s="1555" t="s">
        <v>887</v>
      </c>
      <c r="Y1" s="1555" t="s">
        <v>888</v>
      </c>
      <c r="Z1" s="1555" t="s">
        <v>889</v>
      </c>
      <c r="AA1" s="1555" t="s">
        <v>890</v>
      </c>
      <c r="AB1" s="1555" t="s">
        <v>891</v>
      </c>
      <c r="AC1" s="1555" t="s">
        <v>895</v>
      </c>
      <c r="AD1" s="1555" t="s">
        <v>902</v>
      </c>
      <c r="AE1" s="1555" t="s">
        <v>5312</v>
      </c>
      <c r="AF1" s="1555" t="s">
        <v>903</v>
      </c>
      <c r="AG1" s="1555" t="s">
        <v>901</v>
      </c>
      <c r="AH1" s="1557"/>
      <c r="AI1" s="1555" t="s">
        <v>5313</v>
      </c>
      <c r="AJ1" s="1557" t="s">
        <v>5314</v>
      </c>
      <c r="AK1" s="1557"/>
      <c r="AL1" s="1557"/>
      <c r="AM1" s="1557"/>
      <c r="AN1" s="1558"/>
      <c r="AO1" s="1558"/>
      <c r="AP1" s="1558"/>
      <c r="AQ1" s="1558"/>
      <c r="AR1" s="1558"/>
      <c r="AS1" s="1558"/>
      <c r="AT1" s="1558"/>
      <c r="AU1" s="1558"/>
      <c r="AV1" s="1558"/>
      <c r="AW1" s="1558"/>
      <c r="AX1" s="1558"/>
      <c r="AY1" s="1558"/>
      <c r="AZ1" s="1558"/>
      <c r="BA1" s="1558"/>
      <c r="BB1" s="1558"/>
      <c r="BC1" s="1558"/>
      <c r="BD1" s="1558"/>
      <c r="BE1" s="1558"/>
      <c r="BF1" s="1558"/>
      <c r="BG1" s="1558"/>
      <c r="BH1" s="1558"/>
      <c r="BI1" s="1558"/>
      <c r="BJ1" s="1558"/>
      <c r="BK1" s="1558"/>
      <c r="BL1" s="1558"/>
      <c r="BM1" s="1558"/>
      <c r="BN1" s="1558"/>
      <c r="BO1" s="1558"/>
      <c r="BP1" s="1558"/>
      <c r="BQ1" s="1558"/>
      <c r="BR1" s="1559"/>
      <c r="BS1" s="1559"/>
    </row>
    <row r="2" customFormat="false" ht="15" hidden="false" customHeight="true" outlineLevel="0" collapsed="false">
      <c r="A2" s="223" t="s">
        <v>21</v>
      </c>
      <c r="B2" s="223" t="s">
        <v>5315</v>
      </c>
      <c r="C2" s="1560" t="s">
        <v>5316</v>
      </c>
      <c r="D2" s="1423"/>
      <c r="E2" s="1561" t="s">
        <v>5317</v>
      </c>
      <c r="F2" s="935" t="s">
        <v>5318</v>
      </c>
      <c r="G2" s="262" t="s">
        <v>5319</v>
      </c>
      <c r="H2" s="262" t="s">
        <v>5320</v>
      </c>
      <c r="I2" s="1425" t="s">
        <v>5321</v>
      </c>
      <c r="J2" s="503" t="s">
        <v>5322</v>
      </c>
      <c r="K2" s="1425" t="s">
        <v>5321</v>
      </c>
      <c r="L2" s="36" t="s">
        <v>913</v>
      </c>
      <c r="M2" s="36" t="s">
        <v>5323</v>
      </c>
      <c r="N2" s="36" t="s">
        <v>563</v>
      </c>
      <c r="O2" s="507" t="s">
        <v>563</v>
      </c>
      <c r="P2" s="507" t="s">
        <v>563</v>
      </c>
      <c r="Q2" s="507" t="s">
        <v>563</v>
      </c>
      <c r="R2" s="262" t="s">
        <v>563</v>
      </c>
      <c r="S2" s="1419" t="s">
        <v>5324</v>
      </c>
      <c r="T2" s="1432" t="s">
        <v>563</v>
      </c>
      <c r="U2" s="262" t="s">
        <v>5325</v>
      </c>
      <c r="V2" s="1469" t="s">
        <v>1537</v>
      </c>
      <c r="W2" s="1469" t="s">
        <v>1537</v>
      </c>
      <c r="X2" s="262" t="s">
        <v>563</v>
      </c>
      <c r="Y2" s="1438" t="s">
        <v>563</v>
      </c>
      <c r="Z2" s="269" t="s">
        <v>563</v>
      </c>
      <c r="AA2" s="1469" t="s">
        <v>1537</v>
      </c>
      <c r="AB2" s="1469" t="s">
        <v>1537</v>
      </c>
      <c r="AC2" s="1429"/>
      <c r="AD2" s="1429"/>
      <c r="AE2" s="1429"/>
      <c r="AF2" s="1429"/>
      <c r="AG2" s="1148"/>
      <c r="AH2" s="1148"/>
      <c r="AI2" s="1148"/>
      <c r="AJ2" s="1148"/>
      <c r="AK2" s="1148"/>
      <c r="AL2" s="1148"/>
      <c r="AM2" s="1148"/>
      <c r="AN2" s="1148"/>
      <c r="AO2" s="1148"/>
      <c r="AP2" s="1148"/>
      <c r="AQ2" s="1148"/>
      <c r="AR2" s="1148"/>
      <c r="AS2" s="1148"/>
      <c r="AT2" s="1148"/>
      <c r="AU2" s="1148"/>
      <c r="AV2" s="1148"/>
      <c r="AW2" s="1148"/>
      <c r="AX2" s="1148"/>
      <c r="AY2" s="1148"/>
      <c r="AZ2" s="1148"/>
      <c r="BA2" s="1148"/>
      <c r="BB2" s="1148"/>
      <c r="BC2" s="1148"/>
      <c r="BD2" s="1148"/>
      <c r="BE2" s="1148"/>
      <c r="BF2" s="1148"/>
      <c r="BG2" s="1148"/>
      <c r="BH2" s="1148"/>
      <c r="BI2" s="1148"/>
      <c r="BJ2" s="1148"/>
      <c r="BK2" s="1148"/>
      <c r="BL2" s="1148"/>
      <c r="BM2" s="1148"/>
      <c r="BN2" s="1148"/>
      <c r="BO2" s="1148"/>
      <c r="BP2" s="62"/>
      <c r="BQ2" s="62"/>
      <c r="BR2" s="1562"/>
      <c r="BS2" s="1562"/>
    </row>
    <row r="3" customFormat="false" ht="15" hidden="false" customHeight="true" outlineLevel="0" collapsed="false">
      <c r="A3" s="223" t="s">
        <v>21</v>
      </c>
      <c r="B3" s="223" t="s">
        <v>22</v>
      </c>
      <c r="C3" s="1560" t="s">
        <v>5326</v>
      </c>
      <c r="D3" s="1563" t="s">
        <v>949</v>
      </c>
      <c r="E3" s="1433" t="s">
        <v>5327</v>
      </c>
      <c r="F3" s="935" t="s">
        <v>5328</v>
      </c>
      <c r="G3" s="504" t="s">
        <v>5329</v>
      </c>
      <c r="H3" s="506" t="s">
        <v>5330</v>
      </c>
      <c r="I3" s="1564" t="s">
        <v>5331</v>
      </c>
      <c r="J3" s="504" t="s">
        <v>5332</v>
      </c>
      <c r="K3" s="504" t="s">
        <v>5333</v>
      </c>
      <c r="L3" s="87" t="s">
        <v>5334</v>
      </c>
      <c r="M3" s="1565" t="s">
        <v>5335</v>
      </c>
      <c r="N3" s="87" t="s">
        <v>563</v>
      </c>
      <c r="O3" s="483" t="s">
        <v>913</v>
      </c>
      <c r="P3" s="562" t="s">
        <v>563</v>
      </c>
      <c r="Q3" s="1566" t="s">
        <v>563</v>
      </c>
      <c r="R3" s="87" t="s">
        <v>563</v>
      </c>
      <c r="S3" s="974" t="s">
        <v>5336</v>
      </c>
      <c r="T3" s="562" t="s">
        <v>563</v>
      </c>
      <c r="U3" s="36" t="s">
        <v>4536</v>
      </c>
      <c r="V3" s="507" t="s">
        <v>563</v>
      </c>
      <c r="W3" s="507" t="s">
        <v>569</v>
      </c>
      <c r="X3" s="562" t="s">
        <v>569</v>
      </c>
      <c r="Y3" s="562" t="s">
        <v>569</v>
      </c>
      <c r="Z3" s="562" t="s">
        <v>569</v>
      </c>
      <c r="AA3" s="562" t="s">
        <v>569</v>
      </c>
      <c r="AB3" s="562" t="s">
        <v>569</v>
      </c>
      <c r="AC3" s="87"/>
      <c r="AD3" s="87" t="s">
        <v>563</v>
      </c>
      <c r="AE3" s="36"/>
      <c r="AF3" s="97"/>
      <c r="AG3" s="266"/>
      <c r="AH3" s="156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46"/>
      <c r="BR3" s="1562"/>
      <c r="BS3" s="1562"/>
    </row>
    <row r="4" customFormat="false" ht="15" hidden="false" customHeight="true" outlineLevel="0" collapsed="false">
      <c r="A4" s="223" t="s">
        <v>21</v>
      </c>
      <c r="B4" s="223"/>
      <c r="C4" s="1568" t="s">
        <v>5337</v>
      </c>
      <c r="D4" s="1569" t="s">
        <v>5338</v>
      </c>
      <c r="E4" s="1570" t="s">
        <v>5339</v>
      </c>
      <c r="F4" s="935" t="s">
        <v>5340</v>
      </c>
      <c r="G4" s="1435" t="s">
        <v>5341</v>
      </c>
      <c r="H4" s="504" t="s">
        <v>5342</v>
      </c>
      <c r="I4" s="504" t="s">
        <v>5343</v>
      </c>
      <c r="J4" s="1431" t="s">
        <v>5344</v>
      </c>
      <c r="K4" s="1442" t="s">
        <v>5345</v>
      </c>
      <c r="L4" s="268" t="s">
        <v>4539</v>
      </c>
      <c r="M4" s="504" t="s">
        <v>5346</v>
      </c>
      <c r="N4" s="504" t="s">
        <v>563</v>
      </c>
      <c r="O4" s="1438" t="s">
        <v>563</v>
      </c>
      <c r="P4" s="268" t="s">
        <v>5347</v>
      </c>
      <c r="Q4" s="1571" t="s">
        <v>5348</v>
      </c>
      <c r="R4" s="1438" t="s">
        <v>563</v>
      </c>
      <c r="S4" s="1572" t="s">
        <v>5349</v>
      </c>
      <c r="T4" s="483" t="s">
        <v>913</v>
      </c>
      <c r="U4" s="36" t="s">
        <v>4536</v>
      </c>
      <c r="V4" s="36"/>
      <c r="W4" s="507" t="s">
        <v>569</v>
      </c>
      <c r="X4" s="1438" t="s">
        <v>569</v>
      </c>
      <c r="Y4" s="1432" t="s">
        <v>569</v>
      </c>
      <c r="Z4" s="1432" t="s">
        <v>569</v>
      </c>
      <c r="AA4" s="1432" t="s">
        <v>569</v>
      </c>
      <c r="AB4" s="1438" t="s">
        <v>569</v>
      </c>
      <c r="AC4" s="269"/>
      <c r="AD4" s="269" t="s">
        <v>563</v>
      </c>
      <c r="AE4" s="36"/>
      <c r="AF4" s="1148"/>
      <c r="AG4" s="269"/>
      <c r="AH4" s="1573"/>
      <c r="AI4" s="1148"/>
      <c r="AJ4" s="1148"/>
      <c r="AK4" s="1148"/>
      <c r="AL4" s="1148"/>
      <c r="AM4" s="1148"/>
      <c r="AN4" s="1148"/>
      <c r="AO4" s="1148"/>
      <c r="AP4" s="1148"/>
      <c r="AQ4" s="1148"/>
      <c r="AR4" s="1148"/>
      <c r="AS4" s="1148"/>
      <c r="AT4" s="1148"/>
      <c r="AU4" s="1148"/>
      <c r="AV4" s="1148"/>
      <c r="AW4" s="1148"/>
      <c r="AX4" s="1148"/>
      <c r="AY4" s="1148"/>
      <c r="AZ4" s="1148"/>
      <c r="BA4" s="1148"/>
      <c r="BB4" s="1148"/>
      <c r="BC4" s="1148"/>
      <c r="BD4" s="1148"/>
      <c r="BE4" s="1148"/>
      <c r="BF4" s="1148"/>
      <c r="BG4" s="1148"/>
      <c r="BH4" s="1148"/>
      <c r="BI4" s="1148"/>
      <c r="BJ4" s="1148"/>
      <c r="BK4" s="1148"/>
      <c r="BL4" s="1148"/>
      <c r="BM4" s="1148"/>
      <c r="BN4" s="1148"/>
      <c r="BO4" s="1148"/>
      <c r="BP4" s="1148"/>
      <c r="BQ4" s="946"/>
      <c r="BR4" s="1562"/>
      <c r="BS4" s="1562"/>
    </row>
    <row r="5" customFormat="false" ht="15" hidden="false" customHeight="true" outlineLevel="0" collapsed="false">
      <c r="A5" s="223" t="s">
        <v>595</v>
      </c>
      <c r="B5" s="223"/>
      <c r="C5" s="1568" t="s">
        <v>5350</v>
      </c>
      <c r="D5" s="1433" t="s">
        <v>5351</v>
      </c>
      <c r="E5" s="312" t="s">
        <v>5352</v>
      </c>
      <c r="F5" s="935" t="s">
        <v>5353</v>
      </c>
      <c r="G5" s="1574" t="s">
        <v>5354</v>
      </c>
      <c r="H5" s="479" t="s">
        <v>5355</v>
      </c>
      <c r="I5" s="1575" t="s">
        <v>5356</v>
      </c>
      <c r="J5" s="1576" t="s">
        <v>5357</v>
      </c>
      <c r="K5" s="262" t="s">
        <v>5358</v>
      </c>
      <c r="L5" s="87" t="s">
        <v>913</v>
      </c>
      <c r="M5" s="1432" t="s">
        <v>5359</v>
      </c>
      <c r="N5" s="87" t="s">
        <v>563</v>
      </c>
      <c r="O5" s="562" t="s">
        <v>563</v>
      </c>
      <c r="P5" s="1432" t="s">
        <v>563</v>
      </c>
      <c r="Q5" s="1438" t="s">
        <v>563</v>
      </c>
      <c r="R5" s="269" t="s">
        <v>563</v>
      </c>
      <c r="S5" s="967"/>
      <c r="T5" s="562" t="s">
        <v>563</v>
      </c>
      <c r="U5" s="36"/>
      <c r="V5" s="36"/>
      <c r="W5" s="507" t="s">
        <v>569</v>
      </c>
      <c r="X5" s="507" t="s">
        <v>569</v>
      </c>
      <c r="Y5" s="1469" t="s">
        <v>5360</v>
      </c>
      <c r="Z5" s="1469" t="s">
        <v>5360</v>
      </c>
      <c r="AA5" s="1432" t="s">
        <v>569</v>
      </c>
      <c r="AB5" s="1566" t="s">
        <v>569</v>
      </c>
      <c r="AC5" s="87"/>
      <c r="AD5" s="87" t="s">
        <v>563</v>
      </c>
      <c r="AE5" s="36"/>
      <c r="AF5" s="97"/>
      <c r="AG5" s="87"/>
      <c r="AH5" s="156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46"/>
      <c r="BR5" s="1562"/>
      <c r="BS5" s="1562"/>
    </row>
    <row r="6" customFormat="false" ht="15" hidden="false" customHeight="true" outlineLevel="0" collapsed="false">
      <c r="A6" s="223" t="s">
        <v>649</v>
      </c>
      <c r="B6" s="223"/>
      <c r="C6" s="1577" t="s">
        <v>5361</v>
      </c>
      <c r="D6" s="503" t="s">
        <v>5362</v>
      </c>
      <c r="E6" s="1445" t="s">
        <v>5363</v>
      </c>
      <c r="F6" s="935" t="s">
        <v>5364</v>
      </c>
      <c r="G6" s="1574" t="s">
        <v>5365</v>
      </c>
      <c r="H6" s="479" t="s">
        <v>5366</v>
      </c>
      <c r="I6" s="1574" t="s">
        <v>5367</v>
      </c>
      <c r="J6" s="1576" t="s">
        <v>5368</v>
      </c>
      <c r="K6" s="262" t="s">
        <v>5369</v>
      </c>
      <c r="L6" s="87" t="s">
        <v>913</v>
      </c>
      <c r="M6" s="504" t="s">
        <v>5370</v>
      </c>
      <c r="N6" s="87" t="s">
        <v>563</v>
      </c>
      <c r="O6" s="562" t="s">
        <v>563</v>
      </c>
      <c r="P6" s="1578" t="s">
        <v>5371</v>
      </c>
      <c r="Q6" s="269" t="s">
        <v>5372</v>
      </c>
      <c r="R6" s="269" t="s">
        <v>5373</v>
      </c>
      <c r="S6" s="967" t="s">
        <v>5374</v>
      </c>
      <c r="T6" s="87" t="s">
        <v>913</v>
      </c>
      <c r="U6" s="36" t="s">
        <v>569</v>
      </c>
      <c r="V6" s="36"/>
      <c r="W6" s="36" t="s">
        <v>913</v>
      </c>
      <c r="X6" s="36" t="s">
        <v>563</v>
      </c>
      <c r="Y6" s="262" t="s">
        <v>563</v>
      </c>
      <c r="Z6" s="562" t="s">
        <v>569</v>
      </c>
      <c r="AA6" s="504" t="s">
        <v>1914</v>
      </c>
      <c r="AB6" s="545" t="s">
        <v>563</v>
      </c>
      <c r="AC6" s="87"/>
      <c r="AD6" s="87" t="s">
        <v>563</v>
      </c>
      <c r="AE6" s="36"/>
      <c r="AF6" s="97"/>
      <c r="AG6" s="266"/>
      <c r="AH6" s="156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46"/>
      <c r="BR6" s="1562"/>
      <c r="BS6" s="1562"/>
    </row>
    <row r="7" customFormat="false" ht="15" hidden="false" customHeight="true" outlineLevel="0" collapsed="false">
      <c r="A7" s="33" t="s">
        <v>5375</v>
      </c>
      <c r="B7" s="33"/>
      <c r="C7" s="223" t="s">
        <v>5376</v>
      </c>
      <c r="D7" s="1517" t="s">
        <v>1537</v>
      </c>
      <c r="E7" s="935" t="s">
        <v>5377</v>
      </c>
      <c r="F7" s="1579" t="s">
        <v>5378</v>
      </c>
      <c r="G7" s="36" t="s">
        <v>5379</v>
      </c>
      <c r="H7" s="504" t="s">
        <v>5380</v>
      </c>
      <c r="I7" s="506" t="s">
        <v>5380</v>
      </c>
      <c r="J7" s="1580" t="s">
        <v>5381</v>
      </c>
      <c r="K7" s="39" t="s">
        <v>5382</v>
      </c>
      <c r="L7" s="87" t="s">
        <v>5383</v>
      </c>
      <c r="M7" s="504" t="s">
        <v>5384</v>
      </c>
      <c r="N7" s="87" t="s">
        <v>5385</v>
      </c>
      <c r="O7" s="87" t="s">
        <v>563</v>
      </c>
      <c r="P7" s="87" t="s">
        <v>5386</v>
      </c>
      <c r="Q7" s="504" t="s">
        <v>5387</v>
      </c>
      <c r="R7" s="562" t="s">
        <v>563</v>
      </c>
      <c r="S7" s="967" t="s">
        <v>5388</v>
      </c>
      <c r="T7" s="87" t="s">
        <v>913</v>
      </c>
      <c r="U7" s="507" t="s">
        <v>569</v>
      </c>
      <c r="V7" s="36"/>
      <c r="W7" s="562" t="s">
        <v>569</v>
      </c>
      <c r="X7" s="562" t="s">
        <v>569</v>
      </c>
      <c r="Y7" s="507" t="s">
        <v>569</v>
      </c>
      <c r="Z7" s="562" t="s">
        <v>569</v>
      </c>
      <c r="AA7" s="562" t="s">
        <v>569</v>
      </c>
      <c r="AB7" s="562" t="s">
        <v>569</v>
      </c>
      <c r="AC7" s="87"/>
      <c r="AD7" s="87" t="s">
        <v>563</v>
      </c>
      <c r="AE7" s="18"/>
      <c r="AF7" s="266"/>
      <c r="AG7" s="266"/>
      <c r="AH7" s="156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46"/>
      <c r="BR7" s="1562"/>
      <c r="BS7" s="1562"/>
    </row>
    <row r="8" customFormat="false" ht="15" hidden="false" customHeight="true" outlineLevel="0" collapsed="false">
      <c r="A8" s="33" t="s">
        <v>21</v>
      </c>
      <c r="B8" s="33"/>
      <c r="C8" s="940" t="s">
        <v>5389</v>
      </c>
      <c r="D8" s="1581" t="s">
        <v>5390</v>
      </c>
      <c r="E8" s="1582" t="s">
        <v>5391</v>
      </c>
      <c r="F8" s="935" t="s">
        <v>5392</v>
      </c>
      <c r="G8" s="1583"/>
      <c r="H8" s="1584"/>
      <c r="I8" s="1584"/>
      <c r="J8" s="1435" t="s">
        <v>5393</v>
      </c>
      <c r="K8" s="1435" t="s">
        <v>5394</v>
      </c>
      <c r="L8" s="269" t="s">
        <v>1914</v>
      </c>
      <c r="M8" s="504" t="s">
        <v>5395</v>
      </c>
      <c r="N8" s="269" t="s">
        <v>563</v>
      </c>
      <c r="O8" s="268" t="s">
        <v>913</v>
      </c>
      <c r="P8" s="87" t="s">
        <v>5396</v>
      </c>
      <c r="Q8" s="269" t="s">
        <v>5397</v>
      </c>
      <c r="R8" s="1438" t="s">
        <v>563</v>
      </c>
      <c r="S8" s="967" t="s">
        <v>5398</v>
      </c>
      <c r="T8" s="269" t="s">
        <v>913</v>
      </c>
      <c r="U8" s="36" t="s">
        <v>4536</v>
      </c>
      <c r="V8" s="507" t="s">
        <v>569</v>
      </c>
      <c r="W8" s="36" t="s">
        <v>5399</v>
      </c>
      <c r="X8" s="36" t="s">
        <v>563</v>
      </c>
      <c r="Y8" s="268" t="s">
        <v>913</v>
      </c>
      <c r="Z8" s="262" t="s">
        <v>913</v>
      </c>
      <c r="AA8" s="504" t="s">
        <v>913</v>
      </c>
      <c r="AB8" s="1438" t="s">
        <v>569</v>
      </c>
      <c r="AC8" s="87"/>
      <c r="AD8" s="87" t="s">
        <v>563</v>
      </c>
      <c r="AE8" s="36"/>
      <c r="AF8" s="1148"/>
      <c r="AG8" s="1429"/>
      <c r="AH8" s="1573"/>
      <c r="AI8" s="1148"/>
      <c r="AJ8" s="1148"/>
      <c r="AK8" s="1148"/>
      <c r="AL8" s="1148"/>
      <c r="AM8" s="1148"/>
      <c r="AN8" s="1148"/>
      <c r="AO8" s="1148"/>
      <c r="AP8" s="1148"/>
      <c r="AQ8" s="1148"/>
      <c r="AR8" s="1148"/>
      <c r="AS8" s="1148"/>
      <c r="AT8" s="1148"/>
      <c r="AU8" s="1148"/>
      <c r="AV8" s="1148"/>
      <c r="AW8" s="1148"/>
      <c r="AX8" s="1148"/>
      <c r="AY8" s="1148"/>
      <c r="AZ8" s="1148"/>
      <c r="BA8" s="1148"/>
      <c r="BB8" s="1148"/>
      <c r="BC8" s="1148"/>
      <c r="BD8" s="1148"/>
      <c r="BE8" s="1148"/>
      <c r="BF8" s="1148"/>
      <c r="BG8" s="1148"/>
      <c r="BH8" s="1148"/>
      <c r="BI8" s="1148"/>
      <c r="BJ8" s="1148"/>
      <c r="BK8" s="1148"/>
      <c r="BL8" s="1148"/>
      <c r="BM8" s="1148"/>
      <c r="BN8" s="1148"/>
      <c r="BO8" s="1148"/>
      <c r="BP8" s="87"/>
      <c r="BQ8" s="946"/>
      <c r="BR8" s="1562"/>
      <c r="BS8" s="1562"/>
    </row>
    <row r="9" customFormat="false" ht="15" hidden="false" customHeight="true" outlineLevel="0" collapsed="false">
      <c r="A9" s="223" t="s">
        <v>21</v>
      </c>
      <c r="B9" s="223"/>
      <c r="C9" s="206" t="s">
        <v>5400</v>
      </c>
      <c r="D9" s="1585" t="s">
        <v>5401</v>
      </c>
      <c r="E9" s="1586" t="s">
        <v>5402</v>
      </c>
      <c r="F9" s="935" t="s">
        <v>5403</v>
      </c>
      <c r="G9" s="504" t="s">
        <v>5404</v>
      </c>
      <c r="H9" s="1574" t="s">
        <v>5405</v>
      </c>
      <c r="I9" s="1451" t="n">
        <v>35108555</v>
      </c>
      <c r="J9" s="262" t="s">
        <v>5406</v>
      </c>
      <c r="K9" s="1451" t="s">
        <v>5407</v>
      </c>
      <c r="L9" s="1451" t="s">
        <v>5408</v>
      </c>
      <c r="M9" s="504" t="s">
        <v>5409</v>
      </c>
      <c r="N9" s="87" t="s">
        <v>563</v>
      </c>
      <c r="O9" s="262" t="s">
        <v>913</v>
      </c>
      <c r="P9" s="87" t="s">
        <v>5410</v>
      </c>
      <c r="Q9" s="87" t="s">
        <v>5411</v>
      </c>
      <c r="R9" s="87" t="s">
        <v>5412</v>
      </c>
      <c r="S9" s="1587" t="s">
        <v>5413</v>
      </c>
      <c r="T9" s="87" t="s">
        <v>913</v>
      </c>
      <c r="U9" s="36" t="s">
        <v>5414</v>
      </c>
      <c r="V9" s="18"/>
      <c r="W9" s="87" t="s">
        <v>913</v>
      </c>
      <c r="X9" s="562" t="s">
        <v>569</v>
      </c>
      <c r="Y9" s="507" t="s">
        <v>569</v>
      </c>
      <c r="Z9" s="262" t="s">
        <v>563</v>
      </c>
      <c r="AA9" s="262" t="s">
        <v>913</v>
      </c>
      <c r="AB9" s="562" t="s">
        <v>569</v>
      </c>
      <c r="AC9" s="87"/>
      <c r="AD9" s="87" t="s">
        <v>563</v>
      </c>
      <c r="AE9" s="18"/>
      <c r="AF9" s="87"/>
      <c r="AG9" s="87"/>
      <c r="AH9" s="1588"/>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946"/>
      <c r="BR9" s="1562"/>
      <c r="BS9" s="1562"/>
    </row>
    <row r="10" customFormat="false" ht="15" hidden="false" customHeight="true" outlineLevel="0" collapsed="false">
      <c r="A10" s="33" t="s">
        <v>649</v>
      </c>
      <c r="B10" s="33"/>
      <c r="C10" s="1589" t="s">
        <v>5415</v>
      </c>
      <c r="D10" s="1590" t="s">
        <v>949</v>
      </c>
      <c r="E10" s="1579" t="s">
        <v>5416</v>
      </c>
      <c r="F10" s="1591" t="s">
        <v>5417</v>
      </c>
      <c r="G10" s="507"/>
      <c r="H10" s="1592"/>
      <c r="I10" s="1593"/>
      <c r="J10" s="18"/>
      <c r="K10" s="240" t="s">
        <v>5418</v>
      </c>
      <c r="L10" s="504" t="s">
        <v>5419</v>
      </c>
      <c r="M10" s="504" t="s">
        <v>5420</v>
      </c>
      <c r="N10" s="87" t="s">
        <v>563</v>
      </c>
      <c r="O10" s="1432" t="s">
        <v>563</v>
      </c>
      <c r="P10" s="562" t="s">
        <v>563</v>
      </c>
      <c r="Q10" s="1432" t="s">
        <v>563</v>
      </c>
      <c r="R10" s="87" t="s">
        <v>563</v>
      </c>
      <c r="S10" s="40"/>
      <c r="T10" s="87" t="s">
        <v>913</v>
      </c>
      <c r="U10" s="36"/>
      <c r="V10" s="36" t="s">
        <v>5421</v>
      </c>
      <c r="W10" s="562" t="s">
        <v>569</v>
      </c>
      <c r="X10" s="1594" t="s">
        <v>569</v>
      </c>
      <c r="Y10" s="507" t="s">
        <v>569</v>
      </c>
      <c r="Z10" s="1432" t="s">
        <v>569</v>
      </c>
      <c r="AA10" s="1594" t="s">
        <v>569</v>
      </c>
      <c r="AB10" s="1594" t="s">
        <v>569</v>
      </c>
      <c r="AC10" s="970"/>
      <c r="AD10" s="87" t="s">
        <v>563</v>
      </c>
      <c r="AE10" s="1595" t="s">
        <v>5422</v>
      </c>
      <c r="AF10" s="266"/>
      <c r="AG10" s="266"/>
      <c r="AH10" s="156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46"/>
      <c r="BR10" s="1562"/>
      <c r="BS10" s="1562"/>
    </row>
    <row r="11" customFormat="false" ht="12.75" hidden="false" customHeight="false" outlineLevel="0" collapsed="false">
      <c r="A11" s="1596" t="s">
        <v>5423</v>
      </c>
      <c r="B11" s="1596"/>
      <c r="C11" s="1597" t="s">
        <v>5424</v>
      </c>
      <c r="D11" s="1598" t="s">
        <v>1537</v>
      </c>
      <c r="E11" s="1599" t="s">
        <v>5425</v>
      </c>
      <c r="F11" s="1599" t="s">
        <v>5426</v>
      </c>
      <c r="G11" s="462" t="s">
        <v>5427</v>
      </c>
      <c r="H11" s="504" t="s">
        <v>5428</v>
      </c>
      <c r="I11" s="508"/>
      <c r="J11" s="462" t="s">
        <v>1587</v>
      </c>
      <c r="K11" s="504" t="s">
        <v>1589</v>
      </c>
      <c r="L11" s="462" t="s">
        <v>913</v>
      </c>
      <c r="M11" s="504" t="s">
        <v>1591</v>
      </c>
      <c r="N11" s="462" t="s">
        <v>563</v>
      </c>
      <c r="O11" s="508" t="s">
        <v>563</v>
      </c>
      <c r="P11" s="1585" t="s">
        <v>5429</v>
      </c>
      <c r="Q11" s="504" t="s">
        <v>5430</v>
      </c>
      <c r="R11" s="462" t="s">
        <v>5431</v>
      </c>
      <c r="S11" s="967" t="s">
        <v>5432</v>
      </c>
      <c r="T11" s="462" t="s">
        <v>913</v>
      </c>
      <c r="U11" s="462" t="s">
        <v>1588</v>
      </c>
      <c r="V11" s="508" t="s">
        <v>569</v>
      </c>
      <c r="W11" s="508" t="s">
        <v>569</v>
      </c>
      <c r="X11" s="508" t="s">
        <v>569</v>
      </c>
      <c r="Y11" s="508" t="s">
        <v>569</v>
      </c>
      <c r="Z11" s="508" t="s">
        <v>569</v>
      </c>
      <c r="AA11" s="508" t="s">
        <v>569</v>
      </c>
      <c r="AB11" s="508" t="s">
        <v>569</v>
      </c>
      <c r="AC11" s="462"/>
      <c r="AD11" s="462" t="s">
        <v>563</v>
      </c>
      <c r="AE11" s="483"/>
      <c r="AF11" s="462"/>
      <c r="AG11" s="462"/>
      <c r="AH11" s="1600"/>
      <c r="AI11" s="1601" t="s">
        <v>569</v>
      </c>
      <c r="AJ11" s="1602"/>
      <c r="AK11" s="1602"/>
      <c r="AL11" s="1602"/>
      <c r="AM11" s="1602"/>
      <c r="AN11" s="946"/>
      <c r="AO11" s="946"/>
      <c r="AP11" s="946"/>
      <c r="AQ11" s="946"/>
      <c r="AR11" s="946"/>
      <c r="AS11" s="946"/>
      <c r="AT11" s="946"/>
      <c r="AU11" s="946"/>
      <c r="AV11" s="946"/>
      <c r="AW11" s="946"/>
      <c r="AX11" s="946"/>
      <c r="AY11" s="946"/>
      <c r="AZ11" s="946"/>
      <c r="BA11" s="946"/>
      <c r="BB11" s="946"/>
      <c r="BC11" s="946"/>
      <c r="BD11" s="946"/>
      <c r="BE11" s="946"/>
      <c r="BF11" s="946"/>
      <c r="BG11" s="946"/>
      <c r="BH11" s="946"/>
      <c r="BI11" s="946"/>
      <c r="BJ11" s="946"/>
      <c r="BK11" s="946"/>
      <c r="BL11" s="946"/>
      <c r="BM11" s="946"/>
      <c r="BN11" s="946"/>
      <c r="BO11" s="946"/>
      <c r="BP11" s="946"/>
      <c r="BQ11" s="946"/>
      <c r="BR11" s="1562"/>
      <c r="BS11" s="1562"/>
    </row>
    <row r="12" customFormat="false" ht="12.75" hidden="false" customHeight="false" outlineLevel="0" collapsed="false">
      <c r="A12" s="1596" t="s">
        <v>150</v>
      </c>
      <c r="B12" s="1596"/>
      <c r="C12" s="1597" t="s">
        <v>1592</v>
      </c>
      <c r="D12" s="1598" t="s">
        <v>1537</v>
      </c>
      <c r="E12" s="1603" t="s">
        <v>1594</v>
      </c>
      <c r="F12" s="1604" t="s">
        <v>5433</v>
      </c>
      <c r="G12" s="504" t="s">
        <v>1595</v>
      </c>
      <c r="H12" s="40" t="s">
        <v>5434</v>
      </c>
      <c r="I12" s="462" t="s">
        <v>1596</v>
      </c>
      <c r="J12" s="462" t="s">
        <v>1597</v>
      </c>
      <c r="K12" s="504" t="s">
        <v>5435</v>
      </c>
      <c r="L12" s="462" t="s">
        <v>913</v>
      </c>
      <c r="M12" s="504" t="s">
        <v>1606</v>
      </c>
      <c r="N12" s="462" t="s">
        <v>563</v>
      </c>
      <c r="O12" s="483" t="s">
        <v>913</v>
      </c>
      <c r="P12" s="504" t="s">
        <v>5436</v>
      </c>
      <c r="Q12" s="504" t="s">
        <v>5437</v>
      </c>
      <c r="R12" s="462" t="s">
        <v>5438</v>
      </c>
      <c r="S12" s="1605" t="s">
        <v>1605</v>
      </c>
      <c r="T12" s="508" t="s">
        <v>913</v>
      </c>
      <c r="U12" s="504" t="s">
        <v>5439</v>
      </c>
      <c r="V12" s="508" t="s">
        <v>569</v>
      </c>
      <c r="W12" s="462" t="s">
        <v>913</v>
      </c>
      <c r="X12" s="462" t="s">
        <v>563</v>
      </c>
      <c r="Y12" s="462" t="s">
        <v>913</v>
      </c>
      <c r="Z12" s="462" t="s">
        <v>913</v>
      </c>
      <c r="AA12" s="462" t="s">
        <v>913</v>
      </c>
      <c r="AB12" s="508" t="s">
        <v>569</v>
      </c>
      <c r="AC12" s="462"/>
      <c r="AD12" s="462" t="s">
        <v>563</v>
      </c>
      <c r="AE12" s="462"/>
      <c r="AF12" s="462"/>
      <c r="AG12" s="462"/>
      <c r="AH12" s="1600"/>
      <c r="AI12" s="1601" t="s">
        <v>5440</v>
      </c>
      <c r="AJ12" s="1602"/>
      <c r="AK12" s="1602"/>
      <c r="AL12" s="1602"/>
      <c r="AM12" s="1602"/>
      <c r="AN12" s="946"/>
      <c r="AO12" s="946"/>
      <c r="AP12" s="946"/>
      <c r="AQ12" s="946"/>
      <c r="AR12" s="946"/>
      <c r="AS12" s="946"/>
      <c r="AT12" s="946"/>
      <c r="AU12" s="946"/>
      <c r="AV12" s="946"/>
      <c r="AW12" s="946"/>
      <c r="AX12" s="946"/>
      <c r="AY12" s="946"/>
      <c r="AZ12" s="946"/>
      <c r="BA12" s="946"/>
      <c r="BB12" s="946"/>
      <c r="BC12" s="946"/>
      <c r="BD12" s="946"/>
      <c r="BE12" s="946"/>
      <c r="BF12" s="946"/>
      <c r="BG12" s="946"/>
      <c r="BH12" s="946"/>
      <c r="BI12" s="946"/>
      <c r="BJ12" s="946"/>
      <c r="BK12" s="946"/>
      <c r="BL12" s="946"/>
      <c r="BM12" s="946"/>
      <c r="BN12" s="946"/>
      <c r="BO12" s="946"/>
      <c r="BP12" s="946"/>
      <c r="BQ12" s="946"/>
      <c r="BR12" s="1562"/>
      <c r="BS12" s="1562"/>
    </row>
    <row r="13" customFormat="false" ht="12.75" hidden="false" customHeight="false" outlineLevel="0" collapsed="false">
      <c r="A13" s="1596" t="s">
        <v>150</v>
      </c>
      <c r="B13" s="1596"/>
      <c r="C13" s="1606" t="s">
        <v>1607</v>
      </c>
      <c r="D13" s="483"/>
      <c r="E13" s="1603" t="s">
        <v>1608</v>
      </c>
      <c r="F13" s="1599" t="s">
        <v>1609</v>
      </c>
      <c r="G13" s="483" t="s">
        <v>5441</v>
      </c>
      <c r="H13" s="462" t="s">
        <v>1611</v>
      </c>
      <c r="I13" s="462" t="s">
        <v>1612</v>
      </c>
      <c r="J13" s="483"/>
      <c r="K13" s="483"/>
      <c r="L13" s="483"/>
      <c r="M13" s="483"/>
      <c r="N13" s="483"/>
      <c r="O13" s="508" t="s">
        <v>563</v>
      </c>
      <c r="P13" s="504" t="s">
        <v>5442</v>
      </c>
      <c r="Q13" s="483" t="s">
        <v>1614</v>
      </c>
      <c r="R13" s="462"/>
      <c r="S13" s="1607"/>
      <c r="T13" s="483" t="s">
        <v>913</v>
      </c>
      <c r="U13" s="508" t="s">
        <v>569</v>
      </c>
      <c r="V13" s="508" t="s">
        <v>569</v>
      </c>
      <c r="W13" s="508" t="s">
        <v>569</v>
      </c>
      <c r="X13" s="483" t="s">
        <v>5443</v>
      </c>
      <c r="Y13" s="483" t="s">
        <v>913</v>
      </c>
      <c r="Z13" s="508" t="s">
        <v>569</v>
      </c>
      <c r="AA13" s="483" t="s">
        <v>913</v>
      </c>
      <c r="AB13" s="508" t="s">
        <v>563</v>
      </c>
      <c r="AC13" s="483"/>
      <c r="AD13" s="483"/>
      <c r="AE13" s="483"/>
      <c r="AF13" s="483"/>
      <c r="AG13" s="483"/>
      <c r="AH13" s="1600"/>
      <c r="AI13" s="462" t="s">
        <v>1548</v>
      </c>
      <c r="AJ13" s="1608"/>
      <c r="AK13" s="1608"/>
      <c r="AL13" s="1608"/>
      <c r="AM13" s="1608"/>
      <c r="AN13" s="1609"/>
      <c r="AO13" s="1609"/>
      <c r="AP13" s="1609"/>
      <c r="AQ13" s="1609"/>
      <c r="AR13" s="1609"/>
      <c r="AS13" s="1609"/>
      <c r="AT13" s="1609"/>
      <c r="AU13" s="1609"/>
      <c r="AV13" s="1609"/>
      <c r="AW13" s="1609"/>
      <c r="AX13" s="1609"/>
      <c r="AY13" s="1609"/>
      <c r="AZ13" s="1609"/>
      <c r="BA13" s="1609"/>
      <c r="BB13" s="1609"/>
      <c r="BC13" s="1609"/>
      <c r="BD13" s="1609"/>
      <c r="BE13" s="1609"/>
      <c r="BF13" s="1609"/>
      <c r="BG13" s="1609"/>
      <c r="BH13" s="1609"/>
      <c r="BI13" s="1609"/>
      <c r="BJ13" s="1609"/>
      <c r="BK13" s="1609"/>
      <c r="BL13" s="1609"/>
      <c r="BM13" s="1609"/>
      <c r="BN13" s="1609"/>
      <c r="BO13" s="1609"/>
      <c r="BP13" s="1609"/>
      <c r="BQ13" s="1609"/>
      <c r="BR13" s="1610"/>
      <c r="BS13" s="1610"/>
    </row>
    <row r="14" customFormat="false" ht="12.75" hidden="false" customHeight="false" outlineLevel="0" collapsed="false">
      <c r="A14" s="1611" t="s">
        <v>22</v>
      </c>
      <c r="B14" s="1611"/>
      <c r="C14" s="1612" t="s">
        <v>5444</v>
      </c>
      <c r="D14" s="1613" t="s">
        <v>1579</v>
      </c>
      <c r="E14" s="1613" t="s">
        <v>1580</v>
      </c>
      <c r="F14" s="1613" t="s">
        <v>5445</v>
      </c>
      <c r="G14" s="462" t="s">
        <v>5446</v>
      </c>
      <c r="H14" s="462" t="s">
        <v>5447</v>
      </c>
      <c r="I14" s="462" t="s">
        <v>5448</v>
      </c>
      <c r="J14" s="462" t="s">
        <v>5449</v>
      </c>
      <c r="K14" s="504" t="s">
        <v>5450</v>
      </c>
      <c r="L14" s="483" t="s">
        <v>5451</v>
      </c>
      <c r="M14" s="483" t="s">
        <v>5452</v>
      </c>
      <c r="N14" s="483" t="s">
        <v>5453</v>
      </c>
      <c r="O14" s="483"/>
      <c r="P14" s="483"/>
      <c r="Q14" s="483"/>
      <c r="R14" s="1614"/>
      <c r="S14" s="1615" t="s">
        <v>5454</v>
      </c>
      <c r="T14" s="483" t="s">
        <v>913</v>
      </c>
      <c r="U14" s="483" t="s">
        <v>1752</v>
      </c>
      <c r="V14" s="1598" t="s">
        <v>562</v>
      </c>
      <c r="W14" s="462" t="s">
        <v>913</v>
      </c>
      <c r="X14" s="483" t="s">
        <v>563</v>
      </c>
      <c r="Y14" s="508" t="s">
        <v>569</v>
      </c>
      <c r="Z14" s="483" t="s">
        <v>913</v>
      </c>
      <c r="AA14" s="462" t="s">
        <v>913</v>
      </c>
      <c r="AB14" s="508" t="s">
        <v>569</v>
      </c>
      <c r="AC14" s="483"/>
      <c r="AD14" s="483" t="s">
        <v>563</v>
      </c>
      <c r="AE14" s="483" t="s">
        <v>5455</v>
      </c>
      <c r="AF14" s="483"/>
      <c r="AG14" s="483"/>
      <c r="AH14" s="1600"/>
      <c r="AI14" s="1616" t="s">
        <v>1548</v>
      </c>
      <c r="AJ14" s="1608"/>
      <c r="AK14" s="1608"/>
      <c r="AL14" s="1608"/>
      <c r="AM14" s="1608"/>
      <c r="AN14" s="1609"/>
      <c r="AO14" s="1609"/>
      <c r="AP14" s="1609"/>
      <c r="AQ14" s="1609"/>
      <c r="AR14" s="1609"/>
      <c r="AS14" s="1609"/>
      <c r="AT14" s="1609"/>
      <c r="AU14" s="1609"/>
      <c r="AV14" s="1609"/>
      <c r="AW14" s="1609"/>
      <c r="AX14" s="1609"/>
      <c r="AY14" s="1609"/>
      <c r="AZ14" s="1609"/>
      <c r="BA14" s="1609"/>
      <c r="BB14" s="1609"/>
      <c r="BC14" s="1609"/>
      <c r="BD14" s="1609"/>
      <c r="BE14" s="1609"/>
      <c r="BF14" s="1609"/>
      <c r="BG14" s="1609"/>
      <c r="BH14" s="1609"/>
      <c r="BI14" s="1609"/>
      <c r="BJ14" s="946"/>
      <c r="BK14" s="946"/>
      <c r="BL14" s="946"/>
      <c r="BM14" s="946"/>
      <c r="BN14" s="946"/>
      <c r="BO14" s="946"/>
      <c r="BP14" s="946"/>
      <c r="BQ14" s="946"/>
      <c r="BR14" s="1562"/>
      <c r="BS14" s="1562"/>
    </row>
    <row r="15" customFormat="false" ht="12.75" hidden="false" customHeight="false" outlineLevel="0" collapsed="false">
      <c r="A15" s="1596" t="s">
        <v>22</v>
      </c>
      <c r="B15" s="1596"/>
      <c r="C15" s="1597" t="s">
        <v>5456</v>
      </c>
      <c r="D15" s="1604" t="s">
        <v>5457</v>
      </c>
      <c r="E15" s="1604" t="s">
        <v>5458</v>
      </c>
      <c r="F15" s="1604" t="s">
        <v>5459</v>
      </c>
      <c r="G15" s="40" t="s">
        <v>5460</v>
      </c>
      <c r="H15" s="40" t="s">
        <v>5461</v>
      </c>
      <c r="I15" s="40" t="s">
        <v>5462</v>
      </c>
      <c r="J15" s="462" t="s">
        <v>5463</v>
      </c>
      <c r="K15" s="462" t="s">
        <v>5464</v>
      </c>
      <c r="L15" s="1598" t="s">
        <v>562</v>
      </c>
      <c r="M15" s="1465" t="s">
        <v>562</v>
      </c>
      <c r="N15" s="1598" t="s">
        <v>562</v>
      </c>
      <c r="O15" s="1598" t="s">
        <v>562</v>
      </c>
      <c r="P15" s="1465" t="s">
        <v>562</v>
      </c>
      <c r="Q15" s="1598" t="s">
        <v>562</v>
      </c>
      <c r="R15" s="1614"/>
      <c r="S15" s="1578" t="s">
        <v>5465</v>
      </c>
      <c r="T15" s="1598" t="s">
        <v>562</v>
      </c>
      <c r="U15" s="462" t="s">
        <v>563</v>
      </c>
      <c r="V15" s="462" t="s">
        <v>563</v>
      </c>
      <c r="W15" s="462" t="s">
        <v>5466</v>
      </c>
      <c r="X15" s="462" t="s">
        <v>563</v>
      </c>
      <c r="Y15" s="462" t="s">
        <v>5467</v>
      </c>
      <c r="Z15" s="462" t="s">
        <v>563</v>
      </c>
      <c r="AA15" s="462" t="s">
        <v>563</v>
      </c>
      <c r="AB15" s="462" t="s">
        <v>563</v>
      </c>
      <c r="AC15" s="1598"/>
      <c r="AD15" s="1598" t="s">
        <v>1537</v>
      </c>
      <c r="AE15" s="462"/>
      <c r="AF15" s="462"/>
      <c r="AG15" s="462" t="s">
        <v>1875</v>
      </c>
      <c r="AH15" s="1600"/>
      <c r="AI15" s="1617" t="s">
        <v>1548</v>
      </c>
      <c r="AJ15" s="1602"/>
      <c r="AK15" s="1602"/>
      <c r="AL15" s="1602"/>
      <c r="AM15" s="1602"/>
      <c r="AN15" s="946"/>
      <c r="AO15" s="946"/>
      <c r="AP15" s="946"/>
      <c r="AQ15" s="946"/>
      <c r="AR15" s="946"/>
      <c r="AS15" s="946"/>
      <c r="AT15" s="946"/>
      <c r="AU15" s="946"/>
      <c r="AV15" s="946"/>
      <c r="AW15" s="946"/>
      <c r="AX15" s="946"/>
      <c r="AY15" s="946"/>
      <c r="AZ15" s="946"/>
      <c r="BA15" s="946"/>
      <c r="BB15" s="946"/>
      <c r="BC15" s="946"/>
      <c r="BD15" s="946"/>
      <c r="BE15" s="946"/>
      <c r="BF15" s="946"/>
      <c r="BG15" s="946"/>
      <c r="BH15" s="946"/>
      <c r="BI15" s="946"/>
      <c r="BJ15" s="946"/>
      <c r="BK15" s="946"/>
      <c r="BL15" s="946"/>
      <c r="BM15" s="946"/>
      <c r="BN15" s="946"/>
      <c r="BO15" s="946"/>
      <c r="BP15" s="946"/>
      <c r="BQ15" s="946"/>
      <c r="BR15" s="1562"/>
      <c r="BS15" s="1562"/>
    </row>
    <row r="16" customFormat="false" ht="12.75" hidden="false" customHeight="false" outlineLevel="0" collapsed="false">
      <c r="A16" s="1611" t="s">
        <v>22</v>
      </c>
      <c r="B16" s="1611"/>
      <c r="C16" s="1618" t="s">
        <v>5468</v>
      </c>
      <c r="D16" s="1604" t="s">
        <v>5469</v>
      </c>
      <c r="E16" s="1599" t="s">
        <v>5470</v>
      </c>
      <c r="F16" s="1604" t="s">
        <v>5471</v>
      </c>
      <c r="G16" s="504" t="s">
        <v>5472</v>
      </c>
      <c r="H16" s="508"/>
      <c r="I16" s="1619"/>
      <c r="J16" s="483" t="s">
        <v>5473</v>
      </c>
      <c r="K16" s="483" t="s">
        <v>5474</v>
      </c>
      <c r="L16" s="462" t="s">
        <v>5475</v>
      </c>
      <c r="M16" s="504" t="s">
        <v>5476</v>
      </c>
      <c r="N16" s="462" t="s">
        <v>563</v>
      </c>
      <c r="O16" s="508" t="s">
        <v>563</v>
      </c>
      <c r="P16" s="1432" t="s">
        <v>569</v>
      </c>
      <c r="Q16" s="508" t="s">
        <v>569</v>
      </c>
      <c r="R16" s="1614"/>
      <c r="S16" s="1578" t="s">
        <v>5477</v>
      </c>
      <c r="T16" s="462" t="s">
        <v>913</v>
      </c>
      <c r="U16" s="483" t="s">
        <v>569</v>
      </c>
      <c r="V16" s="462" t="s">
        <v>569</v>
      </c>
      <c r="W16" s="462" t="s">
        <v>563</v>
      </c>
      <c r="X16" s="462" t="s">
        <v>913</v>
      </c>
      <c r="Y16" s="462" t="s">
        <v>913</v>
      </c>
      <c r="Z16" s="462" t="s">
        <v>563</v>
      </c>
      <c r="AA16" s="462" t="s">
        <v>913</v>
      </c>
      <c r="AB16" s="462" t="s">
        <v>1709</v>
      </c>
      <c r="AC16" s="462"/>
      <c r="AD16" s="462" t="s">
        <v>563</v>
      </c>
      <c r="AE16" s="462"/>
      <c r="AF16" s="462"/>
      <c r="AG16" s="462"/>
      <c r="AH16" s="1600"/>
      <c r="AI16" s="1616" t="s">
        <v>1548</v>
      </c>
      <c r="AJ16" s="1602"/>
      <c r="AK16" s="1602"/>
      <c r="AL16" s="1602"/>
      <c r="AM16" s="1602"/>
      <c r="AN16" s="946"/>
      <c r="AO16" s="946"/>
      <c r="AP16" s="946"/>
      <c r="AQ16" s="946"/>
      <c r="AR16" s="946"/>
      <c r="AS16" s="946"/>
      <c r="AT16" s="946"/>
      <c r="AU16" s="946"/>
      <c r="AV16" s="946"/>
      <c r="AW16" s="946"/>
      <c r="AX16" s="946"/>
      <c r="AY16" s="946"/>
      <c r="AZ16" s="946"/>
      <c r="BA16" s="946"/>
      <c r="BB16" s="946"/>
      <c r="BC16" s="946"/>
      <c r="BD16" s="946"/>
      <c r="BE16" s="946"/>
      <c r="BF16" s="946"/>
      <c r="BG16" s="946"/>
      <c r="BH16" s="946"/>
      <c r="BI16" s="946"/>
      <c r="BJ16" s="946"/>
      <c r="BK16" s="946"/>
      <c r="BL16" s="946"/>
      <c r="BM16" s="946"/>
      <c r="BN16" s="946"/>
      <c r="BO16" s="946"/>
      <c r="BP16" s="946"/>
      <c r="BQ16" s="946"/>
      <c r="BR16" s="1562"/>
      <c r="BS16" s="1562"/>
    </row>
    <row r="17" customFormat="false" ht="12.75" hidden="false" customHeight="false" outlineLevel="0" collapsed="false">
      <c r="A17" s="1596" t="s">
        <v>1920</v>
      </c>
      <c r="B17" s="1596"/>
      <c r="C17" s="1597" t="s">
        <v>5478</v>
      </c>
      <c r="D17" s="508"/>
      <c r="E17" s="1613" t="s">
        <v>5479</v>
      </c>
      <c r="F17" s="508"/>
      <c r="G17" s="483" t="s">
        <v>5480</v>
      </c>
      <c r="H17" s="508"/>
      <c r="I17" s="508"/>
      <c r="J17" s="483" t="s">
        <v>5481</v>
      </c>
      <c r="K17" s="483" t="s">
        <v>5482</v>
      </c>
      <c r="L17" s="483" t="s">
        <v>5483</v>
      </c>
      <c r="M17" s="504" t="s">
        <v>5484</v>
      </c>
      <c r="N17" s="483" t="s">
        <v>563</v>
      </c>
      <c r="O17" s="462" t="s">
        <v>1623</v>
      </c>
      <c r="P17" s="483" t="s">
        <v>5485</v>
      </c>
      <c r="Q17" s="504" t="s">
        <v>5486</v>
      </c>
      <c r="R17" s="1614"/>
      <c r="S17" s="967" t="s">
        <v>5487</v>
      </c>
      <c r="T17" s="483" t="s">
        <v>913</v>
      </c>
      <c r="U17" s="483"/>
      <c r="V17" s="483"/>
      <c r="W17" s="508" t="s">
        <v>569</v>
      </c>
      <c r="X17" s="508" t="s">
        <v>569</v>
      </c>
      <c r="Y17" s="508" t="s">
        <v>569</v>
      </c>
      <c r="Z17" s="508" t="s">
        <v>563</v>
      </c>
      <c r="AA17" s="508" t="s">
        <v>563</v>
      </c>
      <c r="AB17" s="508" t="s">
        <v>569</v>
      </c>
      <c r="AC17" s="483"/>
      <c r="AD17" s="483" t="s">
        <v>563</v>
      </c>
      <c r="AE17" s="483"/>
      <c r="AF17" s="483"/>
      <c r="AG17" s="483"/>
      <c r="AH17" s="1600"/>
      <c r="AI17" s="1616" t="s">
        <v>1548</v>
      </c>
      <c r="AJ17" s="1608"/>
      <c r="AK17" s="1608"/>
      <c r="AL17" s="1608"/>
      <c r="AM17" s="1608"/>
      <c r="AN17" s="1609"/>
      <c r="AO17" s="1609"/>
      <c r="AP17" s="1609"/>
      <c r="AQ17" s="1609"/>
      <c r="AR17" s="1609"/>
      <c r="AS17" s="1609"/>
      <c r="AT17" s="1609"/>
      <c r="AU17" s="1609"/>
      <c r="AV17" s="1609"/>
      <c r="AW17" s="1609"/>
      <c r="AX17" s="1609"/>
      <c r="AY17" s="1609"/>
      <c r="AZ17" s="1609"/>
      <c r="BA17" s="1609"/>
      <c r="BB17" s="1609"/>
      <c r="BC17" s="1609"/>
      <c r="BD17" s="1609"/>
      <c r="BE17" s="1609"/>
      <c r="BF17" s="1609"/>
      <c r="BG17" s="1609"/>
      <c r="BH17" s="1609"/>
      <c r="BI17" s="1609"/>
      <c r="BJ17" s="1609"/>
      <c r="BK17" s="1609"/>
      <c r="BL17" s="1609"/>
      <c r="BM17" s="946"/>
      <c r="BN17" s="946"/>
      <c r="BO17" s="946"/>
      <c r="BP17" s="946"/>
      <c r="BQ17" s="946"/>
      <c r="BR17" s="1562"/>
      <c r="BS17" s="1562"/>
    </row>
    <row r="18" customFormat="false" ht="12.75" hidden="false" customHeight="false" outlineLevel="0" collapsed="false">
      <c r="A18" s="1596" t="s">
        <v>150</v>
      </c>
      <c r="B18" s="1596"/>
      <c r="C18" s="1597" t="s">
        <v>1570</v>
      </c>
      <c r="D18" s="508"/>
      <c r="E18" s="508"/>
      <c r="F18" s="508"/>
      <c r="G18" s="1614" t="s">
        <v>203</v>
      </c>
      <c r="H18" s="1614" t="s">
        <v>5488</v>
      </c>
      <c r="I18" s="1614" t="s">
        <v>203</v>
      </c>
      <c r="J18" s="462" t="s">
        <v>1571</v>
      </c>
      <c r="K18" s="483" t="s">
        <v>1573</v>
      </c>
      <c r="L18" s="483"/>
      <c r="M18" s="504" t="s">
        <v>1574</v>
      </c>
      <c r="N18" s="483" t="s">
        <v>563</v>
      </c>
      <c r="O18" s="483" t="s">
        <v>5489</v>
      </c>
      <c r="P18" s="1432" t="s">
        <v>569</v>
      </c>
      <c r="Q18" s="508" t="s">
        <v>569</v>
      </c>
      <c r="R18" s="1614"/>
      <c r="S18" s="1578" t="s">
        <v>1577</v>
      </c>
      <c r="T18" s="483" t="s">
        <v>913</v>
      </c>
      <c r="U18" s="1620" t="s">
        <v>2339</v>
      </c>
      <c r="V18" s="1620" t="s">
        <v>2339</v>
      </c>
      <c r="W18" s="508" t="s">
        <v>569</v>
      </c>
      <c r="X18" s="508" t="s">
        <v>569</v>
      </c>
      <c r="Y18" s="1614" t="s">
        <v>203</v>
      </c>
      <c r="Z18" s="1614" t="s">
        <v>203</v>
      </c>
      <c r="AA18" s="508" t="s">
        <v>569</v>
      </c>
      <c r="AB18" s="508" t="s">
        <v>569</v>
      </c>
      <c r="AC18" s="483"/>
      <c r="AD18" s="483"/>
      <c r="AE18" s="483"/>
      <c r="AF18" s="483"/>
      <c r="AG18" s="483"/>
      <c r="AH18" s="1600"/>
      <c r="AI18" s="1616" t="s">
        <v>1548</v>
      </c>
      <c r="AJ18" s="1608"/>
      <c r="AK18" s="1608"/>
      <c r="AL18" s="1608"/>
      <c r="AM18" s="1608"/>
      <c r="AN18" s="1609"/>
      <c r="AO18" s="1609"/>
      <c r="AP18" s="1609"/>
      <c r="AQ18" s="1609"/>
      <c r="AR18" s="1609"/>
      <c r="AS18" s="1609"/>
      <c r="AT18" s="1609"/>
      <c r="AU18" s="1609"/>
      <c r="AV18" s="1609"/>
      <c r="AW18" s="1609"/>
      <c r="AX18" s="1609"/>
      <c r="AY18" s="1609"/>
      <c r="AZ18" s="1609"/>
      <c r="BA18" s="1609"/>
      <c r="BB18" s="1609"/>
      <c r="BC18" s="1609"/>
      <c r="BD18" s="1609"/>
      <c r="BE18" s="1609"/>
      <c r="BF18" s="1609"/>
      <c r="BG18" s="1609"/>
      <c r="BH18" s="1609"/>
      <c r="BI18" s="1609"/>
      <c r="BJ18" s="1609"/>
      <c r="BK18" s="1609"/>
      <c r="BL18" s="1609"/>
      <c r="BM18" s="946"/>
      <c r="BN18" s="946"/>
      <c r="BO18" s="946"/>
      <c r="BP18" s="946"/>
      <c r="BQ18" s="946"/>
      <c r="BR18" s="1562"/>
      <c r="BS18" s="1562"/>
    </row>
    <row r="19" customFormat="false" ht="12.75" hidden="false" customHeight="false" outlineLevel="0" collapsed="false">
      <c r="A19" s="1596" t="s">
        <v>150</v>
      </c>
      <c r="B19" s="1596"/>
      <c r="C19" s="1606" t="s">
        <v>5490</v>
      </c>
      <c r="D19" s="508"/>
      <c r="E19" s="1621" t="s">
        <v>5491</v>
      </c>
      <c r="F19" s="508"/>
      <c r="G19" s="462" t="s">
        <v>5492</v>
      </c>
      <c r="H19" s="508"/>
      <c r="I19" s="508"/>
      <c r="J19" s="462" t="s">
        <v>5493</v>
      </c>
      <c r="K19" s="462" t="s">
        <v>5494</v>
      </c>
      <c r="L19" s="462"/>
      <c r="M19" s="504" t="s">
        <v>5495</v>
      </c>
      <c r="N19" s="462" t="s">
        <v>563</v>
      </c>
      <c r="O19" s="462" t="s">
        <v>1623</v>
      </c>
      <c r="P19" s="1432" t="s">
        <v>569</v>
      </c>
      <c r="Q19" s="508" t="s">
        <v>569</v>
      </c>
      <c r="R19" s="1614"/>
      <c r="S19" s="1605" t="s">
        <v>5496</v>
      </c>
      <c r="T19" s="462" t="s">
        <v>913</v>
      </c>
      <c r="U19" s="462" t="s">
        <v>913</v>
      </c>
      <c r="V19" s="462" t="s">
        <v>563</v>
      </c>
      <c r="W19" s="508" t="s">
        <v>569</v>
      </c>
      <c r="X19" s="508" t="s">
        <v>569</v>
      </c>
      <c r="Y19" s="508" t="s">
        <v>569</v>
      </c>
      <c r="Z19" s="508" t="s">
        <v>569</v>
      </c>
      <c r="AA19" s="508" t="s">
        <v>569</v>
      </c>
      <c r="AB19" s="508" t="s">
        <v>569</v>
      </c>
      <c r="AC19" s="462"/>
      <c r="AD19" s="462"/>
      <c r="AE19" s="462" t="s">
        <v>563</v>
      </c>
      <c r="AF19" s="462"/>
      <c r="AG19" s="462"/>
      <c r="AH19" s="1600"/>
      <c r="AI19" s="1616" t="s">
        <v>1548</v>
      </c>
      <c r="AJ19" s="1602"/>
      <c r="AK19" s="1602"/>
      <c r="AL19" s="1602"/>
      <c r="AM19" s="1602"/>
      <c r="AN19" s="946"/>
      <c r="AO19" s="946"/>
      <c r="AP19" s="946"/>
      <c r="AQ19" s="946"/>
      <c r="AR19" s="946"/>
      <c r="AS19" s="946"/>
      <c r="AT19" s="946"/>
      <c r="AU19" s="946"/>
      <c r="AV19" s="946"/>
      <c r="AW19" s="946"/>
      <c r="AX19" s="946"/>
      <c r="AY19" s="946"/>
      <c r="AZ19" s="946"/>
      <c r="BA19" s="946"/>
      <c r="BB19" s="946"/>
      <c r="BC19" s="946"/>
      <c r="BD19" s="946"/>
      <c r="BE19" s="946"/>
      <c r="BF19" s="946"/>
      <c r="BG19" s="946"/>
      <c r="BH19" s="946"/>
      <c r="BI19" s="946"/>
      <c r="BJ19" s="946"/>
      <c r="BK19" s="946"/>
      <c r="BL19" s="946"/>
      <c r="BM19" s="946"/>
      <c r="BN19" s="946"/>
      <c r="BO19" s="946"/>
      <c r="BP19" s="946"/>
      <c r="BQ19" s="946"/>
      <c r="BR19" s="1562"/>
      <c r="BS19" s="1562"/>
    </row>
    <row r="20" customFormat="false" ht="12.75" hidden="false" customHeight="false" outlineLevel="0" collapsed="false">
      <c r="A20" s="1596" t="s">
        <v>150</v>
      </c>
      <c r="B20" s="1596"/>
      <c r="C20" s="1606" t="s">
        <v>1562</v>
      </c>
      <c r="D20" s="1604" t="s">
        <v>5497</v>
      </c>
      <c r="E20" s="508"/>
      <c r="F20" s="508"/>
      <c r="G20" s="462" t="s">
        <v>1563</v>
      </c>
      <c r="H20" s="462" t="s">
        <v>5498</v>
      </c>
      <c r="I20" s="462" t="s">
        <v>1564</v>
      </c>
      <c r="J20" s="483" t="s">
        <v>1565</v>
      </c>
      <c r="K20" s="462" t="s">
        <v>1566</v>
      </c>
      <c r="L20" s="504" t="s">
        <v>5499</v>
      </c>
      <c r="M20" s="504" t="s">
        <v>1569</v>
      </c>
      <c r="N20" s="462" t="s">
        <v>563</v>
      </c>
      <c r="O20" s="462" t="s">
        <v>5500</v>
      </c>
      <c r="P20" s="1432" t="s">
        <v>569</v>
      </c>
      <c r="Q20" s="508" t="s">
        <v>569</v>
      </c>
      <c r="R20" s="1614"/>
      <c r="S20" s="1578" t="s">
        <v>5501</v>
      </c>
      <c r="T20" s="462" t="s">
        <v>913</v>
      </c>
      <c r="U20" s="462" t="s">
        <v>913</v>
      </c>
      <c r="V20" s="462"/>
      <c r="W20" s="462" t="s">
        <v>563</v>
      </c>
      <c r="X20" s="462" t="s">
        <v>563</v>
      </c>
      <c r="Y20" s="483" t="s">
        <v>913</v>
      </c>
      <c r="Z20" s="462" t="s">
        <v>913</v>
      </c>
      <c r="AA20" s="462" t="s">
        <v>913</v>
      </c>
      <c r="AB20" s="462" t="s">
        <v>1709</v>
      </c>
      <c r="AC20" s="462"/>
      <c r="AD20" s="462"/>
      <c r="AE20" s="462"/>
      <c r="AF20" s="462"/>
      <c r="AG20" s="462"/>
      <c r="AH20" s="1600"/>
      <c r="AI20" s="1616" t="s">
        <v>1548</v>
      </c>
      <c r="AJ20" s="1602"/>
      <c r="AK20" s="1602"/>
      <c r="AL20" s="1602"/>
      <c r="AM20" s="1602"/>
      <c r="AN20" s="946"/>
      <c r="AO20" s="946"/>
      <c r="AP20" s="946"/>
      <c r="AQ20" s="946"/>
      <c r="AR20" s="946"/>
      <c r="AS20" s="946"/>
      <c r="AT20" s="946"/>
      <c r="AU20" s="946"/>
      <c r="AV20" s="946"/>
      <c r="AW20" s="946"/>
      <c r="AX20" s="946"/>
      <c r="AY20" s="946"/>
      <c r="AZ20" s="946"/>
      <c r="BA20" s="946"/>
      <c r="BB20" s="946"/>
      <c r="BC20" s="946"/>
      <c r="BD20" s="946"/>
      <c r="BE20" s="946"/>
      <c r="BF20" s="946"/>
      <c r="BG20" s="946"/>
      <c r="BH20" s="946"/>
      <c r="BI20" s="946"/>
      <c r="BJ20" s="946"/>
      <c r="BK20" s="946"/>
      <c r="BL20" s="946"/>
      <c r="BM20" s="946"/>
      <c r="BN20" s="946"/>
      <c r="BO20" s="946"/>
      <c r="BP20" s="946"/>
      <c r="BQ20" s="946"/>
      <c r="BR20" s="1562"/>
      <c r="BS20" s="1562"/>
    </row>
    <row r="21" customFormat="false" ht="12.75" hidden="false" customHeight="false" outlineLevel="0" collapsed="false">
      <c r="A21" s="1596" t="s">
        <v>22</v>
      </c>
      <c r="B21" s="1596"/>
      <c r="C21" s="1597" t="s">
        <v>1615</v>
      </c>
      <c r="D21" s="1598" t="s">
        <v>562</v>
      </c>
      <c r="E21" s="1603" t="s">
        <v>1616</v>
      </c>
      <c r="F21" s="1604" t="s">
        <v>1617</v>
      </c>
      <c r="G21" s="462" t="s">
        <v>1618</v>
      </c>
      <c r="H21" s="462" t="s">
        <v>1619</v>
      </c>
      <c r="I21" s="462" t="s">
        <v>1620</v>
      </c>
      <c r="J21" s="462" t="s">
        <v>1621</v>
      </c>
      <c r="K21" s="462" t="s">
        <v>1622</v>
      </c>
      <c r="L21" s="1622" t="n">
        <v>42403</v>
      </c>
      <c r="M21" s="504" t="s">
        <v>1625</v>
      </c>
      <c r="N21" s="462" t="s">
        <v>913</v>
      </c>
      <c r="O21" s="483" t="s">
        <v>1623</v>
      </c>
      <c r="P21" s="1432" t="s">
        <v>563</v>
      </c>
      <c r="Q21" s="508" t="s">
        <v>563</v>
      </c>
      <c r="R21" s="1614"/>
      <c r="S21" s="1578" t="s">
        <v>5502</v>
      </c>
      <c r="T21" s="462" t="s">
        <v>913</v>
      </c>
      <c r="U21" s="462" t="s">
        <v>563</v>
      </c>
      <c r="V21" s="462" t="s">
        <v>563</v>
      </c>
      <c r="W21" s="462" t="s">
        <v>913</v>
      </c>
      <c r="X21" s="462" t="s">
        <v>913</v>
      </c>
      <c r="Y21" s="462" t="s">
        <v>913</v>
      </c>
      <c r="Z21" s="483"/>
      <c r="AA21" s="462" t="s">
        <v>913</v>
      </c>
      <c r="AB21" s="462"/>
      <c r="AC21" s="462"/>
      <c r="AD21" s="462"/>
      <c r="AE21" s="462"/>
      <c r="AF21" s="462"/>
      <c r="AG21" s="462"/>
      <c r="AH21" s="1600"/>
      <c r="AI21" s="508" t="s">
        <v>5503</v>
      </c>
      <c r="AJ21" s="1602"/>
      <c r="AK21" s="1602"/>
      <c r="AL21" s="1602"/>
      <c r="AM21" s="1602"/>
      <c r="AN21" s="946"/>
      <c r="AO21" s="946"/>
      <c r="AP21" s="946"/>
      <c r="AQ21" s="946"/>
      <c r="AR21" s="946"/>
      <c r="AS21" s="946"/>
      <c r="AT21" s="946"/>
      <c r="AU21" s="946"/>
      <c r="AV21" s="946"/>
      <c r="AW21" s="946"/>
      <c r="AX21" s="946"/>
      <c r="AY21" s="946"/>
      <c r="AZ21" s="946"/>
      <c r="BA21" s="946"/>
      <c r="BB21" s="946"/>
      <c r="BC21" s="946"/>
      <c r="BD21" s="946"/>
      <c r="BE21" s="946"/>
      <c r="BF21" s="946"/>
      <c r="BG21" s="946"/>
      <c r="BH21" s="946"/>
      <c r="BI21" s="946"/>
      <c r="BJ21" s="946"/>
      <c r="BK21" s="946"/>
      <c r="BL21" s="946"/>
      <c r="BM21" s="946"/>
      <c r="BN21" s="946"/>
      <c r="BO21" s="946"/>
      <c r="BP21" s="946"/>
      <c r="BQ21" s="946"/>
      <c r="BR21" s="1562"/>
      <c r="BS21" s="1562"/>
    </row>
    <row r="22" customFormat="false" ht="12.75" hidden="false" customHeight="false" outlineLevel="0" collapsed="false">
      <c r="A22" s="1596"/>
      <c r="B22" s="1596"/>
      <c r="C22" s="1597" t="s">
        <v>1626</v>
      </c>
      <c r="D22" s="1604" t="s">
        <v>1627</v>
      </c>
      <c r="E22" s="1604" t="s">
        <v>1628</v>
      </c>
      <c r="F22" s="1604" t="s">
        <v>5504</v>
      </c>
      <c r="G22" s="462" t="s">
        <v>1630</v>
      </c>
      <c r="H22" s="462" t="s">
        <v>1631</v>
      </c>
      <c r="I22" s="462" t="s">
        <v>1632</v>
      </c>
      <c r="J22" s="462" t="s">
        <v>5505</v>
      </c>
      <c r="K22" s="462" t="s">
        <v>1635</v>
      </c>
      <c r="L22" s="462" t="s">
        <v>1637</v>
      </c>
      <c r="M22" s="504" t="s">
        <v>5506</v>
      </c>
      <c r="N22" s="462" t="s">
        <v>5507</v>
      </c>
      <c r="O22" s="462"/>
      <c r="P22" s="504"/>
      <c r="Q22" s="462"/>
      <c r="R22" s="1614"/>
      <c r="S22" s="1578" t="s">
        <v>5508</v>
      </c>
      <c r="T22" s="462" t="s">
        <v>913</v>
      </c>
      <c r="U22" s="462" t="s">
        <v>1634</v>
      </c>
      <c r="V22" s="462" t="s">
        <v>913</v>
      </c>
      <c r="W22" s="462" t="s">
        <v>563</v>
      </c>
      <c r="X22" s="462" t="s">
        <v>913</v>
      </c>
      <c r="Y22" s="462" t="s">
        <v>913</v>
      </c>
      <c r="Z22" s="462"/>
      <c r="AA22" s="462" t="s">
        <v>913</v>
      </c>
      <c r="AB22" s="462" t="s">
        <v>913</v>
      </c>
      <c r="AC22" s="462"/>
      <c r="AD22" s="462"/>
      <c r="AE22" s="462"/>
      <c r="AF22" s="462"/>
      <c r="AG22" s="462"/>
      <c r="AH22" s="1600"/>
      <c r="AI22" s="1623" t="s">
        <v>1548</v>
      </c>
      <c r="AJ22" s="1602"/>
      <c r="AK22" s="1602"/>
      <c r="AL22" s="1602"/>
      <c r="AM22" s="1602"/>
      <c r="AN22" s="946"/>
      <c r="AO22" s="946"/>
      <c r="AP22" s="946"/>
      <c r="AQ22" s="946"/>
      <c r="AR22" s="946"/>
      <c r="AS22" s="946"/>
      <c r="AT22" s="946"/>
      <c r="AU22" s="946"/>
      <c r="AV22" s="946"/>
      <c r="AW22" s="946"/>
      <c r="AX22" s="946"/>
      <c r="AY22" s="946"/>
      <c r="AZ22" s="946"/>
      <c r="BA22" s="946"/>
      <c r="BB22" s="946"/>
      <c r="BC22" s="946"/>
      <c r="BD22" s="946"/>
      <c r="BE22" s="946"/>
      <c r="BF22" s="946"/>
      <c r="BG22" s="946"/>
      <c r="BH22" s="946"/>
      <c r="BI22" s="946"/>
      <c r="BJ22" s="946"/>
      <c r="BK22" s="946"/>
      <c r="BL22" s="946"/>
      <c r="BM22" s="946"/>
      <c r="BN22" s="946"/>
      <c r="BO22" s="946"/>
      <c r="BP22" s="946"/>
      <c r="BQ22" s="946"/>
      <c r="BR22" s="1562"/>
      <c r="BS22" s="1562"/>
    </row>
    <row r="23" customFormat="false" ht="12.75" hidden="false" customHeight="false" outlineLevel="0" collapsed="false">
      <c r="A23" s="1596" t="s">
        <v>22</v>
      </c>
      <c r="B23" s="1596"/>
      <c r="C23" s="1597" t="s">
        <v>1551</v>
      </c>
      <c r="D23" s="1614" t="s">
        <v>562</v>
      </c>
      <c r="E23" s="1621" t="s">
        <v>5509</v>
      </c>
      <c r="F23" s="1604" t="s">
        <v>5510</v>
      </c>
      <c r="G23" s="462" t="s">
        <v>1552</v>
      </c>
      <c r="H23" s="462" t="s">
        <v>1553</v>
      </c>
      <c r="I23" s="462" t="s">
        <v>1554</v>
      </c>
      <c r="J23" s="462" t="s">
        <v>1555</v>
      </c>
      <c r="K23" s="483" t="s">
        <v>5511</v>
      </c>
      <c r="L23" s="462" t="s">
        <v>1560</v>
      </c>
      <c r="M23" s="504" t="s">
        <v>5512</v>
      </c>
      <c r="N23" s="462"/>
      <c r="O23" s="462" t="s">
        <v>1549</v>
      </c>
      <c r="P23" s="1432" t="s">
        <v>563</v>
      </c>
      <c r="Q23" s="462" t="s">
        <v>1558</v>
      </c>
      <c r="R23" s="1614"/>
      <c r="S23" s="1578" t="s">
        <v>5513</v>
      </c>
      <c r="T23" s="462" t="s">
        <v>913</v>
      </c>
      <c r="U23" s="462" t="s">
        <v>1556</v>
      </c>
      <c r="V23" s="462" t="s">
        <v>569</v>
      </c>
      <c r="W23" s="462" t="s">
        <v>913</v>
      </c>
      <c r="X23" s="508" t="s">
        <v>563</v>
      </c>
      <c r="Y23" s="462" t="s">
        <v>913</v>
      </c>
      <c r="Z23" s="462" t="s">
        <v>913</v>
      </c>
      <c r="AA23" s="462" t="s">
        <v>913</v>
      </c>
      <c r="AB23" s="508" t="s">
        <v>563</v>
      </c>
      <c r="AC23" s="462"/>
      <c r="AD23" s="462"/>
      <c r="AE23" s="462"/>
      <c r="AF23" s="462"/>
      <c r="AG23" s="462"/>
      <c r="AH23" s="1600"/>
      <c r="AI23" s="1624" t="s">
        <v>5514</v>
      </c>
      <c r="AJ23" s="1602"/>
      <c r="AK23" s="1602"/>
      <c r="AL23" s="1602"/>
      <c r="AM23" s="1602"/>
      <c r="AN23" s="946"/>
      <c r="AO23" s="946"/>
      <c r="AP23" s="946"/>
      <c r="AQ23" s="946"/>
      <c r="AR23" s="946"/>
      <c r="AS23" s="946"/>
      <c r="AT23" s="946"/>
      <c r="AU23" s="946"/>
      <c r="AV23" s="946"/>
      <c r="AW23" s="946"/>
      <c r="AX23" s="946"/>
      <c r="AY23" s="946"/>
      <c r="AZ23" s="946"/>
      <c r="BA23" s="946"/>
      <c r="BB23" s="946"/>
      <c r="BC23" s="946"/>
      <c r="BD23" s="946"/>
      <c r="BE23" s="946"/>
      <c r="BF23" s="946"/>
      <c r="BG23" s="946"/>
      <c r="BH23" s="946"/>
      <c r="BI23" s="946"/>
      <c r="BJ23" s="946"/>
      <c r="BK23" s="946"/>
      <c r="BL23" s="946"/>
      <c r="BM23" s="1609"/>
      <c r="BN23" s="1609"/>
      <c r="BO23" s="1609"/>
      <c r="BP23" s="1609"/>
      <c r="BQ23" s="1609"/>
      <c r="BR23" s="1610"/>
      <c r="BS23" s="1610"/>
    </row>
    <row r="24" customFormat="false" ht="12.75" hidden="false" customHeight="false" outlineLevel="0" collapsed="false">
      <c r="A24" s="1596" t="s">
        <v>1543</v>
      </c>
      <c r="B24" s="1596"/>
      <c r="C24" s="1597" t="s">
        <v>1544</v>
      </c>
      <c r="D24" s="1614" t="s">
        <v>1545</v>
      </c>
      <c r="E24" s="462"/>
      <c r="F24" s="462"/>
      <c r="G24" s="462" t="s">
        <v>1641</v>
      </c>
      <c r="H24" s="462" t="s">
        <v>1642</v>
      </c>
      <c r="I24" s="462" t="s">
        <v>1547</v>
      </c>
      <c r="J24" s="462"/>
      <c r="K24" s="483" t="s">
        <v>1547</v>
      </c>
      <c r="L24" s="462"/>
      <c r="M24" s="504" t="s">
        <v>5515</v>
      </c>
      <c r="N24" s="462" t="s">
        <v>563</v>
      </c>
      <c r="O24" s="462" t="s">
        <v>1549</v>
      </c>
      <c r="P24" s="1432"/>
      <c r="Q24" s="508" t="s">
        <v>1548</v>
      </c>
      <c r="R24" s="1614"/>
      <c r="S24" s="1605"/>
      <c r="T24" s="462" t="s">
        <v>913</v>
      </c>
      <c r="U24" s="462" t="s">
        <v>1548</v>
      </c>
      <c r="V24" s="462" t="s">
        <v>563</v>
      </c>
      <c r="W24" s="462"/>
      <c r="X24" s="462" t="s">
        <v>913</v>
      </c>
      <c r="Y24" s="462" t="s">
        <v>913</v>
      </c>
      <c r="Z24" s="483" t="s">
        <v>913</v>
      </c>
      <c r="AA24" s="483" t="s">
        <v>913</v>
      </c>
      <c r="AB24" s="483" t="s">
        <v>913</v>
      </c>
      <c r="AC24" s="462"/>
      <c r="AD24" s="462"/>
      <c r="AE24" s="462"/>
      <c r="AF24" s="462"/>
      <c r="AG24" s="462"/>
      <c r="AH24" s="1600"/>
      <c r="AI24" s="1624" t="s">
        <v>1548</v>
      </c>
      <c r="AJ24" s="1602"/>
      <c r="AK24" s="1602"/>
      <c r="AL24" s="1602"/>
      <c r="AM24" s="1602"/>
      <c r="AN24" s="946"/>
      <c r="AO24" s="946"/>
      <c r="AP24" s="946"/>
      <c r="AQ24" s="946"/>
      <c r="AR24" s="946"/>
      <c r="AS24" s="946"/>
      <c r="AT24" s="946"/>
      <c r="AU24" s="946"/>
      <c r="AV24" s="946"/>
      <c r="AW24" s="946"/>
      <c r="AX24" s="946"/>
      <c r="AY24" s="946"/>
      <c r="AZ24" s="946"/>
      <c r="BA24" s="946"/>
      <c r="BB24" s="946"/>
      <c r="BC24" s="946"/>
      <c r="BD24" s="946"/>
      <c r="BE24" s="946"/>
      <c r="BF24" s="946"/>
      <c r="BG24" s="946"/>
      <c r="BH24" s="946"/>
      <c r="BI24" s="946"/>
      <c r="BJ24" s="946"/>
      <c r="BK24" s="946"/>
      <c r="BL24" s="946"/>
      <c r="BM24" s="1609"/>
      <c r="BN24" s="1609"/>
      <c r="BO24" s="1609"/>
      <c r="BP24" s="1609"/>
      <c r="BQ24" s="1609"/>
      <c r="BR24" s="1610"/>
      <c r="BS24" s="1610"/>
    </row>
    <row r="25" customFormat="false" ht="12.75" hidden="false" customHeight="false" outlineLevel="0" collapsed="false">
      <c r="A25" s="1596" t="s">
        <v>649</v>
      </c>
      <c r="B25" s="1596"/>
      <c r="C25" s="1597" t="s">
        <v>1643</v>
      </c>
      <c r="D25" s="1613" t="s">
        <v>1644</v>
      </c>
      <c r="E25" s="1613" t="s">
        <v>1645</v>
      </c>
      <c r="F25" s="1613" t="s">
        <v>1646</v>
      </c>
      <c r="G25" s="1625" t="s">
        <v>1647</v>
      </c>
      <c r="H25" s="1625" t="s">
        <v>1648</v>
      </c>
      <c r="I25" s="1625" t="s">
        <v>1649</v>
      </c>
      <c r="J25" s="462" t="s">
        <v>1650</v>
      </c>
      <c r="K25" s="462" t="s">
        <v>5516</v>
      </c>
      <c r="L25" s="483" t="s">
        <v>1658</v>
      </c>
      <c r="M25" s="483" t="s">
        <v>1656</v>
      </c>
      <c r="N25" s="483" t="s">
        <v>563</v>
      </c>
      <c r="O25" s="508" t="s">
        <v>563</v>
      </c>
      <c r="P25" s="483" t="s">
        <v>5517</v>
      </c>
      <c r="Q25" s="483" t="s">
        <v>5518</v>
      </c>
      <c r="R25" s="1614"/>
      <c r="S25" s="1615" t="s">
        <v>5519</v>
      </c>
      <c r="T25" s="483" t="s">
        <v>913</v>
      </c>
      <c r="U25" s="462" t="s">
        <v>1652</v>
      </c>
      <c r="V25" s="483" t="s">
        <v>913</v>
      </c>
      <c r="W25" s="462" t="s">
        <v>913</v>
      </c>
      <c r="X25" s="508" t="s">
        <v>569</v>
      </c>
      <c r="Y25" s="462" t="s">
        <v>913</v>
      </c>
      <c r="Z25" s="462" t="s">
        <v>913</v>
      </c>
      <c r="AA25" s="462" t="s">
        <v>913</v>
      </c>
      <c r="AB25" s="508" t="s">
        <v>569</v>
      </c>
      <c r="AC25" s="483"/>
      <c r="AD25" s="483"/>
      <c r="AE25" s="483"/>
      <c r="AF25" s="483"/>
      <c r="AG25" s="483"/>
      <c r="AH25" s="1600"/>
      <c r="AI25" s="1624" t="s">
        <v>1548</v>
      </c>
      <c r="AJ25" s="1608"/>
      <c r="AK25" s="1608"/>
      <c r="AL25" s="1608"/>
      <c r="AM25" s="1608"/>
      <c r="AN25" s="1609"/>
      <c r="AO25" s="1609"/>
      <c r="AP25" s="1609"/>
      <c r="AQ25" s="1609"/>
      <c r="AR25" s="1609"/>
      <c r="AS25" s="1609"/>
      <c r="AT25" s="1609"/>
      <c r="AU25" s="1609"/>
      <c r="AV25" s="1609"/>
      <c r="AW25" s="1609"/>
      <c r="AX25" s="1609"/>
      <c r="AY25" s="1609"/>
      <c r="AZ25" s="1609"/>
      <c r="BA25" s="1609"/>
      <c r="BB25" s="1609"/>
      <c r="BC25" s="1609"/>
      <c r="BD25" s="1609"/>
      <c r="BE25" s="1609"/>
      <c r="BF25" s="1609"/>
      <c r="BG25" s="1609"/>
      <c r="BH25" s="1609"/>
      <c r="BI25" s="1609"/>
      <c r="BJ25" s="946"/>
      <c r="BK25" s="946"/>
      <c r="BL25" s="946"/>
      <c r="BM25" s="1609"/>
      <c r="BN25" s="1609"/>
      <c r="BO25" s="1609"/>
      <c r="BP25" s="1609"/>
      <c r="BQ25" s="1609"/>
      <c r="BR25" s="1610"/>
      <c r="BS25" s="1610"/>
    </row>
    <row r="26" customFormat="false" ht="12.75" hidden="false" customHeight="false" outlineLevel="0" collapsed="false">
      <c r="A26" s="1596" t="s">
        <v>21</v>
      </c>
      <c r="B26" s="1596"/>
      <c r="C26" s="1597" t="s">
        <v>1672</v>
      </c>
      <c r="D26" s="1604" t="s">
        <v>1674</v>
      </c>
      <c r="E26" s="1603" t="s">
        <v>1675</v>
      </c>
      <c r="F26" s="1604" t="s">
        <v>1676</v>
      </c>
      <c r="G26" s="462" t="s">
        <v>1677</v>
      </c>
      <c r="H26" s="462" t="s">
        <v>1678</v>
      </c>
      <c r="I26" s="1625" t="s">
        <v>1679</v>
      </c>
      <c r="J26" s="462" t="s">
        <v>1680</v>
      </c>
      <c r="K26" s="462" t="s">
        <v>1681</v>
      </c>
      <c r="L26" s="462" t="s">
        <v>1658</v>
      </c>
      <c r="M26" s="504" t="s">
        <v>1685</v>
      </c>
      <c r="N26" s="462" t="s">
        <v>563</v>
      </c>
      <c r="O26" s="462" t="s">
        <v>1549</v>
      </c>
      <c r="P26" s="504" t="s">
        <v>5520</v>
      </c>
      <c r="Q26" s="504" t="s">
        <v>5521</v>
      </c>
      <c r="R26" s="1614"/>
      <c r="S26" s="1578" t="s">
        <v>5522</v>
      </c>
      <c r="T26" s="462" t="s">
        <v>913</v>
      </c>
      <c r="U26" s="462" t="s">
        <v>5523</v>
      </c>
      <c r="V26" s="462" t="s">
        <v>913</v>
      </c>
      <c r="W26" s="462" t="s">
        <v>913</v>
      </c>
      <c r="X26" s="462" t="s">
        <v>563</v>
      </c>
      <c r="Y26" s="462" t="s">
        <v>913</v>
      </c>
      <c r="Z26" s="483" t="s">
        <v>563</v>
      </c>
      <c r="AA26" s="462" t="s">
        <v>913</v>
      </c>
      <c r="AB26" s="462" t="s">
        <v>913</v>
      </c>
      <c r="AC26" s="462"/>
      <c r="AD26" s="462"/>
      <c r="AE26" s="462"/>
      <c r="AF26" s="462"/>
      <c r="AG26" s="462"/>
      <c r="AH26" s="1600"/>
      <c r="AI26" s="1601" t="s">
        <v>1548</v>
      </c>
      <c r="AJ26" s="1602"/>
      <c r="AK26" s="1602"/>
      <c r="AL26" s="1602"/>
      <c r="AM26" s="1602"/>
      <c r="AN26" s="946"/>
      <c r="AO26" s="946"/>
      <c r="AP26" s="946"/>
      <c r="AQ26" s="946"/>
      <c r="AR26" s="946"/>
      <c r="AS26" s="946"/>
      <c r="AT26" s="946"/>
      <c r="AU26" s="946"/>
      <c r="AV26" s="946"/>
      <c r="AW26" s="946"/>
      <c r="AX26" s="946"/>
      <c r="AY26" s="946"/>
      <c r="AZ26" s="946"/>
      <c r="BA26" s="946"/>
      <c r="BB26" s="946"/>
      <c r="BC26" s="946"/>
      <c r="BD26" s="946"/>
      <c r="BE26" s="946"/>
      <c r="BF26" s="946"/>
      <c r="BG26" s="946"/>
      <c r="BH26" s="946"/>
      <c r="BI26" s="946"/>
      <c r="BJ26" s="946"/>
      <c r="BK26" s="946"/>
      <c r="BL26" s="946"/>
      <c r="BM26" s="1609"/>
      <c r="BN26" s="1609"/>
      <c r="BO26" s="1609"/>
      <c r="BP26" s="1609"/>
      <c r="BQ26" s="1609"/>
      <c r="BR26" s="1610"/>
      <c r="BS26" s="1610"/>
    </row>
    <row r="27" customFormat="false" ht="12.75" hidden="false" customHeight="false" outlineLevel="0" collapsed="false">
      <c r="A27" s="1596" t="s">
        <v>21</v>
      </c>
      <c r="B27" s="1596"/>
      <c r="C27" s="1597" t="s">
        <v>5524</v>
      </c>
      <c r="D27" s="1613" t="s">
        <v>1687</v>
      </c>
      <c r="E27" s="1613" t="s">
        <v>1688</v>
      </c>
      <c r="F27" s="462"/>
      <c r="G27" s="483" t="s">
        <v>1689</v>
      </c>
      <c r="H27" s="504" t="s">
        <v>5525</v>
      </c>
      <c r="I27" s="483" t="s">
        <v>1691</v>
      </c>
      <c r="J27" s="1613" t="s">
        <v>1692</v>
      </c>
      <c r="K27" s="462" t="s">
        <v>1695</v>
      </c>
      <c r="L27" s="462" t="s">
        <v>1658</v>
      </c>
      <c r="M27" s="504" t="s">
        <v>1699</v>
      </c>
      <c r="N27" s="462" t="s">
        <v>563</v>
      </c>
      <c r="O27" s="483" t="s">
        <v>1549</v>
      </c>
      <c r="P27" s="504" t="s">
        <v>5526</v>
      </c>
      <c r="Q27" s="504" t="s">
        <v>5527</v>
      </c>
      <c r="R27" s="1614"/>
      <c r="S27" s="1578" t="s">
        <v>5528</v>
      </c>
      <c r="T27" s="462" t="s">
        <v>913</v>
      </c>
      <c r="U27" s="462" t="s">
        <v>913</v>
      </c>
      <c r="V27" s="462" t="s">
        <v>1694</v>
      </c>
      <c r="W27" s="462"/>
      <c r="X27" s="462" t="s">
        <v>563</v>
      </c>
      <c r="Y27" s="483" t="s">
        <v>913</v>
      </c>
      <c r="Z27" s="483" t="s">
        <v>563</v>
      </c>
      <c r="AA27" s="462" t="s">
        <v>913</v>
      </c>
      <c r="AB27" s="483" t="s">
        <v>563</v>
      </c>
      <c r="AC27" s="462"/>
      <c r="AD27" s="462"/>
      <c r="AE27" s="462"/>
      <c r="AF27" s="462"/>
      <c r="AG27" s="462"/>
      <c r="AH27" s="1600"/>
      <c r="AI27" s="1623" t="s">
        <v>1548</v>
      </c>
      <c r="AJ27" s="1602"/>
      <c r="AK27" s="1602"/>
      <c r="AL27" s="1602"/>
      <c r="AM27" s="1602"/>
      <c r="AN27" s="946"/>
      <c r="AO27" s="946"/>
      <c r="AP27" s="946"/>
      <c r="AQ27" s="946"/>
      <c r="AR27" s="946"/>
      <c r="AS27" s="946"/>
      <c r="AT27" s="946"/>
      <c r="AU27" s="946"/>
      <c r="AV27" s="946"/>
      <c r="AW27" s="946"/>
      <c r="AX27" s="946"/>
      <c r="AY27" s="946"/>
      <c r="AZ27" s="946"/>
      <c r="BA27" s="946"/>
      <c r="BB27" s="946"/>
      <c r="BC27" s="946"/>
      <c r="BD27" s="946"/>
      <c r="BE27" s="946"/>
      <c r="BF27" s="946"/>
      <c r="BG27" s="946"/>
      <c r="BH27" s="946"/>
      <c r="BI27" s="946"/>
      <c r="BJ27" s="946"/>
      <c r="BK27" s="946"/>
      <c r="BL27" s="946"/>
      <c r="BM27" s="1609"/>
      <c r="BN27" s="1609"/>
      <c r="BO27" s="1609"/>
      <c r="BP27" s="1609"/>
      <c r="BQ27" s="1609"/>
      <c r="BR27" s="1610"/>
      <c r="BS27" s="1610"/>
    </row>
    <row r="28" customFormat="false" ht="12.75" hidden="false" customHeight="false" outlineLevel="0" collapsed="false">
      <c r="A28" s="1596" t="s">
        <v>1162</v>
      </c>
      <c r="B28" s="1596"/>
      <c r="C28" s="1597" t="s">
        <v>1163</v>
      </c>
      <c r="D28" s="1604" t="s">
        <v>4192</v>
      </c>
      <c r="E28" s="1604" t="s">
        <v>5529</v>
      </c>
      <c r="F28" s="1604" t="s">
        <v>5530</v>
      </c>
      <c r="G28" s="462" t="s">
        <v>1164</v>
      </c>
      <c r="H28" s="462"/>
      <c r="I28" s="504" t="s">
        <v>5531</v>
      </c>
      <c r="J28" s="1603" t="s">
        <v>5532</v>
      </c>
      <c r="K28" s="462"/>
      <c r="L28" s="462"/>
      <c r="M28" s="504"/>
      <c r="N28" s="462"/>
      <c r="O28" s="462"/>
      <c r="P28" s="504"/>
      <c r="Q28" s="462"/>
      <c r="R28" s="1614"/>
      <c r="S28" s="1605" t="s">
        <v>1167</v>
      </c>
      <c r="T28" s="462" t="s">
        <v>913</v>
      </c>
      <c r="U28" s="504" t="s">
        <v>5533</v>
      </c>
      <c r="V28" s="462"/>
      <c r="W28" s="462"/>
      <c r="X28" s="462" t="s">
        <v>913</v>
      </c>
      <c r="Y28" s="462" t="s">
        <v>913</v>
      </c>
      <c r="Z28" s="483" t="s">
        <v>913</v>
      </c>
      <c r="AA28" s="462" t="s">
        <v>913</v>
      </c>
      <c r="AB28" s="462" t="s">
        <v>563</v>
      </c>
      <c r="AC28" s="462"/>
      <c r="AD28" s="462"/>
      <c r="AE28" s="483"/>
      <c r="AF28" s="462"/>
      <c r="AG28" s="462"/>
      <c r="AH28" s="1600"/>
      <c r="AI28" s="1623" t="s">
        <v>1548</v>
      </c>
      <c r="AJ28" s="1602"/>
      <c r="AK28" s="1602"/>
      <c r="AL28" s="1602"/>
      <c r="AM28" s="1602"/>
      <c r="AN28" s="946"/>
      <c r="AO28" s="946"/>
      <c r="AP28" s="946"/>
      <c r="AQ28" s="946"/>
      <c r="AR28" s="946"/>
      <c r="AS28" s="946"/>
      <c r="AT28" s="946"/>
      <c r="AU28" s="946"/>
      <c r="AV28" s="946"/>
      <c r="AW28" s="946"/>
      <c r="AX28" s="946"/>
      <c r="AY28" s="946"/>
      <c r="AZ28" s="946"/>
      <c r="BA28" s="946"/>
      <c r="BB28" s="946"/>
      <c r="BC28" s="946"/>
      <c r="BD28" s="946"/>
      <c r="BE28" s="946"/>
      <c r="BF28" s="946"/>
      <c r="BG28" s="946"/>
      <c r="BH28" s="946"/>
      <c r="BI28" s="946"/>
      <c r="BJ28" s="946"/>
      <c r="BK28" s="946"/>
      <c r="BL28" s="946"/>
      <c r="BM28" s="1609"/>
      <c r="BN28" s="1609"/>
      <c r="BO28" s="1609"/>
      <c r="BP28" s="1609"/>
      <c r="BQ28" s="1609"/>
      <c r="BR28" s="1610"/>
      <c r="BS28" s="1610"/>
    </row>
    <row r="29" customFormat="false" ht="12.75" hidden="false" customHeight="false" outlineLevel="0" collapsed="false">
      <c r="A29" s="1626" t="s">
        <v>21</v>
      </c>
      <c r="B29" s="1626"/>
      <c r="C29" s="1627" t="s">
        <v>1700</v>
      </c>
      <c r="D29" s="1628" t="s">
        <v>1701</v>
      </c>
      <c r="E29" s="1604" t="s">
        <v>1702</v>
      </c>
      <c r="F29" s="1604" t="s">
        <v>1703</v>
      </c>
      <c r="G29" s="462"/>
      <c r="H29" s="504" t="s">
        <v>5534</v>
      </c>
      <c r="I29" s="511" t="s">
        <v>1705</v>
      </c>
      <c r="J29" s="478" t="s">
        <v>1706</v>
      </c>
      <c r="K29" s="504" t="s">
        <v>5535</v>
      </c>
      <c r="L29" s="1629" t="s">
        <v>913</v>
      </c>
      <c r="M29" s="504" t="s">
        <v>1713</v>
      </c>
      <c r="N29" s="1629" t="s">
        <v>5536</v>
      </c>
      <c r="O29" s="462" t="s">
        <v>1549</v>
      </c>
      <c r="P29" s="1630" t="s">
        <v>5537</v>
      </c>
      <c r="Q29" s="1630" t="s">
        <v>5538</v>
      </c>
      <c r="R29" s="1631"/>
      <c r="S29" s="1632" t="s">
        <v>5539</v>
      </c>
      <c r="T29" s="1629" t="s">
        <v>913</v>
      </c>
      <c r="U29" s="462" t="s">
        <v>1707</v>
      </c>
      <c r="V29" s="462" t="s">
        <v>913</v>
      </c>
      <c r="W29" s="462"/>
      <c r="X29" s="462" t="s">
        <v>5540</v>
      </c>
      <c r="Y29" s="462" t="s">
        <v>913</v>
      </c>
      <c r="Z29" s="462"/>
      <c r="AA29" s="1629" t="s">
        <v>913</v>
      </c>
      <c r="AB29" s="462" t="s">
        <v>913</v>
      </c>
      <c r="AC29" s="462"/>
      <c r="AD29" s="462"/>
      <c r="AE29" s="462"/>
      <c r="AF29" s="462"/>
      <c r="AG29" s="462"/>
      <c r="AH29" s="1600"/>
      <c r="AI29" s="480" t="s">
        <v>1548</v>
      </c>
      <c r="AJ29" s="1602"/>
      <c r="AK29" s="1602"/>
      <c r="AL29" s="1602"/>
      <c r="AM29" s="1602"/>
      <c r="AN29" s="946"/>
      <c r="AO29" s="946"/>
      <c r="AP29" s="946"/>
      <c r="AQ29" s="946"/>
      <c r="AR29" s="946"/>
      <c r="AS29" s="946"/>
      <c r="AT29" s="946"/>
      <c r="AU29" s="946"/>
      <c r="AV29" s="946"/>
      <c r="AW29" s="946"/>
      <c r="AX29" s="946"/>
      <c r="AY29" s="946"/>
      <c r="AZ29" s="946"/>
      <c r="BA29" s="946"/>
      <c r="BB29" s="946"/>
      <c r="BC29" s="946"/>
      <c r="BD29" s="946"/>
      <c r="BE29" s="946"/>
      <c r="BF29" s="946"/>
      <c r="BG29" s="946"/>
      <c r="BH29" s="946"/>
      <c r="BI29" s="946"/>
      <c r="BJ29" s="946"/>
      <c r="BK29" s="946"/>
      <c r="BL29" s="946"/>
      <c r="BM29" s="946"/>
      <c r="BN29" s="946"/>
      <c r="BO29" s="946"/>
      <c r="BP29" s="946"/>
      <c r="BQ29" s="946"/>
      <c r="BR29" s="1562"/>
      <c r="BS29" s="1562"/>
    </row>
    <row r="30" customFormat="false" ht="12.75" hidden="false" customHeight="false" outlineLevel="0" collapsed="false">
      <c r="A30" s="1596" t="s">
        <v>22</v>
      </c>
      <c r="B30" s="1596"/>
      <c r="C30" s="1597" t="s">
        <v>1530</v>
      </c>
      <c r="D30" s="462"/>
      <c r="E30" s="1613" t="s">
        <v>5541</v>
      </c>
      <c r="F30" s="1613" t="s">
        <v>5542</v>
      </c>
      <c r="G30" s="483" t="s">
        <v>5543</v>
      </c>
      <c r="H30" s="1625" t="s">
        <v>5544</v>
      </c>
      <c r="I30" s="483" t="s">
        <v>1533</v>
      </c>
      <c r="J30" s="462" t="s">
        <v>1534</v>
      </c>
      <c r="K30" s="483" t="s">
        <v>1538</v>
      </c>
      <c r="L30" s="1633" t="n">
        <v>42319</v>
      </c>
      <c r="M30" s="483" t="s">
        <v>562</v>
      </c>
      <c r="N30" s="483" t="s">
        <v>562</v>
      </c>
      <c r="O30" s="462" t="s">
        <v>1539</v>
      </c>
      <c r="P30" s="1432" t="s">
        <v>563</v>
      </c>
      <c r="Q30" s="483" t="s">
        <v>5545</v>
      </c>
      <c r="R30" s="1614"/>
      <c r="S30" s="1615" t="s">
        <v>5546</v>
      </c>
      <c r="T30" s="483" t="s">
        <v>913</v>
      </c>
      <c r="U30" s="462" t="s">
        <v>1536</v>
      </c>
      <c r="V30" s="1598"/>
      <c r="W30" s="462" t="s">
        <v>913</v>
      </c>
      <c r="X30" s="462" t="s">
        <v>913</v>
      </c>
      <c r="Y30" s="462" t="s">
        <v>913</v>
      </c>
      <c r="Z30" s="462" t="s">
        <v>5547</v>
      </c>
      <c r="AA30" s="462" t="s">
        <v>913</v>
      </c>
      <c r="AB30" s="462" t="s">
        <v>913</v>
      </c>
      <c r="AC30" s="483"/>
      <c r="AD30" s="483"/>
      <c r="AE30" s="483" t="s">
        <v>563</v>
      </c>
      <c r="AF30" s="483"/>
      <c r="AG30" s="483"/>
      <c r="AH30" s="1600"/>
      <c r="AI30" s="1634" t="s">
        <v>5548</v>
      </c>
      <c r="AJ30" s="1608"/>
      <c r="AK30" s="1608"/>
      <c r="AL30" s="1608"/>
      <c r="AM30" s="1608"/>
      <c r="AN30" s="1609"/>
      <c r="AO30" s="1609"/>
      <c r="AP30" s="1609"/>
      <c r="AQ30" s="1609"/>
      <c r="AR30" s="1609"/>
      <c r="AS30" s="1609"/>
      <c r="AT30" s="1609"/>
      <c r="AU30" s="1609"/>
      <c r="AV30" s="1609"/>
      <c r="AW30" s="1609"/>
      <c r="AX30" s="1609"/>
      <c r="AY30" s="1609"/>
      <c r="AZ30" s="1609"/>
      <c r="BA30" s="1609"/>
      <c r="BB30" s="1609"/>
      <c r="BC30" s="1609"/>
      <c r="BD30" s="1609"/>
      <c r="BE30" s="1609"/>
      <c r="BF30" s="1609"/>
      <c r="BG30" s="1609"/>
      <c r="BH30" s="1609"/>
      <c r="BI30" s="1609"/>
      <c r="BJ30" s="1609"/>
      <c r="BK30" s="1609"/>
      <c r="BL30" s="1609"/>
      <c r="BM30" s="1609"/>
      <c r="BN30" s="1609"/>
      <c r="BO30" s="1609"/>
      <c r="BP30" s="1609"/>
      <c r="BQ30" s="1609"/>
      <c r="BR30" s="1610"/>
      <c r="BS30" s="1610"/>
    </row>
    <row r="31" customFormat="false" ht="12.75" hidden="false" customHeight="false" outlineLevel="0" collapsed="false">
      <c r="A31" s="1596" t="s">
        <v>22</v>
      </c>
      <c r="B31" s="1596"/>
      <c r="C31" s="1597" t="s">
        <v>1715</v>
      </c>
      <c r="D31" s="462"/>
      <c r="E31" s="462"/>
      <c r="F31" s="1604" t="s">
        <v>1716</v>
      </c>
      <c r="G31" s="462" t="s">
        <v>5549</v>
      </c>
      <c r="H31" s="462" t="s">
        <v>1718</v>
      </c>
      <c r="I31" s="462" t="s">
        <v>1719</v>
      </c>
      <c r="J31" s="462" t="s">
        <v>1720</v>
      </c>
      <c r="K31" s="462" t="s">
        <v>1724</v>
      </c>
      <c r="L31" s="462" t="s">
        <v>1728</v>
      </c>
      <c r="M31" s="504" t="s">
        <v>1729</v>
      </c>
      <c r="N31" s="462" t="s">
        <v>1730</v>
      </c>
      <c r="O31" s="462" t="s">
        <v>1539</v>
      </c>
      <c r="P31" s="483" t="s">
        <v>5550</v>
      </c>
      <c r="Q31" s="504" t="s">
        <v>5551</v>
      </c>
      <c r="R31" s="1614"/>
      <c r="S31" s="1578" t="s">
        <v>5552</v>
      </c>
      <c r="T31" s="462" t="s">
        <v>913</v>
      </c>
      <c r="U31" s="508" t="s">
        <v>1722</v>
      </c>
      <c r="V31" s="462" t="s">
        <v>563</v>
      </c>
      <c r="W31" s="462" t="s">
        <v>5553</v>
      </c>
      <c r="X31" s="462" t="s">
        <v>5554</v>
      </c>
      <c r="Y31" s="462" t="s">
        <v>913</v>
      </c>
      <c r="Z31" s="483"/>
      <c r="AA31" s="462" t="s">
        <v>913</v>
      </c>
      <c r="AB31" s="483"/>
      <c r="AC31" s="462"/>
      <c r="AD31" s="462"/>
      <c r="AE31" s="462"/>
      <c r="AF31" s="462"/>
      <c r="AG31" s="462"/>
      <c r="AH31" s="1600"/>
      <c r="AI31" s="1623" t="s">
        <v>1548</v>
      </c>
      <c r="AJ31" s="1602"/>
      <c r="AK31" s="1602"/>
      <c r="AL31" s="1602"/>
      <c r="AM31" s="1602"/>
      <c r="AN31" s="946"/>
      <c r="AO31" s="946"/>
      <c r="AP31" s="946"/>
      <c r="AQ31" s="946"/>
      <c r="AR31" s="946"/>
      <c r="AS31" s="946"/>
      <c r="AT31" s="946"/>
      <c r="AU31" s="946"/>
      <c r="AV31" s="946"/>
      <c r="AW31" s="946"/>
      <c r="AX31" s="946"/>
      <c r="AY31" s="946"/>
      <c r="AZ31" s="946"/>
      <c r="BA31" s="946"/>
      <c r="BB31" s="946"/>
      <c r="BC31" s="946"/>
      <c r="BD31" s="946"/>
      <c r="BE31" s="946"/>
      <c r="BF31" s="946"/>
      <c r="BG31" s="946"/>
      <c r="BH31" s="946"/>
      <c r="BI31" s="946"/>
      <c r="BJ31" s="946"/>
      <c r="BK31" s="1609"/>
      <c r="BL31" s="1609"/>
      <c r="BM31" s="1609"/>
      <c r="BN31" s="1609"/>
      <c r="BO31" s="1609"/>
      <c r="BP31" s="1609"/>
      <c r="BQ31" s="1609"/>
      <c r="BR31" s="1610"/>
      <c r="BS31" s="1610"/>
    </row>
    <row r="32" customFormat="false" ht="12.75" hidden="false" customHeight="false" outlineLevel="0" collapsed="false">
      <c r="A32" s="1596" t="s">
        <v>22</v>
      </c>
      <c r="B32" s="1596"/>
      <c r="C32" s="1597" t="s">
        <v>1746</v>
      </c>
      <c r="D32" s="1604" t="s">
        <v>126</v>
      </c>
      <c r="E32" s="1604" t="s">
        <v>127</v>
      </c>
      <c r="F32" s="1604" t="s">
        <v>1747</v>
      </c>
      <c r="G32" s="462" t="s">
        <v>1748</v>
      </c>
      <c r="H32" s="462" t="s">
        <v>1749</v>
      </c>
      <c r="I32" s="462" t="s">
        <v>1750</v>
      </c>
      <c r="J32" s="504" t="s">
        <v>5555</v>
      </c>
      <c r="K32" s="462" t="s">
        <v>1754</v>
      </c>
      <c r="L32" s="462" t="s">
        <v>1758</v>
      </c>
      <c r="M32" s="504" t="s">
        <v>1759</v>
      </c>
      <c r="N32" s="504" t="s">
        <v>5556</v>
      </c>
      <c r="O32" s="462" t="s">
        <v>1539</v>
      </c>
      <c r="P32" s="483" t="s">
        <v>5557</v>
      </c>
      <c r="Q32" s="504" t="s">
        <v>5558</v>
      </c>
      <c r="R32" s="1614"/>
      <c r="S32" s="1578" t="s">
        <v>5559</v>
      </c>
      <c r="T32" s="462" t="s">
        <v>913</v>
      </c>
      <c r="U32" s="462" t="s">
        <v>1752</v>
      </c>
      <c r="V32" s="462" t="s">
        <v>563</v>
      </c>
      <c r="W32" s="462"/>
      <c r="X32" s="462" t="s">
        <v>563</v>
      </c>
      <c r="Y32" s="483" t="s">
        <v>913</v>
      </c>
      <c r="Z32" s="462" t="s">
        <v>913</v>
      </c>
      <c r="AA32" s="462" t="s">
        <v>913</v>
      </c>
      <c r="AB32" s="483" t="s">
        <v>913</v>
      </c>
      <c r="AC32" s="462"/>
      <c r="AD32" s="462"/>
      <c r="AE32" s="462"/>
      <c r="AF32" s="462"/>
      <c r="AG32" s="462"/>
      <c r="AH32" s="1600"/>
      <c r="AI32" s="1601" t="s">
        <v>1548</v>
      </c>
      <c r="AJ32" s="1602"/>
      <c r="AK32" s="1602"/>
      <c r="AL32" s="1602"/>
      <c r="AM32" s="1602"/>
      <c r="AN32" s="946"/>
      <c r="AO32" s="946"/>
      <c r="AP32" s="946"/>
      <c r="AQ32" s="946"/>
      <c r="AR32" s="946"/>
      <c r="AS32" s="946"/>
      <c r="AT32" s="946"/>
      <c r="AU32" s="946"/>
      <c r="AV32" s="946"/>
      <c r="AW32" s="946"/>
      <c r="AX32" s="946"/>
      <c r="AY32" s="946"/>
      <c r="AZ32" s="946"/>
      <c r="BA32" s="946"/>
      <c r="BB32" s="946"/>
      <c r="BC32" s="946"/>
      <c r="BD32" s="946"/>
      <c r="BE32" s="946"/>
      <c r="BF32" s="946"/>
      <c r="BG32" s="946"/>
      <c r="BH32" s="946"/>
      <c r="BI32" s="946"/>
      <c r="BJ32" s="946"/>
      <c r="BK32" s="1609"/>
      <c r="BL32" s="1609"/>
      <c r="BM32" s="1609"/>
      <c r="BN32" s="1609"/>
      <c r="BO32" s="1609"/>
      <c r="BP32" s="1609"/>
      <c r="BQ32" s="1609"/>
      <c r="BR32" s="1610"/>
      <c r="BS32" s="1610"/>
    </row>
    <row r="33" customFormat="false" ht="12.75" hidden="false" customHeight="false" outlineLevel="0" collapsed="false">
      <c r="A33" s="1596" t="s">
        <v>1761</v>
      </c>
      <c r="B33" s="1596"/>
      <c r="C33" s="1597" t="s">
        <v>5560</v>
      </c>
      <c r="D33" s="1614"/>
      <c r="E33" s="483"/>
      <c r="F33" s="1613" t="s">
        <v>1763</v>
      </c>
      <c r="G33" s="483" t="s">
        <v>5561</v>
      </c>
      <c r="H33" s="1625" t="s">
        <v>1765</v>
      </c>
      <c r="I33" s="1625" t="s">
        <v>1766</v>
      </c>
      <c r="J33" s="462" t="s">
        <v>1767</v>
      </c>
      <c r="K33" s="483" t="s">
        <v>1769</v>
      </c>
      <c r="L33" s="483" t="s">
        <v>913</v>
      </c>
      <c r="M33" s="504" t="s">
        <v>1776</v>
      </c>
      <c r="N33" s="483"/>
      <c r="O33" s="483" t="s">
        <v>1772</v>
      </c>
      <c r="P33" s="483" t="s">
        <v>5562</v>
      </c>
      <c r="Q33" s="462" t="s">
        <v>1774</v>
      </c>
      <c r="R33" s="1614"/>
      <c r="S33" s="1615" t="s">
        <v>5563</v>
      </c>
      <c r="T33" s="483" t="s">
        <v>913</v>
      </c>
      <c r="U33" s="483" t="s">
        <v>1768</v>
      </c>
      <c r="V33" s="1598" t="s">
        <v>562</v>
      </c>
      <c r="W33" s="462" t="s">
        <v>913</v>
      </c>
      <c r="X33" s="462" t="s">
        <v>913</v>
      </c>
      <c r="Y33" s="462" t="s">
        <v>913</v>
      </c>
      <c r="Z33" s="483"/>
      <c r="AA33" s="462" t="s">
        <v>913</v>
      </c>
      <c r="AB33" s="462" t="s">
        <v>913</v>
      </c>
      <c r="AC33" s="483"/>
      <c r="AD33" s="483"/>
      <c r="AE33" s="483"/>
      <c r="AF33" s="483"/>
      <c r="AG33" s="483"/>
      <c r="AH33" s="1600"/>
      <c r="AI33" s="1623" t="s">
        <v>1548</v>
      </c>
      <c r="AJ33" s="1608"/>
      <c r="AK33" s="1608"/>
      <c r="AL33" s="1608"/>
      <c r="AM33" s="1608"/>
      <c r="AN33" s="1609"/>
      <c r="AO33" s="1609"/>
      <c r="AP33" s="1609"/>
      <c r="AQ33" s="1609"/>
      <c r="AR33" s="1609"/>
      <c r="AS33" s="1609"/>
      <c r="AT33" s="1609"/>
      <c r="AU33" s="1609"/>
      <c r="AV33" s="1609"/>
      <c r="AW33" s="1609"/>
      <c r="AX33" s="1609"/>
      <c r="AY33" s="1609"/>
      <c r="AZ33" s="1609"/>
      <c r="BA33" s="1609"/>
      <c r="BB33" s="1609"/>
      <c r="BC33" s="1609"/>
      <c r="BD33" s="1609"/>
      <c r="BE33" s="1609"/>
      <c r="BF33" s="1609"/>
      <c r="BG33" s="1609"/>
      <c r="BH33" s="1609"/>
      <c r="BI33" s="1609"/>
      <c r="BJ33" s="1609"/>
      <c r="BK33" s="1609"/>
      <c r="BL33" s="1609"/>
      <c r="BM33" s="1609"/>
      <c r="BN33" s="1609"/>
      <c r="BO33" s="1609"/>
      <c r="BP33" s="1609"/>
      <c r="BQ33" s="1609"/>
      <c r="BR33" s="1610"/>
      <c r="BS33" s="1610"/>
    </row>
    <row r="34" customFormat="false" ht="12.75" hidden="false" customHeight="false" outlineLevel="0" collapsed="false">
      <c r="A34" s="1611" t="s">
        <v>649</v>
      </c>
      <c r="B34" s="1611"/>
      <c r="C34" s="1612" t="s">
        <v>5564</v>
      </c>
      <c r="D34" s="1613" t="s">
        <v>5565</v>
      </c>
      <c r="E34" s="1613" t="s">
        <v>5566</v>
      </c>
      <c r="F34" s="1613" t="s">
        <v>5567</v>
      </c>
      <c r="G34" s="462" t="s">
        <v>1514</v>
      </c>
      <c r="H34" s="483" t="s">
        <v>1515</v>
      </c>
      <c r="I34" s="483" t="s">
        <v>1516</v>
      </c>
      <c r="J34" s="462" t="s">
        <v>1517</v>
      </c>
      <c r="K34" s="483" t="s">
        <v>5568</v>
      </c>
      <c r="L34" s="462" t="s">
        <v>1522</v>
      </c>
      <c r="M34" s="504" t="s">
        <v>1523</v>
      </c>
      <c r="N34" s="462" t="s">
        <v>1522</v>
      </c>
      <c r="O34" s="462" t="s">
        <v>1458</v>
      </c>
      <c r="P34" s="504" t="s">
        <v>5569</v>
      </c>
      <c r="Q34" s="483" t="s">
        <v>5570</v>
      </c>
      <c r="R34" s="1614"/>
      <c r="S34" s="1615" t="s">
        <v>5571</v>
      </c>
      <c r="T34" s="483" t="s">
        <v>913</v>
      </c>
      <c r="U34" s="508" t="s">
        <v>913</v>
      </c>
      <c r="V34" s="508" t="s">
        <v>1899</v>
      </c>
      <c r="W34" s="462"/>
      <c r="X34" s="462" t="s">
        <v>563</v>
      </c>
      <c r="Y34" s="462" t="s">
        <v>913</v>
      </c>
      <c r="Z34" s="462" t="s">
        <v>913</v>
      </c>
      <c r="AA34" s="462" t="s">
        <v>913</v>
      </c>
      <c r="AB34" s="462" t="s">
        <v>913</v>
      </c>
      <c r="AC34" s="508"/>
      <c r="AD34" s="508" t="s">
        <v>563</v>
      </c>
      <c r="AE34" s="483"/>
      <c r="AF34" s="483"/>
      <c r="AG34" s="483"/>
      <c r="AH34" s="1600"/>
      <c r="AI34" s="1601" t="s">
        <v>1548</v>
      </c>
      <c r="AJ34" s="1608"/>
      <c r="AK34" s="1608"/>
      <c r="AL34" s="1608"/>
      <c r="AM34" s="1608"/>
      <c r="AN34" s="1609"/>
      <c r="AO34" s="1609"/>
      <c r="AP34" s="1609"/>
      <c r="AQ34" s="1609"/>
      <c r="AR34" s="1609"/>
      <c r="AS34" s="1609"/>
      <c r="AT34" s="1609"/>
      <c r="AU34" s="1609"/>
      <c r="AV34" s="1609"/>
      <c r="AW34" s="1609"/>
      <c r="AX34" s="1609"/>
      <c r="AY34" s="1609"/>
      <c r="AZ34" s="1609"/>
      <c r="BA34" s="1609"/>
      <c r="BB34" s="1609"/>
      <c r="BC34" s="1609"/>
      <c r="BD34" s="1609"/>
      <c r="BE34" s="1609"/>
      <c r="BF34" s="1609"/>
      <c r="BG34" s="1609"/>
      <c r="BH34" s="1609"/>
      <c r="BI34" s="1609"/>
      <c r="BJ34" s="1609"/>
      <c r="BK34" s="1609"/>
      <c r="BL34" s="1609"/>
      <c r="BM34" s="1609"/>
      <c r="BN34" s="1609"/>
      <c r="BO34" s="1609"/>
      <c r="BP34" s="1609"/>
      <c r="BQ34" s="1609"/>
      <c r="BR34" s="1610"/>
      <c r="BS34" s="1610"/>
    </row>
    <row r="35" customFormat="false" ht="12.75" hidden="false" customHeight="false" outlineLevel="0" collapsed="false">
      <c r="A35" s="1611" t="s">
        <v>4255</v>
      </c>
      <c r="B35" s="1611"/>
      <c r="C35" s="1612" t="s">
        <v>1794</v>
      </c>
      <c r="D35" s="1621" t="s">
        <v>1795</v>
      </c>
      <c r="E35" s="1613" t="s">
        <v>1796</v>
      </c>
      <c r="F35" s="1613" t="s">
        <v>1797</v>
      </c>
      <c r="G35" s="462" t="s">
        <v>1798</v>
      </c>
      <c r="H35" s="462" t="s">
        <v>1799</v>
      </c>
      <c r="I35" s="462" t="s">
        <v>1800</v>
      </c>
      <c r="J35" s="462" t="s">
        <v>1801</v>
      </c>
      <c r="K35" s="462" t="s">
        <v>1803</v>
      </c>
      <c r="L35" s="462" t="s">
        <v>1807</v>
      </c>
      <c r="M35" s="504" t="s">
        <v>5572</v>
      </c>
      <c r="N35" s="508" t="s">
        <v>563</v>
      </c>
      <c r="O35" s="462" t="s">
        <v>1458</v>
      </c>
      <c r="P35" s="1432" t="s">
        <v>1804</v>
      </c>
      <c r="Q35" s="504" t="s">
        <v>5573</v>
      </c>
      <c r="R35" s="1614"/>
      <c r="S35" s="1578" t="s">
        <v>5574</v>
      </c>
      <c r="T35" s="462" t="s">
        <v>913</v>
      </c>
      <c r="U35" s="508" t="s">
        <v>563</v>
      </c>
      <c r="V35" s="508" t="s">
        <v>563</v>
      </c>
      <c r="W35" s="462" t="s">
        <v>913</v>
      </c>
      <c r="X35" s="462" t="s">
        <v>913</v>
      </c>
      <c r="Y35" s="508" t="s">
        <v>569</v>
      </c>
      <c r="Z35" s="462" t="s">
        <v>913</v>
      </c>
      <c r="AA35" s="462" t="s">
        <v>913</v>
      </c>
      <c r="AB35" s="508" t="s">
        <v>563</v>
      </c>
      <c r="AC35" s="508"/>
      <c r="AD35" s="508" t="s">
        <v>563</v>
      </c>
      <c r="AE35" s="483"/>
      <c r="AF35" s="462"/>
      <c r="AG35" s="462"/>
      <c r="AH35" s="1600"/>
      <c r="AI35" s="1624" t="s">
        <v>1548</v>
      </c>
      <c r="AJ35" s="1608"/>
      <c r="AK35" s="1608"/>
      <c r="AL35" s="1608"/>
      <c r="AM35" s="1608"/>
      <c r="AN35" s="1609"/>
      <c r="AO35" s="1609"/>
      <c r="AP35" s="1609"/>
      <c r="AQ35" s="1609"/>
      <c r="AR35" s="1609"/>
      <c r="AS35" s="1609"/>
      <c r="AT35" s="1609"/>
      <c r="AU35" s="1609"/>
      <c r="AV35" s="1609"/>
      <c r="AW35" s="1609"/>
      <c r="AX35" s="1609"/>
      <c r="AY35" s="1609"/>
      <c r="AZ35" s="1609"/>
      <c r="BA35" s="1609"/>
      <c r="BB35" s="1609"/>
      <c r="BC35" s="1609"/>
      <c r="BD35" s="1609"/>
      <c r="BE35" s="1609"/>
      <c r="BF35" s="1609"/>
      <c r="BG35" s="1609"/>
      <c r="BH35" s="1609"/>
      <c r="BI35" s="1609"/>
      <c r="BJ35" s="1609"/>
      <c r="BK35" s="1609"/>
      <c r="BL35" s="1609"/>
      <c r="BM35" s="1609"/>
      <c r="BN35" s="1609"/>
      <c r="BO35" s="1609"/>
      <c r="BP35" s="1609"/>
      <c r="BQ35" s="1609"/>
      <c r="BR35" s="1610"/>
      <c r="BS35" s="1610"/>
    </row>
    <row r="36" customFormat="false" ht="12.75" hidden="false" customHeight="false" outlineLevel="0" collapsed="false">
      <c r="A36" s="1596" t="s">
        <v>22</v>
      </c>
      <c r="B36" s="1596"/>
      <c r="C36" s="1597" t="s">
        <v>1809</v>
      </c>
      <c r="D36" s="1613" t="s">
        <v>1810</v>
      </c>
      <c r="E36" s="1613" t="s">
        <v>1811</v>
      </c>
      <c r="F36" s="1613" t="s">
        <v>1812</v>
      </c>
      <c r="G36" s="483" t="s">
        <v>1813</v>
      </c>
      <c r="H36" s="483" t="s">
        <v>1814</v>
      </c>
      <c r="I36" s="483" t="s">
        <v>1815</v>
      </c>
      <c r="J36" s="504" t="s">
        <v>5575</v>
      </c>
      <c r="K36" s="462" t="s">
        <v>1818</v>
      </c>
      <c r="L36" s="483" t="s">
        <v>913</v>
      </c>
      <c r="M36" s="504" t="s">
        <v>1822</v>
      </c>
      <c r="N36" s="508" t="s">
        <v>1823</v>
      </c>
      <c r="O36" s="462" t="s">
        <v>1458</v>
      </c>
      <c r="P36" s="504" t="s">
        <v>1820</v>
      </c>
      <c r="Q36" s="462" t="s">
        <v>1820</v>
      </c>
      <c r="R36" s="1614"/>
      <c r="S36" s="1578" t="s">
        <v>5576</v>
      </c>
      <c r="T36" s="483" t="s">
        <v>913</v>
      </c>
      <c r="U36" s="462" t="s">
        <v>913</v>
      </c>
      <c r="V36" s="462" t="s">
        <v>5577</v>
      </c>
      <c r="W36" s="462" t="s">
        <v>913</v>
      </c>
      <c r="X36" s="483" t="s">
        <v>563</v>
      </c>
      <c r="Y36" s="483" t="s">
        <v>913</v>
      </c>
      <c r="Z36" s="483" t="s">
        <v>1819</v>
      </c>
      <c r="AA36" s="483" t="s">
        <v>913</v>
      </c>
      <c r="AB36" s="483" t="s">
        <v>563</v>
      </c>
      <c r="AC36" s="483"/>
      <c r="AD36" s="483" t="s">
        <v>563</v>
      </c>
      <c r="AE36" s="462"/>
      <c r="AF36" s="483"/>
      <c r="AG36" s="483"/>
      <c r="AH36" s="1600"/>
      <c r="AI36" s="1623" t="s">
        <v>1548</v>
      </c>
      <c r="AJ36" s="1608"/>
      <c r="AK36" s="1608"/>
      <c r="AL36" s="1608"/>
      <c r="AM36" s="1608"/>
      <c r="AN36" s="1609"/>
      <c r="AO36" s="1609"/>
      <c r="AP36" s="1609"/>
      <c r="AQ36" s="1609"/>
      <c r="AR36" s="1609"/>
      <c r="AS36" s="1609"/>
      <c r="AT36" s="1609"/>
      <c r="AU36" s="1609"/>
      <c r="AV36" s="1609"/>
      <c r="AW36" s="1609"/>
      <c r="AX36" s="1609"/>
      <c r="AY36" s="1609"/>
      <c r="AZ36" s="1609"/>
      <c r="BA36" s="1609"/>
      <c r="BB36" s="1609"/>
      <c r="BC36" s="1609"/>
      <c r="BD36" s="1609"/>
      <c r="BE36" s="1609"/>
      <c r="BF36" s="1609"/>
      <c r="BG36" s="1609"/>
      <c r="BH36" s="1609"/>
      <c r="BI36" s="1609"/>
      <c r="BJ36" s="1609"/>
      <c r="BK36" s="1609"/>
      <c r="BL36" s="1609"/>
      <c r="BM36" s="1609"/>
      <c r="BN36" s="1609"/>
      <c r="BO36" s="1609"/>
      <c r="BP36" s="1609"/>
      <c r="BQ36" s="1609"/>
      <c r="BR36" s="1610"/>
      <c r="BS36" s="1610"/>
    </row>
    <row r="37" customFormat="false" ht="12.75" hidden="false" customHeight="false" outlineLevel="0" collapsed="false">
      <c r="A37" s="1596" t="s">
        <v>1824</v>
      </c>
      <c r="B37" s="1596"/>
      <c r="C37" s="1597" t="s">
        <v>1825</v>
      </c>
      <c r="D37" s="1613" t="s">
        <v>1826</v>
      </c>
      <c r="E37" s="1613" t="s">
        <v>1827</v>
      </c>
      <c r="F37" s="1613" t="s">
        <v>1828</v>
      </c>
      <c r="G37" s="483" t="s">
        <v>1402</v>
      </c>
      <c r="H37" s="483" t="s">
        <v>1829</v>
      </c>
      <c r="I37" s="483" t="s">
        <v>1830</v>
      </c>
      <c r="J37" s="483" t="s">
        <v>1831</v>
      </c>
      <c r="K37" s="483" t="s">
        <v>5578</v>
      </c>
      <c r="L37" s="462" t="s">
        <v>1835</v>
      </c>
      <c r="M37" s="504" t="s">
        <v>5579</v>
      </c>
      <c r="N37" s="508" t="s">
        <v>563</v>
      </c>
      <c r="O37" s="462" t="s">
        <v>1458</v>
      </c>
      <c r="P37" s="1432" t="s">
        <v>563</v>
      </c>
      <c r="Q37" s="508" t="s">
        <v>563</v>
      </c>
      <c r="R37" s="1614"/>
      <c r="S37" s="1615" t="s">
        <v>5580</v>
      </c>
      <c r="T37" s="508" t="s">
        <v>913</v>
      </c>
      <c r="U37" s="508" t="s">
        <v>1832</v>
      </c>
      <c r="V37" s="508" t="s">
        <v>563</v>
      </c>
      <c r="W37" s="462" t="s">
        <v>913</v>
      </c>
      <c r="X37" s="483" t="s">
        <v>563</v>
      </c>
      <c r="Y37" s="483" t="s">
        <v>913</v>
      </c>
      <c r="Z37" s="483" t="s">
        <v>913</v>
      </c>
      <c r="AA37" s="483" t="s">
        <v>913</v>
      </c>
      <c r="AB37" s="483" t="s">
        <v>563</v>
      </c>
      <c r="AC37" s="483"/>
      <c r="AD37" s="483"/>
      <c r="AE37" s="483"/>
      <c r="AF37" s="483"/>
      <c r="AG37" s="483"/>
      <c r="AH37" s="1600"/>
      <c r="AI37" s="1623" t="s">
        <v>1548</v>
      </c>
      <c r="AJ37" s="1608"/>
      <c r="AK37" s="1608"/>
      <c r="AL37" s="1608"/>
      <c r="AM37" s="1608"/>
      <c r="AN37" s="1609"/>
      <c r="AO37" s="1609"/>
      <c r="AP37" s="1609"/>
      <c r="AQ37" s="1609"/>
      <c r="AR37" s="1609"/>
      <c r="AS37" s="1609"/>
      <c r="AT37" s="1609"/>
      <c r="AU37" s="1609"/>
      <c r="AV37" s="1609"/>
      <c r="AW37" s="1609"/>
      <c r="AX37" s="1609"/>
      <c r="AY37" s="1609"/>
      <c r="AZ37" s="1609"/>
      <c r="BA37" s="1609"/>
      <c r="BB37" s="1609"/>
      <c r="BC37" s="1609"/>
      <c r="BD37" s="1609"/>
      <c r="BE37" s="1609"/>
      <c r="BF37" s="1609"/>
      <c r="BG37" s="1609"/>
      <c r="BH37" s="1609"/>
      <c r="BI37" s="1609"/>
      <c r="BJ37" s="1609"/>
      <c r="BK37" s="1609"/>
      <c r="BL37" s="1609"/>
      <c r="BM37" s="1609"/>
      <c r="BN37" s="1609"/>
      <c r="BO37" s="1609"/>
      <c r="BP37" s="1609"/>
      <c r="BQ37" s="1609"/>
      <c r="BR37" s="1610"/>
      <c r="BS37" s="1610"/>
    </row>
    <row r="38" customFormat="false" ht="12.75" hidden="false" customHeight="false" outlineLevel="0" collapsed="false">
      <c r="A38" s="1611" t="s">
        <v>1448</v>
      </c>
      <c r="B38" s="1611"/>
      <c r="C38" s="1612" t="s">
        <v>1449</v>
      </c>
      <c r="D38" s="483"/>
      <c r="E38" s="1613" t="s">
        <v>5581</v>
      </c>
      <c r="F38" s="1613" t="s">
        <v>5582</v>
      </c>
      <c r="G38" s="483" t="s">
        <v>1450</v>
      </c>
      <c r="H38" s="483" t="s">
        <v>1451</v>
      </c>
      <c r="I38" s="483" t="s">
        <v>1452</v>
      </c>
      <c r="J38" s="462" t="s">
        <v>1453</v>
      </c>
      <c r="K38" s="483" t="s">
        <v>1456</v>
      </c>
      <c r="L38" s="462" t="s">
        <v>1462</v>
      </c>
      <c r="M38" s="504" t="s">
        <v>5583</v>
      </c>
      <c r="N38" s="508" t="s">
        <v>1464</v>
      </c>
      <c r="O38" s="462" t="s">
        <v>1458</v>
      </c>
      <c r="P38" s="504" t="s">
        <v>5584</v>
      </c>
      <c r="Q38" s="504" t="s">
        <v>5585</v>
      </c>
      <c r="R38" s="1614"/>
      <c r="S38" s="1615" t="s">
        <v>5586</v>
      </c>
      <c r="T38" s="483" t="s">
        <v>913</v>
      </c>
      <c r="U38" s="483" t="s">
        <v>1455</v>
      </c>
      <c r="V38" s="508" t="s">
        <v>563</v>
      </c>
      <c r="W38" s="462" t="s">
        <v>913</v>
      </c>
      <c r="X38" s="483" t="s">
        <v>563</v>
      </c>
      <c r="Y38" s="483" t="s">
        <v>913</v>
      </c>
      <c r="Z38" s="483" t="s">
        <v>563</v>
      </c>
      <c r="AA38" s="462"/>
      <c r="AB38" s="462" t="s">
        <v>563</v>
      </c>
      <c r="AC38" s="483"/>
      <c r="AD38" s="483"/>
      <c r="AE38" s="483"/>
      <c r="AF38" s="483"/>
      <c r="AG38" s="483"/>
      <c r="AH38" s="1600"/>
      <c r="AI38" s="1623" t="s">
        <v>1548</v>
      </c>
      <c r="AJ38" s="1608"/>
      <c r="AK38" s="1608"/>
      <c r="AL38" s="1608"/>
      <c r="AM38" s="1608"/>
      <c r="AN38" s="1609"/>
      <c r="AO38" s="1609"/>
      <c r="AP38" s="1609"/>
      <c r="AQ38" s="1609"/>
      <c r="AR38" s="1609"/>
      <c r="AS38" s="1609"/>
      <c r="AT38" s="1609"/>
      <c r="AU38" s="1609"/>
      <c r="AV38" s="1609"/>
      <c r="AW38" s="1609"/>
      <c r="AX38" s="1609"/>
      <c r="AY38" s="1609"/>
      <c r="AZ38" s="1609"/>
      <c r="BA38" s="1609"/>
      <c r="BB38" s="1609"/>
      <c r="BC38" s="1609"/>
      <c r="BD38" s="1609"/>
      <c r="BE38" s="1609"/>
      <c r="BF38" s="1609"/>
      <c r="BG38" s="1609"/>
      <c r="BH38" s="1609"/>
      <c r="BI38" s="1609"/>
      <c r="BJ38" s="1609"/>
      <c r="BK38" s="1609"/>
      <c r="BL38" s="1609"/>
      <c r="BM38" s="1609"/>
      <c r="BN38" s="1609"/>
      <c r="BO38" s="1609"/>
      <c r="BP38" s="1609"/>
      <c r="BQ38" s="1609"/>
      <c r="BR38" s="1610"/>
      <c r="BS38" s="1610"/>
    </row>
    <row r="39" customFormat="false" ht="12.75" hidden="false" customHeight="false" outlineLevel="0" collapsed="false">
      <c r="A39" s="1596" t="s">
        <v>590</v>
      </c>
      <c r="B39" s="1596"/>
      <c r="C39" s="1597" t="s">
        <v>1472</v>
      </c>
      <c r="D39" s="1613" t="s">
        <v>5587</v>
      </c>
      <c r="E39" s="1613" t="s">
        <v>5588</v>
      </c>
      <c r="F39" s="1613" t="s">
        <v>5589</v>
      </c>
      <c r="G39" s="483" t="s">
        <v>1473</v>
      </c>
      <c r="H39" s="483" t="s">
        <v>1474</v>
      </c>
      <c r="I39" s="483" t="s">
        <v>1475</v>
      </c>
      <c r="J39" s="462" t="s">
        <v>1476</v>
      </c>
      <c r="K39" s="483" t="s">
        <v>5590</v>
      </c>
      <c r="L39" s="462" t="s">
        <v>1394</v>
      </c>
      <c r="M39" s="504" t="s">
        <v>5591</v>
      </c>
      <c r="N39" s="483" t="s">
        <v>563</v>
      </c>
      <c r="O39" s="462" t="s">
        <v>1480</v>
      </c>
      <c r="P39" s="504" t="s">
        <v>4768</v>
      </c>
      <c r="Q39" s="462" t="s">
        <v>1482</v>
      </c>
      <c r="R39" s="1614"/>
      <c r="S39" s="1578" t="s">
        <v>5592</v>
      </c>
      <c r="T39" s="483" t="s">
        <v>913</v>
      </c>
      <c r="U39" s="462" t="s">
        <v>913</v>
      </c>
      <c r="V39" s="508" t="s">
        <v>563</v>
      </c>
      <c r="W39" s="462"/>
      <c r="X39" s="483" t="s">
        <v>563</v>
      </c>
      <c r="Y39" s="462" t="s">
        <v>913</v>
      </c>
      <c r="Z39" s="462" t="s">
        <v>1479</v>
      </c>
      <c r="AA39" s="462" t="s">
        <v>913</v>
      </c>
      <c r="AB39" s="462" t="s">
        <v>563</v>
      </c>
      <c r="AC39" s="483"/>
      <c r="AD39" s="483"/>
      <c r="AE39" s="483"/>
      <c r="AF39" s="483"/>
      <c r="AG39" s="483"/>
      <c r="AH39" s="1600"/>
      <c r="AI39" s="1624" t="s">
        <v>5593</v>
      </c>
      <c r="AJ39" s="1608"/>
      <c r="AK39" s="1608"/>
      <c r="AL39" s="1608"/>
      <c r="AM39" s="1608"/>
      <c r="AN39" s="1609"/>
      <c r="AO39" s="1609"/>
      <c r="AP39" s="1609"/>
      <c r="AQ39" s="1609"/>
      <c r="AR39" s="1609"/>
      <c r="AS39" s="1609"/>
      <c r="AT39" s="1609"/>
      <c r="AU39" s="1609"/>
      <c r="AV39" s="1609"/>
      <c r="AW39" s="1609"/>
      <c r="AX39" s="1609"/>
      <c r="AY39" s="1609"/>
      <c r="AZ39" s="1609"/>
      <c r="BA39" s="1609"/>
      <c r="BB39" s="1609"/>
      <c r="BC39" s="1609"/>
      <c r="BD39" s="1609"/>
      <c r="BE39" s="1609"/>
      <c r="BF39" s="1609"/>
      <c r="BG39" s="1609"/>
      <c r="BH39" s="1609"/>
      <c r="BI39" s="1609"/>
      <c r="BJ39" s="1609"/>
      <c r="BK39" s="1609"/>
      <c r="BL39" s="1609"/>
      <c r="BM39" s="1609"/>
      <c r="BN39" s="1609"/>
      <c r="BO39" s="1609"/>
      <c r="BP39" s="1609"/>
      <c r="BQ39" s="1609"/>
      <c r="BR39" s="1610"/>
      <c r="BS39" s="1610"/>
    </row>
    <row r="40" customFormat="false" ht="12.75" hidden="false" customHeight="false" outlineLevel="0" collapsed="false">
      <c r="A40" s="1635" t="s">
        <v>1856</v>
      </c>
      <c r="B40" s="1635"/>
      <c r="C40" s="1612" t="s">
        <v>1857</v>
      </c>
      <c r="D40" s="1613" t="s">
        <v>1858</v>
      </c>
      <c r="E40" s="1613" t="s">
        <v>1859</v>
      </c>
      <c r="F40" s="1613" t="s">
        <v>1860</v>
      </c>
      <c r="G40" s="483" t="s">
        <v>1861</v>
      </c>
      <c r="H40" s="483" t="s">
        <v>1862</v>
      </c>
      <c r="I40" s="483" t="s">
        <v>1863</v>
      </c>
      <c r="J40" s="483" t="s">
        <v>1864</v>
      </c>
      <c r="K40" s="483" t="s">
        <v>1867</v>
      </c>
      <c r="L40" s="483" t="s">
        <v>569</v>
      </c>
      <c r="M40" s="483" t="s">
        <v>1873</v>
      </c>
      <c r="N40" s="483" t="s">
        <v>5594</v>
      </c>
      <c r="O40" s="462"/>
      <c r="P40" s="504" t="s">
        <v>1869</v>
      </c>
      <c r="Q40" s="462" t="s">
        <v>1870</v>
      </c>
      <c r="R40" s="1614"/>
      <c r="S40" s="1615" t="s">
        <v>5595</v>
      </c>
      <c r="T40" s="483" t="s">
        <v>913</v>
      </c>
      <c r="U40" s="462" t="s">
        <v>5596</v>
      </c>
      <c r="V40" s="1614" t="s">
        <v>562</v>
      </c>
      <c r="W40" s="462"/>
      <c r="X40" s="462" t="s">
        <v>5597</v>
      </c>
      <c r="Y40" s="462" t="s">
        <v>569</v>
      </c>
      <c r="Z40" s="462" t="s">
        <v>913</v>
      </c>
      <c r="AA40" s="462" t="s">
        <v>913</v>
      </c>
      <c r="AB40" s="462" t="s">
        <v>913</v>
      </c>
      <c r="AC40" s="483"/>
      <c r="AD40" s="483"/>
      <c r="AE40" s="483"/>
      <c r="AF40" s="483"/>
      <c r="AG40" s="483" t="s">
        <v>2298</v>
      </c>
      <c r="AH40" s="1600"/>
      <c r="AI40" s="1623" t="s">
        <v>1548</v>
      </c>
      <c r="AJ40" s="1608"/>
      <c r="AK40" s="1608"/>
      <c r="AL40" s="1608"/>
      <c r="AM40" s="1608"/>
      <c r="AN40" s="1609"/>
      <c r="AO40" s="1609"/>
      <c r="AP40" s="1609"/>
      <c r="AQ40" s="1609"/>
      <c r="AR40" s="1609"/>
      <c r="AS40" s="1609"/>
      <c r="AT40" s="1609"/>
      <c r="AU40" s="1609"/>
      <c r="AV40" s="1609"/>
      <c r="AW40" s="1609"/>
      <c r="AX40" s="1609"/>
      <c r="AY40" s="1609"/>
      <c r="AZ40" s="1609"/>
      <c r="BA40" s="1609"/>
      <c r="BB40" s="1609"/>
      <c r="BC40" s="1609"/>
      <c r="BD40" s="1609"/>
      <c r="BE40" s="1609"/>
      <c r="BF40" s="1609"/>
      <c r="BG40" s="1609"/>
      <c r="BH40" s="1609"/>
      <c r="BI40" s="1609"/>
      <c r="BJ40" s="1609"/>
      <c r="BK40" s="1609"/>
      <c r="BL40" s="1609"/>
      <c r="BM40" s="1609"/>
      <c r="BN40" s="1609"/>
      <c r="BO40" s="1609"/>
      <c r="BP40" s="1609"/>
      <c r="BQ40" s="1609"/>
      <c r="BR40" s="1610"/>
      <c r="BS40" s="1610"/>
    </row>
    <row r="41" customFormat="false" ht="12.75" hidden="false" customHeight="false" outlineLevel="0" collapsed="false">
      <c r="A41" s="1635" t="s">
        <v>150</v>
      </c>
      <c r="B41" s="1635"/>
      <c r="C41" s="1612" t="s">
        <v>1876</v>
      </c>
      <c r="D41" s="1621" t="s">
        <v>1877</v>
      </c>
      <c r="E41" s="1621" t="s">
        <v>1878</v>
      </c>
      <c r="F41" s="1613" t="s">
        <v>1879</v>
      </c>
      <c r="G41" s="483" t="s">
        <v>1880</v>
      </c>
      <c r="H41" s="483" t="s">
        <v>1881</v>
      </c>
      <c r="I41" s="483" t="s">
        <v>1882</v>
      </c>
      <c r="J41" s="483" t="s">
        <v>1883</v>
      </c>
      <c r="K41" s="483" t="s">
        <v>1884</v>
      </c>
      <c r="L41" s="462" t="s">
        <v>913</v>
      </c>
      <c r="M41" s="504" t="s">
        <v>5598</v>
      </c>
      <c r="N41" s="483" t="s">
        <v>1890</v>
      </c>
      <c r="O41" s="483" t="s">
        <v>1442</v>
      </c>
      <c r="P41" s="504" t="s">
        <v>1886</v>
      </c>
      <c r="Q41" s="483" t="s">
        <v>1887</v>
      </c>
      <c r="R41" s="1614"/>
      <c r="S41" s="1578" t="s">
        <v>5599</v>
      </c>
      <c r="T41" s="483" t="s">
        <v>913</v>
      </c>
      <c r="U41" s="462" t="s">
        <v>913</v>
      </c>
      <c r="V41" s="483" t="s">
        <v>569</v>
      </c>
      <c r="W41" s="462"/>
      <c r="X41" s="462" t="s">
        <v>563</v>
      </c>
      <c r="Y41" s="462" t="s">
        <v>913</v>
      </c>
      <c r="Z41" s="462" t="s">
        <v>913</v>
      </c>
      <c r="AA41" s="462" t="s">
        <v>913</v>
      </c>
      <c r="AB41" s="462" t="s">
        <v>1885</v>
      </c>
      <c r="AC41" s="483"/>
      <c r="AD41" s="483"/>
      <c r="AE41" s="462"/>
      <c r="AF41" s="483"/>
      <c r="AG41" s="483"/>
      <c r="AH41" s="1600"/>
      <c r="AI41" s="1623" t="s">
        <v>1548</v>
      </c>
      <c r="AJ41" s="1608"/>
      <c r="AK41" s="1608"/>
      <c r="AL41" s="1608"/>
      <c r="AM41" s="1608"/>
      <c r="AN41" s="1609"/>
      <c r="AO41" s="1609"/>
      <c r="AP41" s="1609"/>
      <c r="AQ41" s="1609"/>
      <c r="AR41" s="1609"/>
      <c r="AS41" s="1609"/>
      <c r="AT41" s="1609"/>
      <c r="AU41" s="1609"/>
      <c r="AV41" s="1609"/>
      <c r="AW41" s="1609"/>
      <c r="AX41" s="1609"/>
      <c r="AY41" s="1609"/>
      <c r="AZ41" s="1609"/>
      <c r="BA41" s="1609"/>
      <c r="BB41" s="1609"/>
      <c r="BC41" s="1609"/>
      <c r="BD41" s="1609"/>
      <c r="BE41" s="1609"/>
      <c r="BF41" s="1609"/>
      <c r="BG41" s="1609"/>
      <c r="BH41" s="1609"/>
      <c r="BI41" s="1609"/>
      <c r="BJ41" s="1609"/>
      <c r="BK41" s="1609"/>
      <c r="BL41" s="1609"/>
      <c r="BM41" s="1609"/>
      <c r="BN41" s="1609"/>
      <c r="BO41" s="1609"/>
      <c r="BP41" s="1609"/>
      <c r="BQ41" s="1609"/>
      <c r="BR41" s="1610"/>
      <c r="BS41" s="1610"/>
    </row>
    <row r="42" customFormat="false" ht="12.75" hidden="false" customHeight="false" outlineLevel="0" collapsed="false">
      <c r="A42" s="1636" t="s">
        <v>150</v>
      </c>
      <c r="B42" s="1636"/>
      <c r="C42" s="1637" t="s">
        <v>1891</v>
      </c>
      <c r="D42" s="1638" t="s">
        <v>1892</v>
      </c>
      <c r="E42" s="1638" t="s">
        <v>1893</v>
      </c>
      <c r="F42" s="1638" t="s">
        <v>1894</v>
      </c>
      <c r="G42" s="1639" t="s">
        <v>1895</v>
      </c>
      <c r="H42" s="1639" t="s">
        <v>1896</v>
      </c>
      <c r="I42" s="1639" t="s">
        <v>1897</v>
      </c>
      <c r="J42" s="1639" t="s">
        <v>1898</v>
      </c>
      <c r="K42" s="1639" t="s">
        <v>1900</v>
      </c>
      <c r="L42" s="1479" t="s">
        <v>913</v>
      </c>
      <c r="M42" s="1484" t="s">
        <v>1903</v>
      </c>
      <c r="N42" s="1639"/>
      <c r="O42" s="1479" t="s">
        <v>1412</v>
      </c>
      <c r="P42" s="1484" t="s">
        <v>1901</v>
      </c>
      <c r="Q42" s="1479" t="s">
        <v>913</v>
      </c>
      <c r="R42" s="1640"/>
      <c r="S42" s="1641" t="s">
        <v>5600</v>
      </c>
      <c r="T42" s="1639" t="s">
        <v>913</v>
      </c>
      <c r="U42" s="1639" t="s">
        <v>913</v>
      </c>
      <c r="V42" s="1642" t="s">
        <v>1899</v>
      </c>
      <c r="W42" s="1479" t="s">
        <v>5553</v>
      </c>
      <c r="X42" s="1479" t="s">
        <v>563</v>
      </c>
      <c r="Y42" s="1479" t="s">
        <v>913</v>
      </c>
      <c r="Z42" s="1479" t="s">
        <v>563</v>
      </c>
      <c r="AA42" s="1479" t="s">
        <v>913</v>
      </c>
      <c r="AB42" s="1479" t="s">
        <v>563</v>
      </c>
      <c r="AC42" s="1639"/>
      <c r="AD42" s="1639"/>
      <c r="AE42" s="1639"/>
      <c r="AF42" s="1639"/>
      <c r="AG42" s="1639"/>
      <c r="AH42" s="1643"/>
      <c r="AI42" s="1644" t="s">
        <v>1548</v>
      </c>
      <c r="AJ42" s="1645"/>
      <c r="AK42" s="1645"/>
      <c r="AL42" s="1645"/>
      <c r="AM42" s="1645"/>
      <c r="AN42" s="1646"/>
      <c r="AO42" s="1646"/>
      <c r="AP42" s="1646"/>
      <c r="AQ42" s="1646"/>
      <c r="AR42" s="1646"/>
      <c r="AS42" s="1646"/>
      <c r="AT42" s="1646"/>
      <c r="AU42" s="1646"/>
      <c r="AV42" s="1646"/>
      <c r="AW42" s="1646"/>
      <c r="AX42" s="1646"/>
      <c r="AY42" s="1646"/>
      <c r="AZ42" s="1646"/>
      <c r="BA42" s="1646"/>
      <c r="BB42" s="1646"/>
      <c r="BC42" s="1646"/>
      <c r="BD42" s="1646"/>
      <c r="BE42" s="1646"/>
      <c r="BF42" s="1646"/>
      <c r="BG42" s="1646"/>
      <c r="BH42" s="1646"/>
      <c r="BI42" s="1646"/>
      <c r="BJ42" s="1646"/>
      <c r="BK42" s="1646"/>
      <c r="BL42" s="1646"/>
      <c r="BM42" s="1646"/>
      <c r="BN42" s="1646"/>
      <c r="BO42" s="1646"/>
      <c r="BP42" s="1646"/>
      <c r="BQ42" s="1646"/>
      <c r="BR42" s="1647"/>
      <c r="BS42" s="1647"/>
    </row>
    <row r="43" customFormat="false" ht="12.75" hidden="false" customHeight="false" outlineLevel="0" collapsed="false">
      <c r="A43" s="1596" t="s">
        <v>150</v>
      </c>
      <c r="B43" s="1596"/>
      <c r="C43" s="1597" t="s">
        <v>1904</v>
      </c>
      <c r="D43" s="1613" t="s">
        <v>1906</v>
      </c>
      <c r="E43" s="1613" t="s">
        <v>1907</v>
      </c>
      <c r="F43" s="1613" t="s">
        <v>1908</v>
      </c>
      <c r="G43" s="1613" t="s">
        <v>5601</v>
      </c>
      <c r="H43" s="1613" t="s">
        <v>5601</v>
      </c>
      <c r="I43" s="1613" t="s">
        <v>5601</v>
      </c>
      <c r="J43" s="483" t="s">
        <v>5602</v>
      </c>
      <c r="K43" s="483" t="s">
        <v>1911</v>
      </c>
      <c r="L43" s="462" t="s">
        <v>1917</v>
      </c>
      <c r="M43" s="504" t="s">
        <v>5603</v>
      </c>
      <c r="N43" s="504" t="s">
        <v>5604</v>
      </c>
      <c r="O43" s="462"/>
      <c r="P43" s="504" t="s">
        <v>913</v>
      </c>
      <c r="Q43" s="483" t="s">
        <v>1915</v>
      </c>
      <c r="R43" s="1614"/>
      <c r="S43" s="1615" t="s">
        <v>5605</v>
      </c>
      <c r="T43" s="483" t="s">
        <v>913</v>
      </c>
      <c r="U43" s="483" t="s">
        <v>1910</v>
      </c>
      <c r="V43" s="483"/>
      <c r="W43" s="462" t="s">
        <v>5606</v>
      </c>
      <c r="X43" s="462" t="s">
        <v>1912</v>
      </c>
      <c r="Y43" s="462" t="s">
        <v>5607</v>
      </c>
      <c r="Z43" s="462"/>
      <c r="AA43" s="462" t="s">
        <v>913</v>
      </c>
      <c r="AB43" s="462" t="s">
        <v>563</v>
      </c>
      <c r="AC43" s="483"/>
      <c r="AD43" s="483"/>
      <c r="AE43" s="483"/>
      <c r="AF43" s="483"/>
      <c r="AG43" s="483"/>
      <c r="AH43" s="1600"/>
      <c r="AI43" s="1624" t="s">
        <v>5608</v>
      </c>
      <c r="AJ43" s="1608"/>
      <c r="AK43" s="1608"/>
      <c r="AL43" s="1608"/>
      <c r="AM43" s="1608"/>
      <c r="AN43" s="1609"/>
      <c r="AO43" s="1609"/>
      <c r="AP43" s="1609"/>
      <c r="AQ43" s="1609"/>
      <c r="AR43" s="1609"/>
      <c r="AS43" s="1609"/>
      <c r="AT43" s="1609"/>
      <c r="AU43" s="1609"/>
      <c r="AV43" s="1609"/>
      <c r="AW43" s="1609"/>
      <c r="AX43" s="1609"/>
      <c r="AY43" s="1609"/>
      <c r="AZ43" s="1609"/>
      <c r="BA43" s="1609"/>
      <c r="BB43" s="1609"/>
      <c r="BC43" s="1609"/>
      <c r="BD43" s="1609"/>
      <c r="BE43" s="1609"/>
      <c r="BF43" s="1609"/>
      <c r="BG43" s="1609"/>
      <c r="BH43" s="1609"/>
      <c r="BI43" s="1609"/>
      <c r="BJ43" s="1609"/>
      <c r="BK43" s="1609"/>
      <c r="BL43" s="1609"/>
      <c r="BM43" s="1609"/>
      <c r="BN43" s="1609"/>
      <c r="BO43" s="1609"/>
      <c r="BP43" s="1609"/>
      <c r="BQ43" s="1609"/>
      <c r="BR43" s="1610"/>
      <c r="BS43" s="1610"/>
    </row>
    <row r="44" customFormat="false" ht="12.75" hidden="false" customHeight="false" outlineLevel="0" collapsed="false">
      <c r="A44" s="1635" t="s">
        <v>150</v>
      </c>
      <c r="B44" s="1635"/>
      <c r="C44" s="1648" t="s">
        <v>1405</v>
      </c>
      <c r="D44" s="1614" t="s">
        <v>949</v>
      </c>
      <c r="E44" s="1613" t="s">
        <v>5609</v>
      </c>
      <c r="F44" s="1613" t="s">
        <v>5610</v>
      </c>
      <c r="G44" s="483" t="s">
        <v>1406</v>
      </c>
      <c r="H44" s="483" t="s">
        <v>5611</v>
      </c>
      <c r="I44" s="483" t="s">
        <v>1408</v>
      </c>
      <c r="J44" s="483" t="s">
        <v>1409</v>
      </c>
      <c r="K44" s="483" t="s">
        <v>1411</v>
      </c>
      <c r="L44" s="462" t="s">
        <v>1414</v>
      </c>
      <c r="M44" s="504" t="s">
        <v>1415</v>
      </c>
      <c r="N44" s="483"/>
      <c r="O44" s="462" t="s">
        <v>1412</v>
      </c>
      <c r="P44" s="504"/>
      <c r="Q44" s="462"/>
      <c r="R44" s="1614"/>
      <c r="S44" s="1615" t="s">
        <v>5612</v>
      </c>
      <c r="T44" s="483" t="s">
        <v>913</v>
      </c>
      <c r="U44" s="483" t="s">
        <v>1410</v>
      </c>
      <c r="V44" s="462"/>
      <c r="W44" s="462" t="s">
        <v>913</v>
      </c>
      <c r="X44" s="508"/>
      <c r="Y44" s="462" t="s">
        <v>913</v>
      </c>
      <c r="Z44" s="462" t="s">
        <v>563</v>
      </c>
      <c r="AA44" s="462" t="s">
        <v>913</v>
      </c>
      <c r="AB44" s="462" t="s">
        <v>563</v>
      </c>
      <c r="AC44" s="483"/>
      <c r="AD44" s="483"/>
      <c r="AE44" s="462"/>
      <c r="AF44" s="483"/>
      <c r="AG44" s="483"/>
      <c r="AH44" s="1600"/>
      <c r="AI44" s="1624" t="s">
        <v>1548</v>
      </c>
      <c r="AJ44" s="1608"/>
      <c r="AK44" s="1608"/>
      <c r="AL44" s="1608"/>
      <c r="AM44" s="1608"/>
      <c r="AN44" s="1609"/>
      <c r="AO44" s="1609"/>
      <c r="AP44" s="1609"/>
      <c r="AQ44" s="1609"/>
      <c r="AR44" s="1609"/>
      <c r="AS44" s="1609"/>
      <c r="AT44" s="1609"/>
      <c r="AU44" s="1609"/>
      <c r="AV44" s="1609"/>
      <c r="AW44" s="1609"/>
      <c r="AX44" s="1609"/>
      <c r="AY44" s="1609"/>
      <c r="AZ44" s="1609"/>
      <c r="BA44" s="1609"/>
      <c r="BB44" s="1609"/>
      <c r="BC44" s="1609"/>
      <c r="BD44" s="1609"/>
      <c r="BE44" s="1609"/>
      <c r="BF44" s="1609"/>
      <c r="BG44" s="1609"/>
      <c r="BH44" s="1609"/>
      <c r="BI44" s="1609"/>
      <c r="BJ44" s="1609"/>
      <c r="BK44" s="1609"/>
      <c r="BL44" s="1609"/>
      <c r="BM44" s="1609"/>
      <c r="BN44" s="1609"/>
      <c r="BO44" s="1609"/>
      <c r="BP44" s="1609"/>
      <c r="BQ44" s="1609"/>
      <c r="BR44" s="1610"/>
      <c r="BS44" s="1610"/>
    </row>
    <row r="45" customFormat="false" ht="12.75" hidden="false" customHeight="false" outlineLevel="0" collapsed="false">
      <c r="A45" s="1635" t="s">
        <v>1397</v>
      </c>
      <c r="B45" s="1635"/>
      <c r="C45" s="1648" t="s">
        <v>1398</v>
      </c>
      <c r="D45" s="1614" t="s">
        <v>949</v>
      </c>
      <c r="E45" s="1613" t="s">
        <v>5613</v>
      </c>
      <c r="F45" s="1613" t="s">
        <v>5614</v>
      </c>
      <c r="G45" s="483" t="s">
        <v>1399</v>
      </c>
      <c r="H45" s="483" t="s">
        <v>1400</v>
      </c>
      <c r="I45" s="483"/>
      <c r="J45" s="483" t="s">
        <v>1401</v>
      </c>
      <c r="K45" s="483" t="s">
        <v>1402</v>
      </c>
      <c r="L45" s="462" t="s">
        <v>1403</v>
      </c>
      <c r="M45" s="1649" t="s">
        <v>1404</v>
      </c>
      <c r="N45" s="483"/>
      <c r="O45" s="483" t="s">
        <v>1390</v>
      </c>
      <c r="P45" s="504"/>
      <c r="Q45" s="1614" t="s">
        <v>1381</v>
      </c>
      <c r="R45" s="1614"/>
      <c r="S45" s="1607"/>
      <c r="T45" s="483" t="s">
        <v>913</v>
      </c>
      <c r="U45" s="483" t="s">
        <v>1156</v>
      </c>
      <c r="V45" s="483"/>
      <c r="W45" s="462"/>
      <c r="X45" s="483" t="s">
        <v>563</v>
      </c>
      <c r="Y45" s="483" t="s">
        <v>563</v>
      </c>
      <c r="Z45" s="483" t="s">
        <v>563</v>
      </c>
      <c r="AA45" s="483" t="s">
        <v>563</v>
      </c>
      <c r="AB45" s="483" t="s">
        <v>563</v>
      </c>
      <c r="AC45" s="483"/>
      <c r="AD45" s="483"/>
      <c r="AE45" s="483"/>
      <c r="AF45" s="483"/>
      <c r="AG45" s="483"/>
      <c r="AH45" s="1600"/>
      <c r="AI45" s="1623" t="s">
        <v>1548</v>
      </c>
      <c r="AJ45" s="1608"/>
      <c r="AK45" s="1608"/>
      <c r="AL45" s="1608"/>
      <c r="AM45" s="1608"/>
      <c r="AN45" s="1609"/>
      <c r="AO45" s="1609"/>
      <c r="AP45" s="1609"/>
      <c r="AQ45" s="1609"/>
      <c r="AR45" s="1609"/>
      <c r="AS45" s="1609"/>
      <c r="AT45" s="1609"/>
      <c r="AU45" s="1609"/>
      <c r="AV45" s="1609"/>
      <c r="AW45" s="1609"/>
      <c r="AX45" s="1609"/>
      <c r="AY45" s="1609"/>
      <c r="AZ45" s="1609"/>
      <c r="BA45" s="1609"/>
      <c r="BB45" s="1609"/>
      <c r="BC45" s="1609"/>
      <c r="BD45" s="1609"/>
      <c r="BE45" s="1609"/>
      <c r="BF45" s="1609"/>
      <c r="BG45" s="1609"/>
      <c r="BH45" s="1609"/>
      <c r="BI45" s="1609"/>
      <c r="BJ45" s="1609"/>
      <c r="BK45" s="1609"/>
      <c r="BL45" s="1609"/>
      <c r="BM45" s="1609"/>
      <c r="BN45" s="1609"/>
      <c r="BO45" s="1609"/>
      <c r="BP45" s="1609"/>
      <c r="BQ45" s="1609"/>
      <c r="BR45" s="1610"/>
      <c r="BS45" s="1610"/>
    </row>
    <row r="46" customFormat="false" ht="12.75" hidden="false" customHeight="false" outlineLevel="0" collapsed="false">
      <c r="A46" s="1596"/>
      <c r="B46" s="1596"/>
      <c r="C46" s="1597" t="s">
        <v>1939</v>
      </c>
      <c r="D46" s="1613" t="s">
        <v>1940</v>
      </c>
      <c r="E46" s="1613" t="s">
        <v>1941</v>
      </c>
      <c r="F46" s="1613" t="s">
        <v>1942</v>
      </c>
      <c r="G46" s="483" t="s">
        <v>1943</v>
      </c>
      <c r="H46" s="483" t="s">
        <v>1944</v>
      </c>
      <c r="I46" s="462" t="s">
        <v>1945</v>
      </c>
      <c r="J46" s="483" t="s">
        <v>1946</v>
      </c>
      <c r="K46" s="483" t="s">
        <v>1950</v>
      </c>
      <c r="L46" s="462" t="s">
        <v>1953</v>
      </c>
      <c r="M46" s="504" t="s">
        <v>5615</v>
      </c>
      <c r="N46" s="504" t="s">
        <v>5616</v>
      </c>
      <c r="O46" s="483" t="s">
        <v>1390</v>
      </c>
      <c r="P46" s="483"/>
      <c r="Q46" s="462" t="s">
        <v>1951</v>
      </c>
      <c r="R46" s="1614"/>
      <c r="S46" s="1615" t="s">
        <v>5617</v>
      </c>
      <c r="T46" s="483" t="s">
        <v>913</v>
      </c>
      <c r="U46" s="508" t="s">
        <v>1948</v>
      </c>
      <c r="V46" s="483" t="s">
        <v>1949</v>
      </c>
      <c r="W46" s="462" t="s">
        <v>563</v>
      </c>
      <c r="X46" s="483" t="s">
        <v>563</v>
      </c>
      <c r="Y46" s="483" t="s">
        <v>913</v>
      </c>
      <c r="Z46" s="483" t="s">
        <v>913</v>
      </c>
      <c r="AA46" s="483" t="s">
        <v>913</v>
      </c>
      <c r="AB46" s="483" t="s">
        <v>913</v>
      </c>
      <c r="AC46" s="483"/>
      <c r="AD46" s="483"/>
      <c r="AE46" s="483"/>
      <c r="AF46" s="483"/>
      <c r="AG46" s="483"/>
      <c r="AH46" s="1600"/>
      <c r="AI46" s="1623" t="s">
        <v>1548</v>
      </c>
      <c r="AJ46" s="1608"/>
      <c r="AK46" s="1608"/>
      <c r="AL46" s="1608"/>
      <c r="AM46" s="1608"/>
      <c r="AN46" s="1609"/>
      <c r="AO46" s="1609"/>
      <c r="AP46" s="1609"/>
      <c r="AQ46" s="1609"/>
      <c r="AR46" s="1609"/>
      <c r="AS46" s="1609"/>
      <c r="AT46" s="1609"/>
      <c r="AU46" s="1609"/>
      <c r="AV46" s="1609"/>
      <c r="AW46" s="1609"/>
      <c r="AX46" s="1609"/>
      <c r="AY46" s="1609"/>
      <c r="AZ46" s="1609"/>
      <c r="BA46" s="1609"/>
      <c r="BB46" s="1609"/>
      <c r="BC46" s="1609"/>
      <c r="BD46" s="1609"/>
      <c r="BE46" s="1609"/>
      <c r="BF46" s="1609"/>
      <c r="BG46" s="1609"/>
      <c r="BH46" s="1609"/>
      <c r="BI46" s="1609"/>
      <c r="BJ46" s="1609"/>
      <c r="BK46" s="1609"/>
      <c r="BL46" s="1609"/>
      <c r="BM46" s="1609"/>
      <c r="BN46" s="1609"/>
      <c r="BO46" s="1609"/>
      <c r="BP46" s="1609"/>
      <c r="BQ46" s="1609"/>
      <c r="BR46" s="1610"/>
      <c r="BS46" s="1610"/>
    </row>
    <row r="47" customFormat="false" ht="12.75" hidden="false" customHeight="false" outlineLevel="0" collapsed="false">
      <c r="A47" s="1596" t="s">
        <v>150</v>
      </c>
      <c r="B47" s="1596"/>
      <c r="C47" s="1597" t="s">
        <v>1956</v>
      </c>
      <c r="D47" s="1614" t="s">
        <v>949</v>
      </c>
      <c r="E47" s="1613" t="s">
        <v>1958</v>
      </c>
      <c r="F47" s="1613" t="s">
        <v>1959</v>
      </c>
      <c r="G47" s="483" t="s">
        <v>1960</v>
      </c>
      <c r="H47" s="483" t="s">
        <v>1961</v>
      </c>
      <c r="I47" s="462" t="s">
        <v>1962</v>
      </c>
      <c r="J47" s="483" t="s">
        <v>1963</v>
      </c>
      <c r="K47" s="483" t="s">
        <v>1964</v>
      </c>
      <c r="L47" s="462" t="s">
        <v>1968</v>
      </c>
      <c r="M47" s="504" t="s">
        <v>1969</v>
      </c>
      <c r="N47" s="483"/>
      <c r="O47" s="462" t="s">
        <v>1966</v>
      </c>
      <c r="P47" s="504"/>
      <c r="Q47" s="462"/>
      <c r="R47" s="1614"/>
      <c r="S47" s="1615" t="s">
        <v>5618</v>
      </c>
      <c r="T47" s="483" t="s">
        <v>913</v>
      </c>
      <c r="U47" s="483" t="s">
        <v>1156</v>
      </c>
      <c r="V47" s="508" t="s">
        <v>569</v>
      </c>
      <c r="W47" s="462" t="s">
        <v>5619</v>
      </c>
      <c r="X47" s="483" t="s">
        <v>5620</v>
      </c>
      <c r="Y47" s="462" t="s">
        <v>913</v>
      </c>
      <c r="Z47" s="462" t="s">
        <v>563</v>
      </c>
      <c r="AA47" s="462" t="s">
        <v>913</v>
      </c>
      <c r="AB47" s="462" t="s">
        <v>563</v>
      </c>
      <c r="AC47" s="483"/>
      <c r="AD47" s="483"/>
      <c r="AE47" s="508"/>
      <c r="AF47" s="483"/>
      <c r="AG47" s="483"/>
      <c r="AH47" s="1600"/>
      <c r="AI47" s="1624" t="s">
        <v>1957</v>
      </c>
      <c r="AJ47" s="1608"/>
      <c r="AK47" s="1608"/>
      <c r="AL47" s="1608"/>
      <c r="AM47" s="1608"/>
      <c r="AN47" s="1609"/>
      <c r="AO47" s="1609"/>
      <c r="AP47" s="1609"/>
      <c r="AQ47" s="1609"/>
      <c r="AR47" s="1609"/>
      <c r="AS47" s="1609"/>
      <c r="AT47" s="1609"/>
      <c r="AU47" s="1609"/>
      <c r="AV47" s="1609"/>
      <c r="AW47" s="1609"/>
      <c r="AX47" s="1609"/>
      <c r="AY47" s="1609"/>
      <c r="AZ47" s="1609"/>
      <c r="BA47" s="1609"/>
      <c r="BB47" s="1609"/>
      <c r="BC47" s="1609"/>
      <c r="BD47" s="1609"/>
      <c r="BE47" s="1609"/>
      <c r="BF47" s="1609"/>
      <c r="BG47" s="1609"/>
      <c r="BH47" s="1609"/>
      <c r="BI47" s="1609"/>
      <c r="BJ47" s="1609"/>
      <c r="BK47" s="1609"/>
      <c r="BL47" s="1609"/>
      <c r="BM47" s="1609"/>
      <c r="BN47" s="1609"/>
      <c r="BO47" s="1609"/>
      <c r="BP47" s="1609"/>
      <c r="BQ47" s="1609"/>
      <c r="BR47" s="1610"/>
      <c r="BS47" s="1610"/>
    </row>
    <row r="48" customFormat="false" ht="12.75" hidden="false" customHeight="false" outlineLevel="0" collapsed="false">
      <c r="A48" s="1635" t="s">
        <v>150</v>
      </c>
      <c r="B48" s="1635"/>
      <c r="C48" s="1597" t="s">
        <v>1970</v>
      </c>
      <c r="D48" s="1613" t="s">
        <v>1971</v>
      </c>
      <c r="E48" s="1613" t="s">
        <v>1972</v>
      </c>
      <c r="F48" s="1613" t="s">
        <v>1973</v>
      </c>
      <c r="G48" s="483" t="s">
        <v>1974</v>
      </c>
      <c r="H48" s="483" t="s">
        <v>1975</v>
      </c>
      <c r="I48" s="462" t="s">
        <v>1976</v>
      </c>
      <c r="J48" s="483" t="s">
        <v>1977</v>
      </c>
      <c r="K48" s="483" t="s">
        <v>1979</v>
      </c>
      <c r="L48" s="508" t="s">
        <v>563</v>
      </c>
      <c r="M48" s="1432" t="s">
        <v>563</v>
      </c>
      <c r="N48" s="483"/>
      <c r="O48" s="462" t="s">
        <v>1966</v>
      </c>
      <c r="P48" s="504"/>
      <c r="Q48" s="462"/>
      <c r="R48" s="1614"/>
      <c r="S48" s="1605" t="s">
        <v>5621</v>
      </c>
      <c r="T48" s="483" t="s">
        <v>913</v>
      </c>
      <c r="U48" s="508" t="s">
        <v>1978</v>
      </c>
      <c r="V48" s="483"/>
      <c r="W48" s="462"/>
      <c r="X48" s="462" t="s">
        <v>563</v>
      </c>
      <c r="Y48" s="462" t="s">
        <v>913</v>
      </c>
      <c r="Z48" s="462" t="s">
        <v>913</v>
      </c>
      <c r="AA48" s="462"/>
      <c r="AB48" s="462"/>
      <c r="AC48" s="483"/>
      <c r="AD48" s="483"/>
      <c r="AE48" s="508"/>
      <c r="AF48" s="483"/>
      <c r="AG48" s="483"/>
      <c r="AH48" s="1600"/>
      <c r="AI48" s="1624" t="s">
        <v>5622</v>
      </c>
      <c r="AJ48" s="1608"/>
      <c r="AK48" s="1608"/>
      <c r="AL48" s="1608"/>
      <c r="AM48" s="1608"/>
      <c r="AN48" s="1609"/>
      <c r="AO48" s="1609"/>
      <c r="AP48" s="1609"/>
      <c r="AQ48" s="1609"/>
      <c r="AR48" s="1609"/>
      <c r="AS48" s="1609"/>
      <c r="AT48" s="1609"/>
      <c r="AU48" s="1609"/>
      <c r="AV48" s="1609"/>
      <c r="AW48" s="1609"/>
      <c r="AX48" s="1609"/>
      <c r="AY48" s="1609"/>
      <c r="AZ48" s="1609"/>
      <c r="BA48" s="1609"/>
      <c r="BB48" s="1609"/>
      <c r="BC48" s="1609"/>
      <c r="BD48" s="1609"/>
      <c r="BE48" s="1609"/>
      <c r="BF48" s="1609"/>
      <c r="BG48" s="1609"/>
      <c r="BH48" s="1609"/>
      <c r="BI48" s="1609"/>
      <c r="BJ48" s="1609"/>
      <c r="BK48" s="1609"/>
      <c r="BL48" s="1609"/>
      <c r="BM48" s="1609"/>
      <c r="BN48" s="1609"/>
      <c r="BO48" s="1609"/>
      <c r="BP48" s="1609"/>
      <c r="BQ48" s="1609"/>
      <c r="BR48" s="1610"/>
      <c r="BS48" s="1610"/>
    </row>
    <row r="49" customFormat="false" ht="12.75" hidden="false" customHeight="false" outlineLevel="0" collapsed="false">
      <c r="A49" s="1596" t="s">
        <v>150</v>
      </c>
      <c r="B49" s="1596"/>
      <c r="C49" s="1597" t="s">
        <v>5623</v>
      </c>
      <c r="D49" s="1621" t="s">
        <v>5624</v>
      </c>
      <c r="E49" s="1621" t="s">
        <v>5625</v>
      </c>
      <c r="F49" s="1621" t="s">
        <v>5626</v>
      </c>
      <c r="G49" s="462" t="s">
        <v>5627</v>
      </c>
      <c r="H49" s="462" t="s">
        <v>5628</v>
      </c>
      <c r="I49" s="462" t="s">
        <v>5629</v>
      </c>
      <c r="J49" s="462" t="s">
        <v>5630</v>
      </c>
      <c r="K49" s="462" t="s">
        <v>5631</v>
      </c>
      <c r="L49" s="462" t="s">
        <v>913</v>
      </c>
      <c r="M49" s="504" t="s">
        <v>5632</v>
      </c>
      <c r="N49" s="462" t="n">
        <v>0</v>
      </c>
      <c r="O49" s="462" t="s">
        <v>1339</v>
      </c>
      <c r="P49" s="504" t="s">
        <v>5633</v>
      </c>
      <c r="Q49" s="462"/>
      <c r="R49" s="1614"/>
      <c r="S49" s="1578" t="s">
        <v>5634</v>
      </c>
      <c r="T49" s="508" t="s">
        <v>5635</v>
      </c>
      <c r="U49" s="462" t="s">
        <v>5636</v>
      </c>
      <c r="V49" s="462"/>
      <c r="W49" s="462"/>
      <c r="X49" s="462" t="s">
        <v>913</v>
      </c>
      <c r="Y49" s="462" t="s">
        <v>3748</v>
      </c>
      <c r="Z49" s="462" t="s">
        <v>3748</v>
      </c>
      <c r="AA49" s="462" t="s">
        <v>913</v>
      </c>
      <c r="AB49" s="462" t="s">
        <v>3748</v>
      </c>
      <c r="AC49" s="462"/>
      <c r="AD49" s="462"/>
      <c r="AE49" s="462"/>
      <c r="AF49" s="462"/>
      <c r="AG49" s="462"/>
      <c r="AH49" s="1600"/>
      <c r="AI49" s="462" t="s">
        <v>1548</v>
      </c>
      <c r="AJ49" s="1602"/>
      <c r="AK49" s="1602"/>
      <c r="AL49" s="1602"/>
      <c r="AM49" s="1602"/>
      <c r="AN49" s="946"/>
      <c r="AO49" s="946"/>
      <c r="AP49" s="946"/>
      <c r="AQ49" s="946"/>
      <c r="AR49" s="946"/>
      <c r="AS49" s="946"/>
      <c r="AT49" s="946"/>
      <c r="AU49" s="946"/>
      <c r="AV49" s="946"/>
      <c r="AW49" s="946"/>
      <c r="AX49" s="946"/>
      <c r="AY49" s="946"/>
      <c r="AZ49" s="946"/>
      <c r="BA49" s="946"/>
      <c r="BB49" s="946"/>
      <c r="BC49" s="946"/>
      <c r="BD49" s="946"/>
      <c r="BE49" s="946"/>
      <c r="BF49" s="946"/>
      <c r="BG49" s="946"/>
      <c r="BH49" s="946"/>
      <c r="BI49" s="946"/>
      <c r="BJ49" s="946"/>
      <c r="BK49" s="946"/>
      <c r="BL49" s="946"/>
      <c r="BM49" s="946"/>
      <c r="BN49" s="946"/>
      <c r="BO49" s="946"/>
      <c r="BP49" s="946"/>
      <c r="BQ49" s="946"/>
      <c r="BR49" s="1562"/>
      <c r="BS49" s="1562"/>
    </row>
    <row r="50" customFormat="false" ht="12.75" hidden="false" customHeight="false" outlineLevel="0" collapsed="false">
      <c r="A50" s="1635"/>
      <c r="B50" s="1635"/>
      <c r="C50" s="1597" t="s">
        <v>1992</v>
      </c>
      <c r="D50" s="1613" t="s">
        <v>1993</v>
      </c>
      <c r="E50" s="1613" t="s">
        <v>1994</v>
      </c>
      <c r="F50" s="1613" t="s">
        <v>1995</v>
      </c>
      <c r="G50" s="483" t="s">
        <v>1996</v>
      </c>
      <c r="H50" s="483" t="s">
        <v>1997</v>
      </c>
      <c r="I50" s="483" t="s">
        <v>5637</v>
      </c>
      <c r="J50" s="462" t="s">
        <v>1999</v>
      </c>
      <c r="K50" s="483" t="s">
        <v>5638</v>
      </c>
      <c r="L50" s="483"/>
      <c r="M50" s="483"/>
      <c r="N50" s="483"/>
      <c r="O50" s="483"/>
      <c r="P50" s="483"/>
      <c r="Q50" s="483"/>
      <c r="R50" s="1614"/>
      <c r="S50" s="1607"/>
      <c r="T50" s="483" t="s">
        <v>913</v>
      </c>
      <c r="U50" s="483" t="s">
        <v>1988</v>
      </c>
      <c r="V50" s="483"/>
      <c r="W50" s="462"/>
      <c r="X50" s="483" t="s">
        <v>2001</v>
      </c>
      <c r="Y50" s="462" t="s">
        <v>913</v>
      </c>
      <c r="Z50" s="462" t="s">
        <v>563</v>
      </c>
      <c r="AA50" s="462" t="s">
        <v>913</v>
      </c>
      <c r="AB50" s="462" t="s">
        <v>913</v>
      </c>
      <c r="AC50" s="483"/>
      <c r="AD50" s="483"/>
      <c r="AE50" s="1650"/>
      <c r="AF50" s="483"/>
      <c r="AG50" s="483"/>
      <c r="AH50" s="1600"/>
      <c r="AI50" s="1623" t="s">
        <v>1548</v>
      </c>
      <c r="AJ50" s="1608"/>
      <c r="AK50" s="1608"/>
      <c r="AL50" s="1608"/>
      <c r="AM50" s="1608"/>
      <c r="AN50" s="1609"/>
      <c r="AO50" s="1609"/>
      <c r="AP50" s="1609"/>
      <c r="AQ50" s="1609"/>
      <c r="AR50" s="1609"/>
      <c r="AS50" s="1609"/>
      <c r="AT50" s="1609"/>
      <c r="AU50" s="1609"/>
      <c r="AV50" s="1609"/>
      <c r="AW50" s="1609"/>
      <c r="AX50" s="1609"/>
      <c r="AY50" s="1609"/>
      <c r="AZ50" s="1609"/>
      <c r="BA50" s="1609"/>
      <c r="BB50" s="1609"/>
      <c r="BC50" s="1609"/>
      <c r="BD50" s="1609"/>
      <c r="BE50" s="1609"/>
      <c r="BF50" s="1609"/>
      <c r="BG50" s="1609"/>
      <c r="BH50" s="1609"/>
      <c r="BI50" s="1609"/>
      <c r="BJ50" s="1609"/>
      <c r="BK50" s="1609"/>
      <c r="BL50" s="1609"/>
      <c r="BM50" s="1609"/>
      <c r="BN50" s="1609"/>
      <c r="BO50" s="1609"/>
      <c r="BP50" s="1609"/>
      <c r="BQ50" s="1609"/>
      <c r="BR50" s="1610"/>
      <c r="BS50" s="1610"/>
    </row>
    <row r="51" customFormat="false" ht="12.75" hidden="false" customHeight="false" outlineLevel="0" collapsed="false">
      <c r="A51" s="1611" t="s">
        <v>150</v>
      </c>
      <c r="B51" s="1611"/>
      <c r="C51" s="1612" t="s">
        <v>2002</v>
      </c>
      <c r="D51" s="1613" t="s">
        <v>2003</v>
      </c>
      <c r="E51" s="1613" t="s">
        <v>2004</v>
      </c>
      <c r="F51" s="1613" t="s">
        <v>2005</v>
      </c>
      <c r="G51" s="483" t="s">
        <v>2006</v>
      </c>
      <c r="H51" s="483" t="s">
        <v>2007</v>
      </c>
      <c r="I51" s="483" t="s">
        <v>2008</v>
      </c>
      <c r="J51" s="462" t="s">
        <v>5639</v>
      </c>
      <c r="K51" s="483" t="s">
        <v>5640</v>
      </c>
      <c r="L51" s="508" t="s">
        <v>563</v>
      </c>
      <c r="M51" s="1432" t="s">
        <v>5641</v>
      </c>
      <c r="N51" s="483" t="s">
        <v>5642</v>
      </c>
      <c r="O51" s="483" t="s">
        <v>1339</v>
      </c>
      <c r="P51" s="483" t="s">
        <v>2014</v>
      </c>
      <c r="Q51" s="462" t="s">
        <v>2015</v>
      </c>
      <c r="R51" s="1614"/>
      <c r="S51" s="1578" t="s">
        <v>5643</v>
      </c>
      <c r="T51" s="483" t="s">
        <v>913</v>
      </c>
      <c r="U51" s="483" t="s">
        <v>2011</v>
      </c>
      <c r="V51" s="483"/>
      <c r="W51" s="462"/>
      <c r="X51" s="483" t="s">
        <v>5620</v>
      </c>
      <c r="Y51" s="462" t="s">
        <v>913</v>
      </c>
      <c r="Z51" s="462" t="s">
        <v>563</v>
      </c>
      <c r="AA51" s="462" t="s">
        <v>913</v>
      </c>
      <c r="AB51" s="462" t="s">
        <v>913</v>
      </c>
      <c r="AC51" s="483"/>
      <c r="AD51" s="483" t="s">
        <v>2019</v>
      </c>
      <c r="AE51" s="1650" t="s">
        <v>2010</v>
      </c>
      <c r="AF51" s="462" t="s">
        <v>2020</v>
      </c>
      <c r="AG51" s="483"/>
      <c r="AH51" s="1600"/>
      <c r="AI51" s="1623" t="s">
        <v>1548</v>
      </c>
      <c r="AJ51" s="1608"/>
      <c r="AK51" s="1608"/>
      <c r="AL51" s="1608"/>
      <c r="AM51" s="1608"/>
      <c r="AN51" s="1609"/>
      <c r="AO51" s="1609"/>
      <c r="AP51" s="1609"/>
      <c r="AQ51" s="1609"/>
      <c r="AR51" s="1609"/>
      <c r="AS51" s="1609"/>
      <c r="AT51" s="1609"/>
      <c r="AU51" s="1609"/>
      <c r="AV51" s="1609"/>
      <c r="AW51" s="1609"/>
      <c r="AX51" s="1609"/>
      <c r="AY51" s="1609"/>
      <c r="AZ51" s="1609"/>
      <c r="BA51" s="1609"/>
      <c r="BB51" s="1609"/>
      <c r="BC51" s="1609"/>
      <c r="BD51" s="1609"/>
      <c r="BE51" s="1609"/>
      <c r="BF51" s="1609"/>
      <c r="BG51" s="1609"/>
      <c r="BH51" s="1609"/>
      <c r="BI51" s="1609"/>
      <c r="BJ51" s="1609"/>
      <c r="BK51" s="1609"/>
      <c r="BL51" s="1609"/>
      <c r="BM51" s="1609"/>
      <c r="BN51" s="1609"/>
      <c r="BO51" s="1609"/>
      <c r="BP51" s="1609"/>
      <c r="BQ51" s="1609"/>
      <c r="BR51" s="1610"/>
      <c r="BS51" s="1610"/>
    </row>
    <row r="52" customFormat="false" ht="12.75" hidden="false" customHeight="false" outlineLevel="0" collapsed="false">
      <c r="A52" s="1635" t="s">
        <v>21</v>
      </c>
      <c r="B52" s="1635"/>
      <c r="C52" s="1606" t="s">
        <v>2021</v>
      </c>
      <c r="D52" s="1614" t="s">
        <v>949</v>
      </c>
      <c r="E52" s="1613" t="s">
        <v>2022</v>
      </c>
      <c r="F52" s="1613" t="s">
        <v>2023</v>
      </c>
      <c r="G52" s="483" t="s">
        <v>2024</v>
      </c>
      <c r="H52" s="483" t="s">
        <v>2025</v>
      </c>
      <c r="I52" s="483" t="s">
        <v>2026</v>
      </c>
      <c r="J52" s="483" t="s">
        <v>2027</v>
      </c>
      <c r="K52" s="483" t="s">
        <v>2029</v>
      </c>
      <c r="L52" s="483"/>
      <c r="M52" s="483" t="s">
        <v>562</v>
      </c>
      <c r="N52" s="483"/>
      <c r="O52" s="483" t="s">
        <v>1339</v>
      </c>
      <c r="P52" s="483" t="s">
        <v>2030</v>
      </c>
      <c r="Q52" s="483"/>
      <c r="R52" s="1614"/>
      <c r="S52" s="1607"/>
      <c r="T52" s="483" t="s">
        <v>913</v>
      </c>
      <c r="U52" s="483" t="s">
        <v>2028</v>
      </c>
      <c r="V52" s="483" t="s">
        <v>1139</v>
      </c>
      <c r="W52" s="462"/>
      <c r="X52" s="462" t="s">
        <v>563</v>
      </c>
      <c r="Y52" s="462"/>
      <c r="Z52" s="462" t="s">
        <v>563</v>
      </c>
      <c r="AA52" s="462" t="s">
        <v>913</v>
      </c>
      <c r="AB52" s="462"/>
      <c r="AC52" s="483"/>
      <c r="AD52" s="483"/>
      <c r="AE52" s="483"/>
      <c r="AF52" s="483"/>
      <c r="AG52" s="483"/>
      <c r="AH52" s="1600"/>
      <c r="AI52" s="1623" t="s">
        <v>1548</v>
      </c>
      <c r="AJ52" s="1608"/>
      <c r="AK52" s="1608"/>
      <c r="AL52" s="1608"/>
      <c r="AM52" s="1608"/>
      <c r="AN52" s="1609"/>
      <c r="AO52" s="1609"/>
      <c r="AP52" s="1609"/>
      <c r="AQ52" s="1609"/>
      <c r="AR52" s="1609"/>
      <c r="AS52" s="1609"/>
      <c r="AT52" s="1609"/>
      <c r="AU52" s="1609"/>
      <c r="AV52" s="1609"/>
      <c r="AW52" s="1609"/>
      <c r="AX52" s="1609"/>
      <c r="AY52" s="1609"/>
      <c r="AZ52" s="1609"/>
      <c r="BA52" s="1609"/>
      <c r="BB52" s="1609"/>
      <c r="BC52" s="1609"/>
      <c r="BD52" s="1609"/>
      <c r="BE52" s="1609"/>
      <c r="BF52" s="1609"/>
      <c r="BG52" s="1609"/>
      <c r="BH52" s="1609"/>
      <c r="BI52" s="1609"/>
      <c r="BJ52" s="1609"/>
      <c r="BK52" s="1609"/>
      <c r="BL52" s="1609"/>
      <c r="BM52" s="1609"/>
      <c r="BN52" s="1609"/>
      <c r="BO52" s="1609"/>
      <c r="BP52" s="1609"/>
      <c r="BQ52" s="1609"/>
      <c r="BR52" s="1610"/>
      <c r="BS52" s="1610"/>
    </row>
    <row r="53" customFormat="false" ht="12.75" hidden="false" customHeight="false" outlineLevel="0" collapsed="false">
      <c r="A53" s="1635" t="s">
        <v>21</v>
      </c>
      <c r="B53" s="1635"/>
      <c r="C53" s="1597" t="s">
        <v>1331</v>
      </c>
      <c r="D53" s="1614" t="s">
        <v>949</v>
      </c>
      <c r="E53" s="1613" t="s">
        <v>5644</v>
      </c>
      <c r="F53" s="1613" t="s">
        <v>5645</v>
      </c>
      <c r="G53" s="483" t="s">
        <v>1332</v>
      </c>
      <c r="H53" s="483" t="s">
        <v>1333</v>
      </c>
      <c r="I53" s="483" t="s">
        <v>1334</v>
      </c>
      <c r="J53" s="483" t="s">
        <v>1335</v>
      </c>
      <c r="K53" s="483" t="s">
        <v>1338</v>
      </c>
      <c r="L53" s="462" t="s">
        <v>1341</v>
      </c>
      <c r="M53" s="504" t="s">
        <v>1342</v>
      </c>
      <c r="N53" s="508" t="s">
        <v>1343</v>
      </c>
      <c r="O53" s="483" t="s">
        <v>1339</v>
      </c>
      <c r="P53" s="483" t="s">
        <v>1340</v>
      </c>
      <c r="Q53" s="508" t="s">
        <v>1186</v>
      </c>
      <c r="R53" s="1614"/>
      <c r="S53" s="1605"/>
      <c r="T53" s="508" t="s">
        <v>913</v>
      </c>
      <c r="U53" s="483" t="s">
        <v>913</v>
      </c>
      <c r="V53" s="483" t="s">
        <v>5646</v>
      </c>
      <c r="W53" s="462"/>
      <c r="X53" s="462" t="s">
        <v>563</v>
      </c>
      <c r="Y53" s="462" t="s">
        <v>913</v>
      </c>
      <c r="Z53" s="462" t="s">
        <v>563</v>
      </c>
      <c r="AA53" s="462" t="s">
        <v>913</v>
      </c>
      <c r="AB53" s="462" t="s">
        <v>913</v>
      </c>
      <c r="AC53" s="508"/>
      <c r="AD53" s="508" t="s">
        <v>940</v>
      </c>
      <c r="AE53" s="508" t="s">
        <v>1336</v>
      </c>
      <c r="AF53" s="483" t="s">
        <v>1344</v>
      </c>
      <c r="AG53" s="462"/>
      <c r="AH53" s="1600"/>
      <c r="AI53" s="1651" t="s">
        <v>1548</v>
      </c>
      <c r="AJ53" s="1608"/>
      <c r="AK53" s="1608"/>
      <c r="AL53" s="1608"/>
      <c r="AM53" s="1608"/>
      <c r="AN53" s="1609"/>
      <c r="AO53" s="1609"/>
      <c r="AP53" s="1609"/>
      <c r="AQ53" s="1609"/>
      <c r="AR53" s="1609"/>
      <c r="AS53" s="1609"/>
      <c r="AT53" s="1609"/>
      <c r="AU53" s="1609"/>
      <c r="AV53" s="1609"/>
      <c r="AW53" s="1609"/>
      <c r="AX53" s="1609"/>
      <c r="AY53" s="1609"/>
      <c r="AZ53" s="1609"/>
      <c r="BA53" s="1609"/>
      <c r="BB53" s="1609"/>
      <c r="BC53" s="1609"/>
      <c r="BD53" s="1609"/>
      <c r="BE53" s="1609"/>
      <c r="BF53" s="1609"/>
      <c r="BG53" s="1609"/>
      <c r="BH53" s="1609"/>
      <c r="BI53" s="1609"/>
      <c r="BJ53" s="1609"/>
      <c r="BK53" s="1609"/>
      <c r="BL53" s="1609"/>
      <c r="BM53" s="1609"/>
      <c r="BN53" s="1609"/>
      <c r="BO53" s="1609"/>
      <c r="BP53" s="1609"/>
      <c r="BQ53" s="1609"/>
      <c r="BR53" s="1610"/>
      <c r="BS53" s="1610"/>
    </row>
    <row r="54" customFormat="false" ht="12.75" hidden="false" customHeight="false" outlineLevel="0" collapsed="false">
      <c r="A54" s="1635" t="s">
        <v>21</v>
      </c>
      <c r="B54" s="1635"/>
      <c r="C54" s="1597" t="s">
        <v>5647</v>
      </c>
      <c r="D54" s="1613" t="s">
        <v>5648</v>
      </c>
      <c r="E54" s="1613" t="s">
        <v>5649</v>
      </c>
      <c r="F54" s="1613" t="s">
        <v>5650</v>
      </c>
      <c r="G54" s="483" t="s">
        <v>5651</v>
      </c>
      <c r="H54" s="483" t="s">
        <v>5652</v>
      </c>
      <c r="I54" s="483" t="s">
        <v>5653</v>
      </c>
      <c r="J54" s="483" t="s">
        <v>5654</v>
      </c>
      <c r="K54" s="462" t="s">
        <v>5655</v>
      </c>
      <c r="L54" s="462" t="s">
        <v>5656</v>
      </c>
      <c r="M54" s="1432" t="s">
        <v>563</v>
      </c>
      <c r="N54" s="508"/>
      <c r="O54" s="483"/>
      <c r="P54" s="483"/>
      <c r="Q54" s="462"/>
      <c r="R54" s="1614"/>
      <c r="S54" s="1605" t="s">
        <v>1030</v>
      </c>
      <c r="T54" s="508" t="s">
        <v>913</v>
      </c>
      <c r="U54" s="483" t="s">
        <v>913</v>
      </c>
      <c r="V54" s="483" t="s">
        <v>563</v>
      </c>
      <c r="W54" s="462"/>
      <c r="X54" s="462" t="s">
        <v>563</v>
      </c>
      <c r="Y54" s="462" t="s">
        <v>913</v>
      </c>
      <c r="Z54" s="462" t="s">
        <v>563</v>
      </c>
      <c r="AA54" s="462"/>
      <c r="AB54" s="1652"/>
      <c r="AC54" s="508"/>
      <c r="AD54" s="508"/>
      <c r="AE54" s="508" t="s">
        <v>5657</v>
      </c>
      <c r="AF54" s="483"/>
      <c r="AG54" s="508"/>
      <c r="AH54" s="1600"/>
      <c r="AI54" s="1623" t="s">
        <v>1548</v>
      </c>
      <c r="AJ54" s="1608"/>
      <c r="AK54" s="1608"/>
      <c r="AL54" s="1608"/>
      <c r="AM54" s="1608"/>
      <c r="AN54" s="1609"/>
      <c r="AO54" s="1609"/>
      <c r="AP54" s="1609"/>
      <c r="AQ54" s="1609"/>
      <c r="AR54" s="1609"/>
      <c r="AS54" s="1609"/>
      <c r="AT54" s="1609"/>
      <c r="AU54" s="1609"/>
      <c r="AV54" s="1609"/>
      <c r="AW54" s="1609"/>
      <c r="AX54" s="1609"/>
      <c r="AY54" s="1609"/>
      <c r="AZ54" s="1609"/>
      <c r="BA54" s="1609"/>
      <c r="BB54" s="1609"/>
      <c r="BC54" s="1609"/>
      <c r="BD54" s="1609"/>
      <c r="BE54" s="1609"/>
      <c r="BF54" s="1609"/>
      <c r="BG54" s="1609"/>
      <c r="BH54" s="1609"/>
      <c r="BI54" s="1609"/>
      <c r="BJ54" s="1609"/>
      <c r="BK54" s="1609"/>
      <c r="BL54" s="1609"/>
      <c r="BM54" s="1609"/>
      <c r="BN54" s="1609"/>
      <c r="BO54" s="1609"/>
      <c r="BP54" s="1609"/>
      <c r="BQ54" s="1609"/>
      <c r="BR54" s="1610"/>
      <c r="BS54" s="1610"/>
    </row>
    <row r="55" customFormat="false" ht="12.75" hidden="false" customHeight="false" outlineLevel="0" collapsed="false">
      <c r="A55" s="1635" t="s">
        <v>96</v>
      </c>
      <c r="B55" s="1635"/>
      <c r="C55" s="1597" t="s">
        <v>1244</v>
      </c>
      <c r="D55" s="1613" t="s">
        <v>5658</v>
      </c>
      <c r="E55" s="1614" t="s">
        <v>1151</v>
      </c>
      <c r="F55" s="1613" t="s">
        <v>5659</v>
      </c>
      <c r="G55" s="483" t="s">
        <v>1245</v>
      </c>
      <c r="H55" s="483" t="s">
        <v>5660</v>
      </c>
      <c r="I55" s="483" t="s">
        <v>1247</v>
      </c>
      <c r="J55" s="483" t="s">
        <v>1248</v>
      </c>
      <c r="K55" s="483" t="s">
        <v>1252</v>
      </c>
      <c r="L55" s="483" t="s">
        <v>5661</v>
      </c>
      <c r="M55" s="1432" t="s">
        <v>563</v>
      </c>
      <c r="N55" s="508"/>
      <c r="O55" s="483"/>
      <c r="P55" s="483"/>
      <c r="Q55" s="1622" t="n">
        <v>41884</v>
      </c>
      <c r="R55" s="1614"/>
      <c r="S55" s="1605"/>
      <c r="T55" s="508" t="s">
        <v>913</v>
      </c>
      <c r="U55" s="508" t="s">
        <v>563</v>
      </c>
      <c r="V55" s="483" t="s">
        <v>1251</v>
      </c>
      <c r="W55" s="462" t="s">
        <v>913</v>
      </c>
      <c r="X55" s="483" t="s">
        <v>913</v>
      </c>
      <c r="Y55" s="483" t="s">
        <v>913</v>
      </c>
      <c r="Z55" s="462" t="s">
        <v>913</v>
      </c>
      <c r="AA55" s="462" t="s">
        <v>913</v>
      </c>
      <c r="AB55" s="483" t="s">
        <v>563</v>
      </c>
      <c r="AC55" s="508"/>
      <c r="AD55" s="508" t="s">
        <v>569</v>
      </c>
      <c r="AE55" s="508" t="s">
        <v>1249</v>
      </c>
      <c r="AF55" s="483"/>
      <c r="AG55" s="508"/>
      <c r="AH55" s="1600"/>
      <c r="AI55" s="1623" t="s">
        <v>1548</v>
      </c>
      <c r="AJ55" s="1608"/>
      <c r="AK55" s="1608"/>
      <c r="AL55" s="1608"/>
      <c r="AM55" s="1608"/>
      <c r="AN55" s="1609"/>
      <c r="AO55" s="1609"/>
      <c r="AP55" s="1609"/>
      <c r="AQ55" s="1609"/>
      <c r="AR55" s="1609"/>
      <c r="AS55" s="1609"/>
      <c r="AT55" s="1609"/>
      <c r="AU55" s="1609"/>
      <c r="AV55" s="1609"/>
      <c r="AW55" s="1609"/>
      <c r="AX55" s="1609"/>
      <c r="AY55" s="1609"/>
      <c r="AZ55" s="1609"/>
      <c r="BA55" s="1609"/>
      <c r="BB55" s="1609"/>
      <c r="BC55" s="1609"/>
      <c r="BD55" s="1609"/>
      <c r="BE55" s="1609"/>
      <c r="BF55" s="1609"/>
      <c r="BG55" s="1609"/>
      <c r="BH55" s="1609"/>
      <c r="BI55" s="1609"/>
      <c r="BJ55" s="1609"/>
      <c r="BK55" s="1609"/>
      <c r="BL55" s="1609"/>
      <c r="BM55" s="1609"/>
      <c r="BN55" s="1609"/>
      <c r="BO55" s="1609"/>
      <c r="BP55" s="1609"/>
      <c r="BQ55" s="1609"/>
      <c r="BR55" s="1610"/>
      <c r="BS55" s="1610"/>
    </row>
    <row r="56" customFormat="false" ht="12.75" hidden="false" customHeight="false" outlineLevel="0" collapsed="false">
      <c r="A56" s="1611" t="s">
        <v>801</v>
      </c>
      <c r="B56" s="1611"/>
      <c r="C56" s="1612" t="s">
        <v>2031</v>
      </c>
      <c r="D56" s="1613" t="s">
        <v>2032</v>
      </c>
      <c r="E56" s="1613" t="s">
        <v>2033</v>
      </c>
      <c r="F56" s="1613" t="s">
        <v>2034</v>
      </c>
      <c r="G56" s="483" t="s">
        <v>2035</v>
      </c>
      <c r="H56" s="483" t="s">
        <v>2036</v>
      </c>
      <c r="I56" s="483" t="s">
        <v>5662</v>
      </c>
      <c r="J56" s="483" t="s">
        <v>2038</v>
      </c>
      <c r="K56" s="483" t="s">
        <v>2043</v>
      </c>
      <c r="L56" s="462" t="s">
        <v>913</v>
      </c>
      <c r="M56" s="1432" t="s">
        <v>2047</v>
      </c>
      <c r="N56" s="508"/>
      <c r="O56" s="483"/>
      <c r="P56" s="483"/>
      <c r="Q56" s="508"/>
      <c r="R56" s="1614"/>
      <c r="S56" s="1607" t="s">
        <v>2046</v>
      </c>
      <c r="T56" s="508" t="s">
        <v>913</v>
      </c>
      <c r="U56" s="483" t="s">
        <v>2041</v>
      </c>
      <c r="V56" s="508" t="s">
        <v>2042</v>
      </c>
      <c r="W56" s="462"/>
      <c r="X56" s="483" t="s">
        <v>913</v>
      </c>
      <c r="Y56" s="483" t="s">
        <v>2045</v>
      </c>
      <c r="Z56" s="462"/>
      <c r="AA56" s="462" t="s">
        <v>913</v>
      </c>
      <c r="AB56" s="483" t="s">
        <v>913</v>
      </c>
      <c r="AC56" s="508"/>
      <c r="AD56" s="508" t="s">
        <v>569</v>
      </c>
      <c r="AE56" s="508" t="s">
        <v>2039</v>
      </c>
      <c r="AF56" s="483"/>
      <c r="AG56" s="508"/>
      <c r="AH56" s="1600"/>
      <c r="AI56" s="1623" t="s">
        <v>1548</v>
      </c>
      <c r="AJ56" s="1608" t="s">
        <v>2048</v>
      </c>
      <c r="AK56" s="1608"/>
      <c r="AL56" s="1608"/>
      <c r="AM56" s="1608"/>
      <c r="AN56" s="1609"/>
      <c r="AO56" s="1609"/>
      <c r="AP56" s="1609"/>
      <c r="AQ56" s="1609"/>
      <c r="AR56" s="1609"/>
      <c r="AS56" s="1609"/>
      <c r="AT56" s="1609"/>
      <c r="AU56" s="1609"/>
      <c r="AV56" s="1609"/>
      <c r="AW56" s="1609"/>
      <c r="AX56" s="1609"/>
      <c r="AY56" s="1609"/>
      <c r="AZ56" s="1609"/>
      <c r="BA56" s="1609"/>
      <c r="BB56" s="1609"/>
      <c r="BC56" s="1609"/>
      <c r="BD56" s="1609"/>
      <c r="BE56" s="1609"/>
      <c r="BF56" s="1609"/>
      <c r="BG56" s="1609"/>
      <c r="BH56" s="1609"/>
      <c r="BI56" s="1609"/>
      <c r="BJ56" s="1609"/>
      <c r="BK56" s="1609"/>
      <c r="BL56" s="1609"/>
      <c r="BM56" s="1609"/>
      <c r="BN56" s="1609"/>
      <c r="BO56" s="1609"/>
      <c r="BP56" s="1609"/>
      <c r="BQ56" s="1609"/>
      <c r="BR56" s="1610"/>
      <c r="BS56" s="1610"/>
    </row>
    <row r="57" customFormat="false" ht="12.75" hidden="false" customHeight="false" outlineLevel="0" collapsed="false">
      <c r="A57" s="1635" t="s">
        <v>21</v>
      </c>
      <c r="B57" s="1635"/>
      <c r="C57" s="1597" t="s">
        <v>2049</v>
      </c>
      <c r="D57" s="1614" t="s">
        <v>949</v>
      </c>
      <c r="E57" s="1613" t="s">
        <v>2051</v>
      </c>
      <c r="F57" s="1613" t="s">
        <v>2052</v>
      </c>
      <c r="G57" s="483" t="s">
        <v>2053</v>
      </c>
      <c r="H57" s="483" t="s">
        <v>2054</v>
      </c>
      <c r="I57" s="483" t="s">
        <v>2055</v>
      </c>
      <c r="J57" s="483" t="s">
        <v>1236</v>
      </c>
      <c r="K57" s="483" t="s">
        <v>1239</v>
      </c>
      <c r="L57" s="462" t="s">
        <v>913</v>
      </c>
      <c r="M57" s="504" t="s">
        <v>5663</v>
      </c>
      <c r="N57" s="1432" t="s">
        <v>5664</v>
      </c>
      <c r="O57" s="462"/>
      <c r="P57" s="504" t="s">
        <v>1240</v>
      </c>
      <c r="Q57" s="462" t="s">
        <v>2059</v>
      </c>
      <c r="R57" s="1614"/>
      <c r="S57" s="1615" t="s">
        <v>5665</v>
      </c>
      <c r="T57" s="508" t="s">
        <v>913</v>
      </c>
      <c r="U57" s="483" t="s">
        <v>913</v>
      </c>
      <c r="V57" s="483" t="s">
        <v>913</v>
      </c>
      <c r="W57" s="462" t="s">
        <v>5666</v>
      </c>
      <c r="X57" s="483" t="s">
        <v>563</v>
      </c>
      <c r="Y57" s="483" t="s">
        <v>913</v>
      </c>
      <c r="Z57" s="483" t="s">
        <v>563</v>
      </c>
      <c r="AA57" s="462" t="s">
        <v>913</v>
      </c>
      <c r="AB57" s="462" t="s">
        <v>563</v>
      </c>
      <c r="AC57" s="508"/>
      <c r="AD57" s="508" t="s">
        <v>569</v>
      </c>
      <c r="AE57" s="508" t="s">
        <v>2057</v>
      </c>
      <c r="AF57" s="483"/>
      <c r="AG57" s="508"/>
      <c r="AH57" s="1600"/>
      <c r="AI57" s="1624" t="s">
        <v>5667</v>
      </c>
      <c r="AJ57" s="1608"/>
      <c r="AK57" s="1608"/>
      <c r="AL57" s="1608"/>
      <c r="AM57" s="1608"/>
      <c r="AN57" s="1609"/>
      <c r="AO57" s="1609"/>
      <c r="AP57" s="1609"/>
      <c r="AQ57" s="1609"/>
      <c r="AR57" s="1609"/>
      <c r="AS57" s="1609"/>
      <c r="AT57" s="1609"/>
      <c r="AU57" s="1609"/>
      <c r="AV57" s="1609"/>
      <c r="AW57" s="1609"/>
      <c r="AX57" s="1609"/>
      <c r="AY57" s="1609"/>
      <c r="AZ57" s="1609"/>
      <c r="BA57" s="1609"/>
      <c r="BB57" s="1609"/>
      <c r="BC57" s="1609"/>
      <c r="BD57" s="1609"/>
      <c r="BE57" s="1609"/>
      <c r="BF57" s="1609"/>
      <c r="BG57" s="1609"/>
      <c r="BH57" s="1609"/>
      <c r="BI57" s="1609"/>
      <c r="BJ57" s="1609"/>
      <c r="BK57" s="1609"/>
      <c r="BL57" s="1609"/>
      <c r="BM57" s="1609"/>
      <c r="BN57" s="1609"/>
      <c r="BO57" s="1609"/>
      <c r="BP57" s="1609"/>
      <c r="BQ57" s="1609"/>
      <c r="BR57" s="1610"/>
      <c r="BS57" s="1610"/>
    </row>
    <row r="58" customFormat="false" ht="12.75" hidden="false" customHeight="false" outlineLevel="0" collapsed="false">
      <c r="A58" s="1635" t="s">
        <v>96</v>
      </c>
      <c r="B58" s="1635"/>
      <c r="C58" s="1597" t="s">
        <v>5668</v>
      </c>
      <c r="D58" s="1614" t="s">
        <v>949</v>
      </c>
      <c r="E58" s="1613" t="s">
        <v>5669</v>
      </c>
      <c r="F58" s="1613" t="s">
        <v>5670</v>
      </c>
      <c r="G58" s="483" t="s">
        <v>1233</v>
      </c>
      <c r="H58" s="483" t="s">
        <v>1234</v>
      </c>
      <c r="I58" s="483" t="s">
        <v>1235</v>
      </c>
      <c r="J58" s="483" t="s">
        <v>1236</v>
      </c>
      <c r="K58" s="483" t="s">
        <v>1239</v>
      </c>
      <c r="L58" s="462" t="s">
        <v>913</v>
      </c>
      <c r="M58" s="1432" t="s">
        <v>563</v>
      </c>
      <c r="N58" s="462" t="s">
        <v>1243</v>
      </c>
      <c r="O58" s="462"/>
      <c r="P58" s="504" t="s">
        <v>1240</v>
      </c>
      <c r="Q58" s="1622" t="n">
        <v>41859</v>
      </c>
      <c r="R58" s="1614"/>
      <c r="S58" s="1607" t="s">
        <v>1241</v>
      </c>
      <c r="T58" s="508" t="s">
        <v>913</v>
      </c>
      <c r="U58" s="483" t="s">
        <v>1238</v>
      </c>
      <c r="V58" s="483" t="s">
        <v>913</v>
      </c>
      <c r="W58" s="462"/>
      <c r="X58" s="483" t="s">
        <v>563</v>
      </c>
      <c r="Y58" s="483" t="s">
        <v>563</v>
      </c>
      <c r="Z58" s="483" t="s">
        <v>563</v>
      </c>
      <c r="AA58" s="483" t="s">
        <v>913</v>
      </c>
      <c r="AB58" s="483" t="s">
        <v>913</v>
      </c>
      <c r="AC58" s="508"/>
      <c r="AD58" s="508" t="s">
        <v>569</v>
      </c>
      <c r="AE58" s="508" t="s">
        <v>569</v>
      </c>
      <c r="AF58" s="483"/>
      <c r="AG58" s="508"/>
      <c r="AH58" s="1600"/>
      <c r="AI58" s="1624" t="s">
        <v>5671</v>
      </c>
      <c r="AJ58" s="1608"/>
      <c r="AK58" s="1608"/>
      <c r="AL58" s="1608"/>
      <c r="AM58" s="1608"/>
      <c r="AN58" s="1609"/>
      <c r="AO58" s="1609"/>
      <c r="AP58" s="1609"/>
      <c r="AQ58" s="1609"/>
      <c r="AR58" s="1609"/>
      <c r="AS58" s="1609"/>
      <c r="AT58" s="1609"/>
      <c r="AU58" s="1609"/>
      <c r="AV58" s="1609"/>
      <c r="AW58" s="1609"/>
      <c r="AX58" s="1609"/>
      <c r="AY58" s="1609"/>
      <c r="AZ58" s="1609"/>
      <c r="BA58" s="1609"/>
      <c r="BB58" s="1609"/>
      <c r="BC58" s="1609"/>
      <c r="BD58" s="1609"/>
      <c r="BE58" s="1609"/>
      <c r="BF58" s="1609"/>
      <c r="BG58" s="1609"/>
      <c r="BH58" s="1609"/>
      <c r="BI58" s="1609"/>
      <c r="BJ58" s="1609"/>
      <c r="BK58" s="1609"/>
      <c r="BL58" s="1609"/>
      <c r="BM58" s="1609"/>
      <c r="BN58" s="1609"/>
      <c r="BO58" s="1609"/>
      <c r="BP58" s="1609"/>
      <c r="BQ58" s="1609"/>
      <c r="BR58" s="1610"/>
      <c r="BS58" s="1610"/>
    </row>
    <row r="59" customFormat="false" ht="12.75" hidden="false" customHeight="false" outlineLevel="0" collapsed="false">
      <c r="A59" s="1611" t="s">
        <v>595</v>
      </c>
      <c r="B59" s="1611"/>
      <c r="C59" s="1612" t="s">
        <v>1489</v>
      </c>
      <c r="D59" s="1613" t="s">
        <v>5672</v>
      </c>
      <c r="E59" s="1613" t="s">
        <v>5673</v>
      </c>
      <c r="F59" s="1613" t="s">
        <v>5674</v>
      </c>
      <c r="G59" s="483" t="s">
        <v>1490</v>
      </c>
      <c r="H59" s="483" t="s">
        <v>1491</v>
      </c>
      <c r="I59" s="483" t="s">
        <v>1492</v>
      </c>
      <c r="J59" s="483" t="s">
        <v>5675</v>
      </c>
      <c r="K59" s="483" t="s">
        <v>1496</v>
      </c>
      <c r="L59" s="483" t="s">
        <v>563</v>
      </c>
      <c r="M59" s="1563" t="s">
        <v>563</v>
      </c>
      <c r="N59" s="483"/>
      <c r="O59" s="462"/>
      <c r="P59" s="504"/>
      <c r="Q59" s="462"/>
      <c r="R59" s="1614"/>
      <c r="S59" s="1607"/>
      <c r="T59" s="462" t="s">
        <v>1498</v>
      </c>
      <c r="U59" s="508" t="s">
        <v>1494</v>
      </c>
      <c r="V59" s="483" t="s">
        <v>913</v>
      </c>
      <c r="W59" s="462" t="s">
        <v>913</v>
      </c>
      <c r="X59" s="483" t="s">
        <v>1497</v>
      </c>
      <c r="Y59" s="483" t="s">
        <v>1497</v>
      </c>
      <c r="Z59" s="483" t="s">
        <v>1497</v>
      </c>
      <c r="AA59" s="483" t="s">
        <v>1497</v>
      </c>
      <c r="AB59" s="483" t="s">
        <v>913</v>
      </c>
      <c r="AC59" s="508"/>
      <c r="AD59" s="508" t="s">
        <v>569</v>
      </c>
      <c r="AE59" s="508" t="s">
        <v>569</v>
      </c>
      <c r="AF59" s="483"/>
      <c r="AG59" s="508"/>
      <c r="AH59" s="1600"/>
      <c r="AI59" s="1653" t="s">
        <v>5676</v>
      </c>
      <c r="AJ59" s="1608"/>
      <c r="AK59" s="1608"/>
      <c r="AL59" s="1608"/>
      <c r="AM59" s="1608"/>
      <c r="AN59" s="1609"/>
      <c r="AO59" s="1609"/>
      <c r="AP59" s="1609"/>
      <c r="AQ59" s="1609"/>
      <c r="AR59" s="1609"/>
      <c r="AS59" s="1609"/>
      <c r="AT59" s="1609"/>
      <c r="AU59" s="1609"/>
      <c r="AV59" s="1609"/>
      <c r="AW59" s="1609"/>
      <c r="AX59" s="1609"/>
      <c r="AY59" s="1609"/>
      <c r="AZ59" s="1609"/>
      <c r="BA59" s="1609"/>
      <c r="BB59" s="1609"/>
      <c r="BC59" s="1609"/>
      <c r="BD59" s="1609"/>
      <c r="BE59" s="1609"/>
      <c r="BF59" s="1609"/>
      <c r="BG59" s="1609"/>
      <c r="BH59" s="1609"/>
      <c r="BI59" s="1609"/>
      <c r="BJ59" s="1609"/>
      <c r="BK59" s="1609"/>
      <c r="BL59" s="1609"/>
      <c r="BM59" s="1609"/>
      <c r="BN59" s="1609"/>
      <c r="BO59" s="1609"/>
      <c r="BP59" s="1609"/>
      <c r="BQ59" s="1609"/>
      <c r="BR59" s="1610"/>
      <c r="BS59" s="1610"/>
    </row>
    <row r="60" customFormat="false" ht="12.75" hidden="false" customHeight="false" outlineLevel="0" collapsed="false">
      <c r="A60" s="1654" t="s">
        <v>595</v>
      </c>
      <c r="B60" s="1654"/>
      <c r="C60" s="1655" t="s">
        <v>2063</v>
      </c>
      <c r="D60" s="1613" t="s">
        <v>2065</v>
      </c>
      <c r="E60" s="1613" t="s">
        <v>2066</v>
      </c>
      <c r="F60" s="1613" t="s">
        <v>2067</v>
      </c>
      <c r="G60" s="1613" t="s">
        <v>2068</v>
      </c>
      <c r="H60" s="1613" t="s">
        <v>2068</v>
      </c>
      <c r="I60" s="1613" t="s">
        <v>2068</v>
      </c>
      <c r="J60" s="483"/>
      <c r="K60" s="483" t="s">
        <v>5677</v>
      </c>
      <c r="L60" s="462" t="s">
        <v>913</v>
      </c>
      <c r="M60" s="1563" t="s">
        <v>563</v>
      </c>
      <c r="N60" s="483"/>
      <c r="O60" s="462"/>
      <c r="P60" s="504" t="s">
        <v>1081</v>
      </c>
      <c r="Q60" s="462" t="s">
        <v>1002</v>
      </c>
      <c r="R60" s="1614"/>
      <c r="S60" s="1615" t="s">
        <v>5678</v>
      </c>
      <c r="T60" s="462" t="s">
        <v>913</v>
      </c>
      <c r="U60" s="483" t="s">
        <v>2069</v>
      </c>
      <c r="V60" s="508" t="s">
        <v>563</v>
      </c>
      <c r="W60" s="462"/>
      <c r="X60" s="483" t="s">
        <v>563</v>
      </c>
      <c r="Y60" s="462" t="s">
        <v>913</v>
      </c>
      <c r="Z60" s="462"/>
      <c r="AA60" s="483" t="s">
        <v>913</v>
      </c>
      <c r="AB60" s="483" t="s">
        <v>563</v>
      </c>
      <c r="AC60" s="483"/>
      <c r="AD60" s="483" t="s">
        <v>2072</v>
      </c>
      <c r="AE60" s="462" t="s">
        <v>912</v>
      </c>
      <c r="AF60" s="483"/>
      <c r="AG60" s="508"/>
      <c r="AH60" s="1600"/>
      <c r="AI60" s="1624" t="s">
        <v>2064</v>
      </c>
      <c r="AJ60" s="1608" t="s">
        <v>1019</v>
      </c>
      <c r="AK60" s="1608"/>
      <c r="AL60" s="1608"/>
      <c r="AM60" s="1608"/>
      <c r="AN60" s="1609"/>
      <c r="AO60" s="1609"/>
      <c r="AP60" s="1609"/>
      <c r="AQ60" s="1609"/>
      <c r="AR60" s="1609"/>
      <c r="AS60" s="1609"/>
      <c r="AT60" s="1609"/>
      <c r="AU60" s="1609"/>
      <c r="AV60" s="1609"/>
      <c r="AW60" s="1609"/>
      <c r="AX60" s="1609"/>
      <c r="AY60" s="1609"/>
      <c r="AZ60" s="1609"/>
      <c r="BA60" s="1609"/>
      <c r="BB60" s="1609"/>
      <c r="BC60" s="1609"/>
      <c r="BD60" s="1609"/>
      <c r="BE60" s="1609"/>
      <c r="BF60" s="1609"/>
      <c r="BG60" s="1609"/>
      <c r="BH60" s="1609"/>
      <c r="BI60" s="1609"/>
      <c r="BJ60" s="1609"/>
      <c r="BK60" s="1609"/>
      <c r="BL60" s="1609"/>
      <c r="BM60" s="1609"/>
      <c r="BN60" s="1609"/>
      <c r="BO60" s="1609"/>
      <c r="BP60" s="1609"/>
      <c r="BQ60" s="1609"/>
      <c r="BR60" s="1610"/>
      <c r="BS60" s="1610"/>
    </row>
    <row r="61" customFormat="false" ht="12.75" hidden="false" customHeight="false" outlineLevel="0" collapsed="false">
      <c r="A61" s="1635" t="s">
        <v>595</v>
      </c>
      <c r="B61" s="1635"/>
      <c r="C61" s="1648" t="s">
        <v>1271</v>
      </c>
      <c r="D61" s="1613" t="s">
        <v>5679</v>
      </c>
      <c r="E61" s="1613" t="s">
        <v>5680</v>
      </c>
      <c r="F61" s="1613" t="s">
        <v>5681</v>
      </c>
      <c r="G61" s="483" t="s">
        <v>1272</v>
      </c>
      <c r="H61" s="483" t="s">
        <v>1273</v>
      </c>
      <c r="I61" s="483" t="s">
        <v>1274</v>
      </c>
      <c r="J61" s="483" t="s">
        <v>5682</v>
      </c>
      <c r="K61" s="483" t="s">
        <v>5683</v>
      </c>
      <c r="L61" s="462" t="s">
        <v>5684</v>
      </c>
      <c r="M61" s="1563" t="s">
        <v>563</v>
      </c>
      <c r="N61" s="483"/>
      <c r="O61" s="508"/>
      <c r="P61" s="1432"/>
      <c r="Q61" s="508"/>
      <c r="R61" s="1614"/>
      <c r="S61" s="1607"/>
      <c r="T61" s="462" t="s">
        <v>913</v>
      </c>
      <c r="U61" s="508" t="s">
        <v>1277</v>
      </c>
      <c r="V61" s="483" t="s">
        <v>913</v>
      </c>
      <c r="W61" s="462"/>
      <c r="X61" s="483" t="s">
        <v>563</v>
      </c>
      <c r="Y61" s="462" t="s">
        <v>913</v>
      </c>
      <c r="Z61" s="462" t="s">
        <v>5685</v>
      </c>
      <c r="AA61" s="483" t="s">
        <v>913</v>
      </c>
      <c r="AB61" s="483" t="s">
        <v>913</v>
      </c>
      <c r="AC61" s="508"/>
      <c r="AD61" s="508" t="s">
        <v>569</v>
      </c>
      <c r="AE61" s="508" t="s">
        <v>1276</v>
      </c>
      <c r="AF61" s="483"/>
      <c r="AG61" s="508"/>
      <c r="AH61" s="1600"/>
      <c r="AI61" s="1624" t="s">
        <v>5686</v>
      </c>
      <c r="AJ61" s="1608"/>
      <c r="AK61" s="1608"/>
      <c r="AL61" s="1608"/>
      <c r="AM61" s="1608"/>
      <c r="AN61" s="1609"/>
      <c r="AO61" s="1609"/>
      <c r="AP61" s="1609"/>
      <c r="AQ61" s="1609"/>
      <c r="AR61" s="1609"/>
      <c r="AS61" s="1609"/>
      <c r="AT61" s="1609"/>
      <c r="AU61" s="1609"/>
      <c r="AV61" s="1609"/>
      <c r="AW61" s="1609"/>
      <c r="AX61" s="1609"/>
      <c r="AY61" s="1609"/>
      <c r="AZ61" s="1609"/>
      <c r="BA61" s="1609"/>
      <c r="BB61" s="1609"/>
      <c r="BC61" s="1609"/>
      <c r="BD61" s="1609"/>
      <c r="BE61" s="1609"/>
      <c r="BF61" s="1609"/>
      <c r="BG61" s="1609"/>
      <c r="BH61" s="1609"/>
      <c r="BI61" s="1609"/>
      <c r="BJ61" s="1609"/>
      <c r="BK61" s="1609"/>
      <c r="BL61" s="1609"/>
      <c r="BM61" s="1609"/>
      <c r="BN61" s="1609"/>
      <c r="BO61" s="1609"/>
      <c r="BP61" s="1609"/>
      <c r="BQ61" s="1609"/>
      <c r="BR61" s="1610"/>
      <c r="BS61" s="1610"/>
    </row>
    <row r="62" customFormat="false" ht="12.75" hidden="false" customHeight="false" outlineLevel="0" collapsed="false">
      <c r="A62" s="1635" t="s">
        <v>595</v>
      </c>
      <c r="B62" s="1635"/>
      <c r="C62" s="1648" t="s">
        <v>1485</v>
      </c>
      <c r="D62" s="1613" t="s">
        <v>5687</v>
      </c>
      <c r="E62" s="1613" t="s">
        <v>5688</v>
      </c>
      <c r="F62" s="1613" t="s">
        <v>5689</v>
      </c>
      <c r="G62" s="1613" t="s">
        <v>5690</v>
      </c>
      <c r="H62" s="1613" t="s">
        <v>5690</v>
      </c>
      <c r="I62" s="1613" t="s">
        <v>5690</v>
      </c>
      <c r="J62" s="483" t="s">
        <v>1486</v>
      </c>
      <c r="K62" s="483" t="s">
        <v>1487</v>
      </c>
      <c r="L62" s="483" t="s">
        <v>563</v>
      </c>
      <c r="M62" s="483" t="s">
        <v>563</v>
      </c>
      <c r="N62" s="483"/>
      <c r="O62" s="483" t="s">
        <v>1339</v>
      </c>
      <c r="P62" s="483" t="s">
        <v>1488</v>
      </c>
      <c r="Q62" s="483"/>
      <c r="R62" s="1614"/>
      <c r="S62" s="1607"/>
      <c r="T62" s="483" t="s">
        <v>913</v>
      </c>
      <c r="U62" s="483"/>
      <c r="V62" s="483"/>
      <c r="W62" s="462" t="s">
        <v>5691</v>
      </c>
      <c r="X62" s="462"/>
      <c r="Y62" s="462" t="s">
        <v>913</v>
      </c>
      <c r="Z62" s="462"/>
      <c r="AA62" s="483" t="s">
        <v>913</v>
      </c>
      <c r="AB62" s="483" t="s">
        <v>563</v>
      </c>
      <c r="AC62" s="483"/>
      <c r="AD62" s="483"/>
      <c r="AE62" s="483"/>
      <c r="AF62" s="483"/>
      <c r="AG62" s="483"/>
      <c r="AH62" s="1600"/>
      <c r="AI62" s="1624" t="s">
        <v>5692</v>
      </c>
      <c r="AJ62" s="1608"/>
      <c r="AK62" s="1608"/>
      <c r="AL62" s="1608"/>
      <c r="AM62" s="1608"/>
      <c r="AN62" s="1609"/>
      <c r="AO62" s="1609"/>
      <c r="AP62" s="1609"/>
      <c r="AQ62" s="1609"/>
      <c r="AR62" s="1609"/>
      <c r="AS62" s="1609"/>
      <c r="AT62" s="1609"/>
      <c r="AU62" s="1609"/>
      <c r="AV62" s="1609"/>
      <c r="AW62" s="1609"/>
      <c r="AX62" s="1609"/>
      <c r="AY62" s="1609"/>
      <c r="AZ62" s="1609"/>
      <c r="BA62" s="1609"/>
      <c r="BB62" s="1609"/>
      <c r="BC62" s="1609"/>
      <c r="BD62" s="1609"/>
      <c r="BE62" s="1609"/>
      <c r="BF62" s="1609"/>
      <c r="BG62" s="1609"/>
      <c r="BH62" s="1609"/>
      <c r="BI62" s="1609"/>
      <c r="BJ62" s="1609"/>
      <c r="BK62" s="1609"/>
      <c r="BL62" s="1609"/>
      <c r="BM62" s="1609"/>
      <c r="BN62" s="1609"/>
      <c r="BO62" s="1609"/>
      <c r="BP62" s="1609"/>
      <c r="BQ62" s="1609"/>
      <c r="BR62" s="1610"/>
      <c r="BS62" s="1610"/>
    </row>
    <row r="63" customFormat="false" ht="12.75" hidden="false" customHeight="false" outlineLevel="0" collapsed="false">
      <c r="A63" s="1596" t="s">
        <v>21</v>
      </c>
      <c r="B63" s="1596"/>
      <c r="C63" s="1597" t="s">
        <v>1363</v>
      </c>
      <c r="D63" s="1613" t="s">
        <v>5693</v>
      </c>
      <c r="E63" s="1614" t="s">
        <v>1151</v>
      </c>
      <c r="F63" s="1613" t="s">
        <v>5694</v>
      </c>
      <c r="G63" s="483" t="s">
        <v>1364</v>
      </c>
      <c r="H63" s="483" t="s">
        <v>1365</v>
      </c>
      <c r="I63" s="483" t="s">
        <v>5695</v>
      </c>
      <c r="J63" s="462" t="s">
        <v>1367</v>
      </c>
      <c r="K63" s="462" t="s">
        <v>1370</v>
      </c>
      <c r="L63" s="462" t="s">
        <v>1372</v>
      </c>
      <c r="M63" s="504" t="s">
        <v>563</v>
      </c>
      <c r="N63" s="462"/>
      <c r="O63" s="462"/>
      <c r="P63" s="504" t="s">
        <v>1371</v>
      </c>
      <c r="Q63" s="462"/>
      <c r="R63" s="1614"/>
      <c r="S63" s="1605"/>
      <c r="T63" s="462" t="s">
        <v>913</v>
      </c>
      <c r="U63" s="462" t="s">
        <v>1368</v>
      </c>
      <c r="V63" s="462" t="s">
        <v>5696</v>
      </c>
      <c r="W63" s="462" t="s">
        <v>913</v>
      </c>
      <c r="X63" s="462" t="s">
        <v>913</v>
      </c>
      <c r="Y63" s="462" t="s">
        <v>913</v>
      </c>
      <c r="Z63" s="462" t="s">
        <v>913</v>
      </c>
      <c r="AA63" s="462" t="s">
        <v>563</v>
      </c>
      <c r="AB63" s="462" t="s">
        <v>563</v>
      </c>
      <c r="AC63" s="462"/>
      <c r="AD63" s="462" t="s">
        <v>569</v>
      </c>
      <c r="AE63" s="462"/>
      <c r="AF63" s="462"/>
      <c r="AG63" s="462"/>
      <c r="AH63" s="1600"/>
      <c r="AI63" s="1623" t="s">
        <v>1548</v>
      </c>
      <c r="AJ63" s="1602"/>
      <c r="AK63" s="1602"/>
      <c r="AL63" s="1602"/>
      <c r="AM63" s="1602"/>
      <c r="AN63" s="946"/>
      <c r="AO63" s="946"/>
      <c r="AP63" s="946"/>
      <c r="AQ63" s="946"/>
      <c r="AR63" s="946"/>
      <c r="AS63" s="946"/>
      <c r="AT63" s="946"/>
      <c r="AU63" s="946"/>
      <c r="AV63" s="946"/>
      <c r="AW63" s="946"/>
      <c r="AX63" s="946"/>
      <c r="AY63" s="946"/>
      <c r="AZ63" s="946"/>
      <c r="BA63" s="946"/>
      <c r="BB63" s="946"/>
      <c r="BC63" s="946"/>
      <c r="BD63" s="946"/>
      <c r="BE63" s="946"/>
      <c r="BF63" s="946"/>
      <c r="BG63" s="946"/>
      <c r="BH63" s="946"/>
      <c r="BI63" s="946"/>
      <c r="BJ63" s="946"/>
      <c r="BK63" s="946"/>
      <c r="BL63" s="946"/>
      <c r="BM63" s="946"/>
      <c r="BN63" s="946"/>
      <c r="BO63" s="946"/>
      <c r="BP63" s="946"/>
      <c r="BQ63" s="1609"/>
      <c r="BR63" s="1610"/>
      <c r="BS63" s="1610"/>
    </row>
    <row r="64" customFormat="false" ht="12.75" hidden="false" customHeight="false" outlineLevel="0" collapsed="false">
      <c r="A64" s="1635" t="s">
        <v>21</v>
      </c>
      <c r="B64" s="1635"/>
      <c r="C64" s="1597" t="s">
        <v>2073</v>
      </c>
      <c r="D64" s="1613" t="s">
        <v>2074</v>
      </c>
      <c r="E64" s="1613" t="s">
        <v>2075</v>
      </c>
      <c r="F64" s="1613" t="s">
        <v>2076</v>
      </c>
      <c r="G64" s="483" t="s">
        <v>2077</v>
      </c>
      <c r="H64" s="483" t="s">
        <v>2078</v>
      </c>
      <c r="I64" s="483" t="s">
        <v>2079</v>
      </c>
      <c r="J64" s="483" t="s">
        <v>2080</v>
      </c>
      <c r="K64" s="508" t="s">
        <v>2082</v>
      </c>
      <c r="L64" s="1614" t="s">
        <v>569</v>
      </c>
      <c r="M64" s="1563" t="s">
        <v>562</v>
      </c>
      <c r="N64" s="483"/>
      <c r="O64" s="483"/>
      <c r="P64" s="483" t="s">
        <v>2083</v>
      </c>
      <c r="Q64" s="462" t="s">
        <v>1002</v>
      </c>
      <c r="R64" s="1614"/>
      <c r="S64" s="1607"/>
      <c r="T64" s="462" t="s">
        <v>913</v>
      </c>
      <c r="U64" s="483" t="s">
        <v>2081</v>
      </c>
      <c r="V64" s="1614" t="s">
        <v>562</v>
      </c>
      <c r="W64" s="462" t="s">
        <v>5697</v>
      </c>
      <c r="X64" s="483" t="s">
        <v>563</v>
      </c>
      <c r="Y64" s="483" t="s">
        <v>913</v>
      </c>
      <c r="Z64" s="483" t="s">
        <v>563</v>
      </c>
      <c r="AA64" s="483" t="s">
        <v>913</v>
      </c>
      <c r="AB64" s="483" t="s">
        <v>563</v>
      </c>
      <c r="AC64" s="508"/>
      <c r="AD64" s="508" t="s">
        <v>569</v>
      </c>
      <c r="AE64" s="483" t="s">
        <v>913</v>
      </c>
      <c r="AF64" s="483"/>
      <c r="AG64" s="508"/>
      <c r="AH64" s="1600"/>
      <c r="AI64" s="1623" t="s">
        <v>1548</v>
      </c>
      <c r="AJ64" s="1602" t="s">
        <v>2084</v>
      </c>
      <c r="AK64" s="1608"/>
      <c r="AL64" s="1608"/>
      <c r="AM64" s="1608"/>
      <c r="AN64" s="1609"/>
      <c r="AO64" s="1609"/>
      <c r="AP64" s="1609"/>
      <c r="AQ64" s="1609"/>
      <c r="AR64" s="1609"/>
      <c r="AS64" s="1609"/>
      <c r="AT64" s="1609"/>
      <c r="AU64" s="1609"/>
      <c r="AV64" s="1609"/>
      <c r="AW64" s="1609"/>
      <c r="AX64" s="1609"/>
      <c r="AY64" s="1609"/>
      <c r="AZ64" s="1609"/>
      <c r="BA64" s="1609"/>
      <c r="BB64" s="1609"/>
      <c r="BC64" s="1609"/>
      <c r="BD64" s="1609"/>
      <c r="BE64" s="1609"/>
      <c r="BF64" s="1609"/>
      <c r="BG64" s="1609"/>
      <c r="BH64" s="1609"/>
      <c r="BI64" s="1609"/>
      <c r="BJ64" s="1609"/>
      <c r="BK64" s="1609"/>
      <c r="BL64" s="1609"/>
      <c r="BM64" s="1609"/>
      <c r="BN64" s="1609"/>
      <c r="BO64" s="1609"/>
      <c r="BP64" s="1609"/>
      <c r="BQ64" s="1609"/>
      <c r="BR64" s="1610"/>
      <c r="BS64" s="1610"/>
    </row>
    <row r="65" customFormat="false" ht="12.75" hidden="false" customHeight="false" outlineLevel="0" collapsed="false">
      <c r="A65" s="1611" t="s">
        <v>21</v>
      </c>
      <c r="B65" s="1611"/>
      <c r="C65" s="1612" t="s">
        <v>2085</v>
      </c>
      <c r="D65" s="1614" t="s">
        <v>949</v>
      </c>
      <c r="E65" s="1613" t="s">
        <v>2086</v>
      </c>
      <c r="F65" s="1613" t="s">
        <v>2087</v>
      </c>
      <c r="G65" s="483" t="s">
        <v>2088</v>
      </c>
      <c r="H65" s="483" t="s">
        <v>2089</v>
      </c>
      <c r="I65" s="483" t="s">
        <v>2090</v>
      </c>
      <c r="J65" s="462" t="s">
        <v>2091</v>
      </c>
      <c r="K65" s="483" t="s">
        <v>2092</v>
      </c>
      <c r="L65" s="462" t="s">
        <v>913</v>
      </c>
      <c r="M65" s="1432" t="s">
        <v>563</v>
      </c>
      <c r="N65" s="508"/>
      <c r="O65" s="483"/>
      <c r="P65" s="483" t="s">
        <v>1081</v>
      </c>
      <c r="Q65" s="508"/>
      <c r="R65" s="1614"/>
      <c r="S65" s="1607"/>
      <c r="T65" s="462" t="s">
        <v>913</v>
      </c>
      <c r="U65" s="483" t="s">
        <v>913</v>
      </c>
      <c r="V65" s="483" t="s">
        <v>913</v>
      </c>
      <c r="W65" s="462" t="s">
        <v>913</v>
      </c>
      <c r="X65" s="483" t="s">
        <v>563</v>
      </c>
      <c r="Y65" s="483" t="s">
        <v>913</v>
      </c>
      <c r="Z65" s="483" t="s">
        <v>563</v>
      </c>
      <c r="AA65" s="483" t="s">
        <v>913</v>
      </c>
      <c r="AB65" s="483" t="s">
        <v>563</v>
      </c>
      <c r="AC65" s="508"/>
      <c r="AD65" s="508" t="s">
        <v>1056</v>
      </c>
      <c r="AE65" s="483" t="s">
        <v>913</v>
      </c>
      <c r="AF65" s="462" t="s">
        <v>2020</v>
      </c>
      <c r="AG65" s="508"/>
      <c r="AH65" s="1600"/>
      <c r="AI65" s="1623" t="s">
        <v>1548</v>
      </c>
      <c r="AJ65" s="1608" t="s">
        <v>2094</v>
      </c>
      <c r="AK65" s="1608"/>
      <c r="AL65" s="1608"/>
      <c r="AM65" s="1608"/>
      <c r="AN65" s="1609"/>
      <c r="AO65" s="1609"/>
      <c r="AP65" s="1609"/>
      <c r="AQ65" s="1609"/>
      <c r="AR65" s="1609"/>
      <c r="AS65" s="1609"/>
      <c r="AT65" s="1609"/>
      <c r="AU65" s="1609"/>
      <c r="AV65" s="1609"/>
      <c r="AW65" s="1609"/>
      <c r="AX65" s="1609"/>
      <c r="AY65" s="1609"/>
      <c r="AZ65" s="1609"/>
      <c r="BA65" s="1609"/>
      <c r="BB65" s="1609"/>
      <c r="BC65" s="1609"/>
      <c r="BD65" s="1609"/>
      <c r="BE65" s="1609"/>
      <c r="BF65" s="1609"/>
      <c r="BG65" s="1609"/>
      <c r="BH65" s="1609"/>
      <c r="BI65" s="1609"/>
      <c r="BJ65" s="1609"/>
      <c r="BK65" s="1609"/>
      <c r="BL65" s="1609"/>
      <c r="BM65" s="1609"/>
      <c r="BN65" s="1609"/>
      <c r="BO65" s="1609"/>
      <c r="BP65" s="1609"/>
      <c r="BQ65" s="1609"/>
      <c r="BR65" s="1610"/>
      <c r="BS65" s="1610"/>
    </row>
    <row r="66" customFormat="false" ht="12.75" hidden="false" customHeight="false" outlineLevel="0" collapsed="false">
      <c r="A66" s="1635" t="s">
        <v>21</v>
      </c>
      <c r="B66" s="1635"/>
      <c r="C66" s="1597" t="s">
        <v>5698</v>
      </c>
      <c r="D66" s="1613" t="s">
        <v>2096</v>
      </c>
      <c r="E66" s="1613" t="s">
        <v>2097</v>
      </c>
      <c r="F66" s="1613" t="s">
        <v>2098</v>
      </c>
      <c r="G66" s="483" t="s">
        <v>2099</v>
      </c>
      <c r="H66" s="483" t="s">
        <v>2100</v>
      </c>
      <c r="I66" s="483" t="s">
        <v>2101</v>
      </c>
      <c r="J66" s="462" t="s">
        <v>2102</v>
      </c>
      <c r="K66" s="483" t="s">
        <v>2104</v>
      </c>
      <c r="L66" s="462" t="s">
        <v>913</v>
      </c>
      <c r="M66" s="504" t="s">
        <v>2106</v>
      </c>
      <c r="N66" s="483"/>
      <c r="O66" s="462"/>
      <c r="P66" s="504" t="s">
        <v>1081</v>
      </c>
      <c r="Q66" s="462" t="s">
        <v>2105</v>
      </c>
      <c r="R66" s="1614"/>
      <c r="S66" s="1607"/>
      <c r="T66" s="462" t="s">
        <v>913</v>
      </c>
      <c r="U66" s="483" t="s">
        <v>913</v>
      </c>
      <c r="V66" s="508" t="s">
        <v>563</v>
      </c>
      <c r="W66" s="462"/>
      <c r="X66" s="483" t="s">
        <v>913</v>
      </c>
      <c r="Y66" s="462"/>
      <c r="Z66" s="462"/>
      <c r="AA66" s="462" t="s">
        <v>913</v>
      </c>
      <c r="AB66" s="462" t="s">
        <v>913</v>
      </c>
      <c r="AC66" s="508"/>
      <c r="AD66" s="508" t="s">
        <v>1056</v>
      </c>
      <c r="AE66" s="483" t="s">
        <v>913</v>
      </c>
      <c r="AF66" s="483" t="s">
        <v>1056</v>
      </c>
      <c r="AG66" s="508"/>
      <c r="AH66" s="1600"/>
      <c r="AI66" s="1601" t="s">
        <v>5699</v>
      </c>
      <c r="AJ66" s="1602" t="s">
        <v>2084</v>
      </c>
      <c r="AK66" s="1608"/>
      <c r="AL66" s="1608"/>
      <c r="AM66" s="1608"/>
      <c r="AN66" s="1609"/>
      <c r="AO66" s="1609"/>
      <c r="AP66" s="1609"/>
      <c r="AQ66" s="1609"/>
      <c r="AR66" s="1609"/>
      <c r="AS66" s="1609"/>
      <c r="AT66" s="1609"/>
      <c r="AU66" s="1609"/>
      <c r="AV66" s="1609"/>
      <c r="AW66" s="1609"/>
      <c r="AX66" s="1609"/>
      <c r="AY66" s="1609"/>
      <c r="AZ66" s="1609"/>
      <c r="BA66" s="1609"/>
      <c r="BB66" s="1609"/>
      <c r="BC66" s="1609"/>
      <c r="BD66" s="1609"/>
      <c r="BE66" s="1609"/>
      <c r="BF66" s="1609"/>
      <c r="BG66" s="1609"/>
      <c r="BH66" s="1609"/>
      <c r="BI66" s="1609"/>
      <c r="BJ66" s="1609"/>
      <c r="BK66" s="1609"/>
      <c r="BL66" s="1609"/>
      <c r="BM66" s="1609"/>
      <c r="BN66" s="1609"/>
      <c r="BO66" s="1609"/>
      <c r="BP66" s="1609"/>
      <c r="BQ66" s="1609"/>
      <c r="BR66" s="1610"/>
      <c r="BS66" s="1610"/>
    </row>
    <row r="67" customFormat="false" ht="12.75" hidden="false" customHeight="false" outlineLevel="0" collapsed="false">
      <c r="A67" s="1635" t="s">
        <v>21</v>
      </c>
      <c r="B67" s="1635"/>
      <c r="C67" s="1597" t="s">
        <v>2107</v>
      </c>
      <c r="D67" s="1613" t="s">
        <v>2109</v>
      </c>
      <c r="E67" s="1613" t="s">
        <v>2110</v>
      </c>
      <c r="F67" s="1613" t="s">
        <v>2111</v>
      </c>
      <c r="G67" s="483" t="s">
        <v>2112</v>
      </c>
      <c r="H67" s="483" t="s">
        <v>2113</v>
      </c>
      <c r="I67" s="483" t="s">
        <v>2114</v>
      </c>
      <c r="J67" s="462" t="s">
        <v>2115</v>
      </c>
      <c r="K67" s="483" t="s">
        <v>2117</v>
      </c>
      <c r="L67" s="462" t="s">
        <v>2119</v>
      </c>
      <c r="M67" s="1432" t="s">
        <v>563</v>
      </c>
      <c r="N67" s="508"/>
      <c r="O67" s="483"/>
      <c r="P67" s="483"/>
      <c r="Q67" s="508"/>
      <c r="R67" s="1614"/>
      <c r="S67" s="1607"/>
      <c r="T67" s="508" t="s">
        <v>913</v>
      </c>
      <c r="U67" s="483" t="s">
        <v>2116</v>
      </c>
      <c r="V67" s="508" t="s">
        <v>1056</v>
      </c>
      <c r="W67" s="462"/>
      <c r="X67" s="483" t="s">
        <v>2118</v>
      </c>
      <c r="Y67" s="483" t="s">
        <v>913</v>
      </c>
      <c r="Z67" s="483" t="s">
        <v>913</v>
      </c>
      <c r="AA67" s="483" t="s">
        <v>913</v>
      </c>
      <c r="AB67" s="483" t="s">
        <v>913</v>
      </c>
      <c r="AC67" s="508"/>
      <c r="AD67" s="508" t="s">
        <v>1056</v>
      </c>
      <c r="AE67" s="508" t="s">
        <v>1056</v>
      </c>
      <c r="AF67" s="483" t="s">
        <v>1056</v>
      </c>
      <c r="AG67" s="508"/>
      <c r="AH67" s="1600"/>
      <c r="AI67" s="1623" t="s">
        <v>1548</v>
      </c>
      <c r="AJ67" s="1608"/>
      <c r="AK67" s="1608"/>
      <c r="AL67" s="1608"/>
      <c r="AM67" s="1608"/>
      <c r="AN67" s="1609"/>
      <c r="AO67" s="1609"/>
      <c r="AP67" s="1609"/>
      <c r="AQ67" s="1609"/>
      <c r="AR67" s="1609"/>
      <c r="AS67" s="1609"/>
      <c r="AT67" s="1609"/>
      <c r="AU67" s="1609"/>
      <c r="AV67" s="1609"/>
      <c r="AW67" s="1609"/>
      <c r="AX67" s="1609"/>
      <c r="AY67" s="1609"/>
      <c r="AZ67" s="1609"/>
      <c r="BA67" s="1609"/>
      <c r="BB67" s="1609"/>
      <c r="BC67" s="1609"/>
      <c r="BD67" s="1609"/>
      <c r="BE67" s="1609"/>
      <c r="BF67" s="1609"/>
      <c r="BG67" s="1609"/>
      <c r="BH67" s="1609"/>
      <c r="BI67" s="1609"/>
      <c r="BJ67" s="1609"/>
      <c r="BK67" s="1609"/>
      <c r="BL67" s="1609"/>
      <c r="BM67" s="1609"/>
      <c r="BN67" s="1609"/>
      <c r="BO67" s="1609"/>
      <c r="BP67" s="1609"/>
      <c r="BQ67" s="1609"/>
      <c r="BR67" s="1610"/>
      <c r="BS67" s="1610"/>
    </row>
    <row r="68" customFormat="false" ht="12.75" hidden="false" customHeight="false" outlineLevel="0" collapsed="false">
      <c r="A68" s="1635" t="s">
        <v>21</v>
      </c>
      <c r="B68" s="1635"/>
      <c r="C68" s="1597" t="s">
        <v>2120</v>
      </c>
      <c r="D68" s="1613" t="s">
        <v>2122</v>
      </c>
      <c r="E68" s="1613" t="s">
        <v>2123</v>
      </c>
      <c r="F68" s="1613" t="s">
        <v>2124</v>
      </c>
      <c r="G68" s="483" t="s">
        <v>2125</v>
      </c>
      <c r="H68" s="483" t="s">
        <v>5700</v>
      </c>
      <c r="I68" s="483" t="s">
        <v>2127</v>
      </c>
      <c r="J68" s="504" t="s">
        <v>5701</v>
      </c>
      <c r="K68" s="483" t="s">
        <v>2130</v>
      </c>
      <c r="L68" s="462" t="s">
        <v>913</v>
      </c>
      <c r="M68" s="504" t="s">
        <v>2131</v>
      </c>
      <c r="N68" s="483"/>
      <c r="O68" s="483"/>
      <c r="P68" s="483"/>
      <c r="Q68" s="462" t="s">
        <v>1002</v>
      </c>
      <c r="R68" s="1614"/>
      <c r="S68" s="1607"/>
      <c r="T68" s="483" t="s">
        <v>913</v>
      </c>
      <c r="U68" s="483" t="s">
        <v>913</v>
      </c>
      <c r="V68" s="508" t="s">
        <v>563</v>
      </c>
      <c r="W68" s="462" t="s">
        <v>913</v>
      </c>
      <c r="X68" s="483" t="s">
        <v>913</v>
      </c>
      <c r="Y68" s="483" t="s">
        <v>913</v>
      </c>
      <c r="Z68" s="483" t="s">
        <v>913</v>
      </c>
      <c r="AA68" s="483" t="s">
        <v>913</v>
      </c>
      <c r="AB68" s="483" t="s">
        <v>563</v>
      </c>
      <c r="AC68" s="462"/>
      <c r="AD68" s="462" t="s">
        <v>2132</v>
      </c>
      <c r="AE68" s="483" t="s">
        <v>913</v>
      </c>
      <c r="AF68" s="462" t="s">
        <v>2020</v>
      </c>
      <c r="AG68" s="508"/>
      <c r="AH68" s="1600"/>
      <c r="AI68" s="1623" t="s">
        <v>2121</v>
      </c>
      <c r="AJ68" s="1608" t="s">
        <v>2084</v>
      </c>
      <c r="AK68" s="1608"/>
      <c r="AL68" s="1608"/>
      <c r="AM68" s="1608"/>
      <c r="AN68" s="1609"/>
      <c r="AO68" s="1609"/>
      <c r="AP68" s="1609"/>
      <c r="AQ68" s="1609"/>
      <c r="AR68" s="1609"/>
      <c r="AS68" s="1609"/>
      <c r="AT68" s="1609"/>
      <c r="AU68" s="1609"/>
      <c r="AV68" s="1609"/>
      <c r="AW68" s="1609"/>
      <c r="AX68" s="1609"/>
      <c r="AY68" s="1609"/>
      <c r="AZ68" s="1609"/>
      <c r="BA68" s="1609"/>
      <c r="BB68" s="1609"/>
      <c r="BC68" s="1609"/>
      <c r="BD68" s="1609"/>
      <c r="BE68" s="1609"/>
      <c r="BF68" s="1609"/>
      <c r="BG68" s="1609"/>
      <c r="BH68" s="1609"/>
      <c r="BI68" s="1609"/>
      <c r="BJ68" s="1609"/>
      <c r="BK68" s="1609"/>
      <c r="BL68" s="1609"/>
      <c r="BM68" s="1609"/>
      <c r="BN68" s="1609"/>
      <c r="BO68" s="1609"/>
      <c r="BP68" s="1609"/>
      <c r="BQ68" s="1609"/>
      <c r="BR68" s="1610"/>
      <c r="BS68" s="1610"/>
    </row>
    <row r="69" customFormat="false" ht="12.75" hidden="false" customHeight="false" outlineLevel="0" collapsed="false">
      <c r="A69" s="1635" t="s">
        <v>21</v>
      </c>
      <c r="B69" s="1635"/>
      <c r="C69" s="1648" t="s">
        <v>2133</v>
      </c>
      <c r="D69" s="1613" t="s">
        <v>2134</v>
      </c>
      <c r="E69" s="1613" t="s">
        <v>2135</v>
      </c>
      <c r="F69" s="1613" t="s">
        <v>2136</v>
      </c>
      <c r="G69" s="483" t="s">
        <v>2137</v>
      </c>
      <c r="H69" s="483" t="s">
        <v>2138</v>
      </c>
      <c r="I69" s="483" t="s">
        <v>2139</v>
      </c>
      <c r="J69" s="504" t="s">
        <v>5702</v>
      </c>
      <c r="K69" s="483" t="s">
        <v>2143</v>
      </c>
      <c r="L69" s="1614" t="s">
        <v>563</v>
      </c>
      <c r="M69" s="1465" t="s">
        <v>563</v>
      </c>
      <c r="N69" s="483"/>
      <c r="O69" s="483"/>
      <c r="P69" s="483" t="s">
        <v>2144</v>
      </c>
      <c r="Q69" s="462" t="s">
        <v>1002</v>
      </c>
      <c r="R69" s="1614"/>
      <c r="S69" s="1607"/>
      <c r="T69" s="483" t="s">
        <v>913</v>
      </c>
      <c r="U69" s="483" t="s">
        <v>2142</v>
      </c>
      <c r="V69" s="1598" t="s">
        <v>562</v>
      </c>
      <c r="W69" s="462" t="s">
        <v>913</v>
      </c>
      <c r="X69" s="483" t="s">
        <v>563</v>
      </c>
      <c r="Y69" s="483" t="s">
        <v>913</v>
      </c>
      <c r="Z69" s="483" t="s">
        <v>913</v>
      </c>
      <c r="AA69" s="483" t="s">
        <v>913</v>
      </c>
      <c r="AB69" s="483" t="s">
        <v>563</v>
      </c>
      <c r="AC69" s="462"/>
      <c r="AD69" s="462" t="s">
        <v>2145</v>
      </c>
      <c r="AE69" s="508" t="s">
        <v>2141</v>
      </c>
      <c r="AF69" s="462" t="s">
        <v>2146</v>
      </c>
      <c r="AG69" s="462" t="s">
        <v>2298</v>
      </c>
      <c r="AH69" s="1600"/>
      <c r="AI69" s="1623" t="s">
        <v>1548</v>
      </c>
      <c r="AJ69" s="1608"/>
      <c r="AK69" s="1608"/>
      <c r="AL69" s="1608"/>
      <c r="AM69" s="1608"/>
      <c r="AN69" s="1609"/>
      <c r="AO69" s="1609"/>
      <c r="AP69" s="1609"/>
      <c r="AQ69" s="1609"/>
      <c r="AR69" s="1609"/>
      <c r="AS69" s="1609"/>
      <c r="AT69" s="1609"/>
      <c r="AU69" s="1609"/>
      <c r="AV69" s="1609"/>
      <c r="AW69" s="1609"/>
      <c r="AX69" s="1609"/>
      <c r="AY69" s="1609"/>
      <c r="AZ69" s="1609"/>
      <c r="BA69" s="1609"/>
      <c r="BB69" s="1609"/>
      <c r="BC69" s="1609"/>
      <c r="BD69" s="1609"/>
      <c r="BE69" s="1609"/>
      <c r="BF69" s="1609"/>
      <c r="BG69" s="1609"/>
      <c r="BH69" s="1609"/>
      <c r="BI69" s="1609"/>
      <c r="BJ69" s="1609"/>
      <c r="BK69" s="1609"/>
      <c r="BL69" s="1609"/>
      <c r="BM69" s="1609"/>
      <c r="BN69" s="1609"/>
      <c r="BO69" s="1609"/>
      <c r="BP69" s="1609"/>
      <c r="BQ69" s="1609"/>
      <c r="BR69" s="1610"/>
      <c r="BS69" s="1610"/>
    </row>
    <row r="70" customFormat="false" ht="12.75" hidden="false" customHeight="false" outlineLevel="0" collapsed="false">
      <c r="A70" s="1635" t="s">
        <v>21</v>
      </c>
      <c r="B70" s="1635"/>
      <c r="C70" s="1597" t="s">
        <v>1150</v>
      </c>
      <c r="D70" s="1613" t="s">
        <v>5703</v>
      </c>
      <c r="E70" s="1614" t="s">
        <v>1151</v>
      </c>
      <c r="F70" s="1613" t="s">
        <v>5704</v>
      </c>
      <c r="G70" s="483" t="s">
        <v>1152</v>
      </c>
      <c r="H70" s="483" t="s">
        <v>1153</v>
      </c>
      <c r="I70" s="483" t="s">
        <v>1154</v>
      </c>
      <c r="J70" s="462" t="s">
        <v>1155</v>
      </c>
      <c r="K70" s="483" t="s">
        <v>1158</v>
      </c>
      <c r="L70" s="508" t="s">
        <v>563</v>
      </c>
      <c r="M70" s="1432" t="s">
        <v>563</v>
      </c>
      <c r="N70" s="508"/>
      <c r="O70" s="483"/>
      <c r="P70" s="483" t="s">
        <v>1159</v>
      </c>
      <c r="Q70" s="462" t="s">
        <v>1002</v>
      </c>
      <c r="R70" s="1614"/>
      <c r="S70" s="1607"/>
      <c r="T70" s="508" t="s">
        <v>913</v>
      </c>
      <c r="U70" s="483" t="s">
        <v>1156</v>
      </c>
      <c r="V70" s="483" t="s">
        <v>1056</v>
      </c>
      <c r="W70" s="462"/>
      <c r="X70" s="483" t="s">
        <v>563</v>
      </c>
      <c r="Y70" s="483" t="s">
        <v>913</v>
      </c>
      <c r="Z70" s="483" t="s">
        <v>913</v>
      </c>
      <c r="AA70" s="483" t="s">
        <v>913</v>
      </c>
      <c r="AB70" s="483" t="s">
        <v>563</v>
      </c>
      <c r="AC70" s="508"/>
      <c r="AD70" s="508" t="s">
        <v>1056</v>
      </c>
      <c r="AE70" s="508" t="s">
        <v>1056</v>
      </c>
      <c r="AF70" s="483" t="s">
        <v>1056</v>
      </c>
      <c r="AG70" s="508"/>
      <c r="AH70" s="1600"/>
      <c r="AI70" s="1623" t="s">
        <v>1548</v>
      </c>
      <c r="AJ70" s="1608" t="s">
        <v>1161</v>
      </c>
      <c r="AK70" s="1608"/>
      <c r="AL70" s="1608"/>
      <c r="AM70" s="1608"/>
      <c r="AN70" s="1609"/>
      <c r="AO70" s="1609"/>
      <c r="AP70" s="1609"/>
      <c r="AQ70" s="1609"/>
      <c r="AR70" s="1609"/>
      <c r="AS70" s="1609"/>
      <c r="AT70" s="1609"/>
      <c r="AU70" s="1609"/>
      <c r="AV70" s="1609"/>
      <c r="AW70" s="1609"/>
      <c r="AX70" s="1609"/>
      <c r="AY70" s="1609"/>
      <c r="AZ70" s="1609"/>
      <c r="BA70" s="1609"/>
      <c r="BB70" s="1609"/>
      <c r="BC70" s="1609"/>
      <c r="BD70" s="1609"/>
      <c r="BE70" s="1609"/>
      <c r="BF70" s="1609"/>
      <c r="BG70" s="1609"/>
      <c r="BH70" s="1609"/>
      <c r="BI70" s="1609"/>
      <c r="BJ70" s="1609"/>
      <c r="BK70" s="1609"/>
      <c r="BL70" s="1609"/>
      <c r="BM70" s="1609"/>
      <c r="BN70" s="1609"/>
      <c r="BO70" s="1609"/>
      <c r="BP70" s="1609"/>
      <c r="BQ70" s="1609"/>
      <c r="BR70" s="1610"/>
      <c r="BS70" s="1610"/>
    </row>
    <row r="71" customFormat="false" ht="12.75" hidden="false" customHeight="false" outlineLevel="0" collapsed="false">
      <c r="A71" s="1635" t="s">
        <v>21</v>
      </c>
      <c r="B71" s="1635"/>
      <c r="C71" s="1597" t="s">
        <v>2147</v>
      </c>
      <c r="D71" s="1598" t="s">
        <v>940</v>
      </c>
      <c r="E71" s="1613" t="s">
        <v>2148</v>
      </c>
      <c r="F71" s="1613" t="s">
        <v>2149</v>
      </c>
      <c r="G71" s="483" t="s">
        <v>2150</v>
      </c>
      <c r="H71" s="483" t="s">
        <v>2151</v>
      </c>
      <c r="I71" s="483" t="s">
        <v>2152</v>
      </c>
      <c r="J71" s="483" t="s">
        <v>2153</v>
      </c>
      <c r="K71" s="483" t="s">
        <v>2154</v>
      </c>
      <c r="L71" s="508" t="s">
        <v>563</v>
      </c>
      <c r="M71" s="1432" t="s">
        <v>563</v>
      </c>
      <c r="N71" s="508"/>
      <c r="O71" s="483"/>
      <c r="P71" s="483"/>
      <c r="Q71" s="462" t="s">
        <v>1002</v>
      </c>
      <c r="R71" s="1614"/>
      <c r="S71" s="1607"/>
      <c r="T71" s="508" t="s">
        <v>913</v>
      </c>
      <c r="U71" s="483" t="s">
        <v>913</v>
      </c>
      <c r="V71" s="483" t="s">
        <v>913</v>
      </c>
      <c r="W71" s="462" t="s">
        <v>913</v>
      </c>
      <c r="X71" s="483" t="s">
        <v>563</v>
      </c>
      <c r="Y71" s="483" t="s">
        <v>913</v>
      </c>
      <c r="Z71" s="483" t="s">
        <v>563</v>
      </c>
      <c r="AA71" s="483" t="s">
        <v>913</v>
      </c>
      <c r="AB71" s="483" t="s">
        <v>563</v>
      </c>
      <c r="AC71" s="508"/>
      <c r="AD71" s="508" t="s">
        <v>1056</v>
      </c>
      <c r="AE71" s="508" t="s">
        <v>1056</v>
      </c>
      <c r="AF71" s="483" t="s">
        <v>1056</v>
      </c>
      <c r="AG71" s="508"/>
      <c r="AH71" s="1600"/>
      <c r="AI71" s="1623" t="s">
        <v>1548</v>
      </c>
      <c r="AJ71" s="1608" t="s">
        <v>1019</v>
      </c>
      <c r="AK71" s="1608"/>
      <c r="AL71" s="1608"/>
      <c r="AM71" s="1608"/>
      <c r="AN71" s="1609"/>
      <c r="AO71" s="1609"/>
      <c r="AP71" s="1609"/>
      <c r="AQ71" s="1609"/>
      <c r="AR71" s="1609"/>
      <c r="AS71" s="1609"/>
      <c r="AT71" s="1609"/>
      <c r="AU71" s="1609"/>
      <c r="AV71" s="1609"/>
      <c r="AW71" s="1609"/>
      <c r="AX71" s="1609"/>
      <c r="AY71" s="1609"/>
      <c r="AZ71" s="1609"/>
      <c r="BA71" s="1609"/>
      <c r="BB71" s="1609"/>
      <c r="BC71" s="1609"/>
      <c r="BD71" s="1609"/>
      <c r="BE71" s="1609"/>
      <c r="BF71" s="1609"/>
      <c r="BG71" s="1609"/>
      <c r="BH71" s="1609"/>
      <c r="BI71" s="1609"/>
      <c r="BJ71" s="1609"/>
      <c r="BK71" s="1609"/>
      <c r="BL71" s="1609"/>
      <c r="BM71" s="1609"/>
      <c r="BN71" s="1609"/>
      <c r="BO71" s="1609"/>
      <c r="BP71" s="1609"/>
      <c r="BQ71" s="1609"/>
      <c r="BR71" s="1610"/>
      <c r="BS71" s="1610"/>
    </row>
    <row r="72" customFormat="false" ht="12.75" hidden="false" customHeight="false" outlineLevel="0" collapsed="false">
      <c r="A72" s="1635" t="s">
        <v>21</v>
      </c>
      <c r="B72" s="1635"/>
      <c r="C72" s="1597" t="s">
        <v>1373</v>
      </c>
      <c r="D72" s="1598" t="s">
        <v>940</v>
      </c>
      <c r="E72" s="1613" t="s">
        <v>5705</v>
      </c>
      <c r="F72" s="1613" t="s">
        <v>5706</v>
      </c>
      <c r="G72" s="483" t="s">
        <v>1374</v>
      </c>
      <c r="H72" s="483" t="s">
        <v>1375</v>
      </c>
      <c r="I72" s="483" t="s">
        <v>1376</v>
      </c>
      <c r="J72" s="483" t="s">
        <v>1377</v>
      </c>
      <c r="K72" s="483" t="s">
        <v>1379</v>
      </c>
      <c r="L72" s="508" t="s">
        <v>563</v>
      </c>
      <c r="M72" s="1432" t="s">
        <v>563</v>
      </c>
      <c r="N72" s="508"/>
      <c r="O72" s="483"/>
      <c r="P72" s="483"/>
      <c r="Q72" s="1614" t="s">
        <v>1381</v>
      </c>
      <c r="R72" s="1614"/>
      <c r="S72" s="1607"/>
      <c r="T72" s="508" t="s">
        <v>913</v>
      </c>
      <c r="U72" s="483" t="s">
        <v>913</v>
      </c>
      <c r="V72" s="483" t="s">
        <v>5707</v>
      </c>
      <c r="W72" s="462"/>
      <c r="X72" s="462"/>
      <c r="Y72" s="462"/>
      <c r="Z72" s="462"/>
      <c r="AA72" s="462"/>
      <c r="AB72" s="483" t="s">
        <v>1380</v>
      </c>
      <c r="AC72" s="508"/>
      <c r="AD72" s="508" t="s">
        <v>1131</v>
      </c>
      <c r="AE72" s="508" t="s">
        <v>1025</v>
      </c>
      <c r="AF72" s="483" t="s">
        <v>5708</v>
      </c>
      <c r="AG72" s="508"/>
      <c r="AH72" s="1600"/>
      <c r="AI72" s="1624" t="s">
        <v>5709</v>
      </c>
      <c r="AJ72" s="1608"/>
      <c r="AK72" s="1608"/>
      <c r="AL72" s="1608"/>
      <c r="AM72" s="1608"/>
      <c r="AN72" s="1609"/>
      <c r="AO72" s="1609"/>
      <c r="AP72" s="1609"/>
      <c r="AQ72" s="1609"/>
      <c r="AR72" s="1609"/>
      <c r="AS72" s="1609"/>
      <c r="AT72" s="1609"/>
      <c r="AU72" s="1609"/>
      <c r="AV72" s="1609"/>
      <c r="AW72" s="1609"/>
      <c r="AX72" s="1609"/>
      <c r="AY72" s="1609"/>
      <c r="AZ72" s="1609"/>
      <c r="BA72" s="1609"/>
      <c r="BB72" s="1609"/>
      <c r="BC72" s="1609"/>
      <c r="BD72" s="1609"/>
      <c r="BE72" s="1609"/>
      <c r="BF72" s="1609"/>
      <c r="BG72" s="1609"/>
      <c r="BH72" s="1609"/>
      <c r="BI72" s="1609"/>
      <c r="BJ72" s="1609"/>
      <c r="BK72" s="1609"/>
      <c r="BL72" s="1609"/>
      <c r="BM72" s="1609"/>
      <c r="BN72" s="1609"/>
      <c r="BO72" s="1609"/>
      <c r="BP72" s="1609"/>
      <c r="BQ72" s="1609"/>
      <c r="BR72" s="1610"/>
      <c r="BS72" s="1610"/>
    </row>
    <row r="73" customFormat="false" ht="12.75" hidden="false" customHeight="false" outlineLevel="0" collapsed="false">
      <c r="A73" s="1635" t="s">
        <v>21</v>
      </c>
      <c r="B73" s="1635"/>
      <c r="C73" s="1656" t="s">
        <v>5710</v>
      </c>
      <c r="D73" s="1598" t="s">
        <v>940</v>
      </c>
      <c r="E73" s="1613" t="s">
        <v>5711</v>
      </c>
      <c r="F73" s="1621" t="s">
        <v>5712</v>
      </c>
      <c r="G73" s="508" t="s">
        <v>5713</v>
      </c>
      <c r="H73" s="508" t="s">
        <v>931</v>
      </c>
      <c r="I73" s="483" t="s">
        <v>5714</v>
      </c>
      <c r="J73" s="483" t="s">
        <v>5715</v>
      </c>
      <c r="K73" s="483" t="s">
        <v>5714</v>
      </c>
      <c r="L73" s="508" t="s">
        <v>563</v>
      </c>
      <c r="M73" s="1432" t="s">
        <v>563</v>
      </c>
      <c r="N73" s="508"/>
      <c r="O73" s="483"/>
      <c r="P73" s="483"/>
      <c r="Q73" s="508"/>
      <c r="R73" s="1614"/>
      <c r="S73" s="1607"/>
      <c r="T73" s="508" t="s">
        <v>913</v>
      </c>
      <c r="U73" s="508" t="s">
        <v>563</v>
      </c>
      <c r="V73" s="483" t="s">
        <v>5716</v>
      </c>
      <c r="W73" s="462"/>
      <c r="X73" s="462"/>
      <c r="Y73" s="483" t="s">
        <v>563</v>
      </c>
      <c r="Z73" s="483" t="s">
        <v>5717</v>
      </c>
      <c r="AA73" s="483" t="s">
        <v>563</v>
      </c>
      <c r="AB73" s="483" t="s">
        <v>563</v>
      </c>
      <c r="AC73" s="508"/>
      <c r="AD73" s="508" t="s">
        <v>1131</v>
      </c>
      <c r="AE73" s="508" t="s">
        <v>1025</v>
      </c>
      <c r="AF73" s="483" t="s">
        <v>5718</v>
      </c>
      <c r="AG73" s="508"/>
      <c r="AH73" s="1600"/>
      <c r="AI73" s="1623" t="s">
        <v>1548</v>
      </c>
      <c r="AJ73" s="1608" t="s">
        <v>1112</v>
      </c>
      <c r="AK73" s="1608"/>
      <c r="AL73" s="1608"/>
      <c r="AM73" s="1608"/>
      <c r="AN73" s="1609"/>
      <c r="AO73" s="1609"/>
      <c r="AP73" s="1609"/>
      <c r="AQ73" s="1609"/>
      <c r="AR73" s="1609"/>
      <c r="AS73" s="1609"/>
      <c r="AT73" s="1609"/>
      <c r="AU73" s="1609"/>
      <c r="AV73" s="1609"/>
      <c r="AW73" s="1609"/>
      <c r="AX73" s="1609"/>
      <c r="AY73" s="1609"/>
      <c r="AZ73" s="1609"/>
      <c r="BA73" s="1609"/>
      <c r="BB73" s="1609"/>
      <c r="BC73" s="1609"/>
      <c r="BD73" s="1609"/>
      <c r="BE73" s="1609"/>
      <c r="BF73" s="1609"/>
      <c r="BG73" s="1609"/>
      <c r="BH73" s="1609"/>
      <c r="BI73" s="1609"/>
      <c r="BJ73" s="1609"/>
      <c r="BK73" s="1609"/>
      <c r="BL73" s="1609"/>
      <c r="BM73" s="1609"/>
      <c r="BN73" s="1609"/>
      <c r="BO73" s="1609"/>
      <c r="BP73" s="1609"/>
      <c r="BQ73" s="1609"/>
      <c r="BR73" s="1610"/>
      <c r="BS73" s="1610"/>
    </row>
    <row r="74" customFormat="false" ht="12.75" hidden="false" customHeight="false" outlineLevel="0" collapsed="false">
      <c r="A74" s="746"/>
      <c r="B74" s="1520"/>
      <c r="C74" s="1657" t="s">
        <v>5719</v>
      </c>
      <c r="D74" s="1658" t="s">
        <v>5720</v>
      </c>
      <c r="E74" s="1658" t="s">
        <v>5721</v>
      </c>
      <c r="F74" s="1658" t="s">
        <v>5722</v>
      </c>
      <c r="G74" s="268" t="s">
        <v>5723</v>
      </c>
      <c r="H74" s="504" t="s">
        <v>5724</v>
      </c>
      <c r="I74" s="504" t="s">
        <v>5725</v>
      </c>
      <c r="J74" s="268"/>
      <c r="K74" s="268"/>
      <c r="L74" s="268"/>
      <c r="M74" s="268"/>
      <c r="N74" s="268"/>
      <c r="O74" s="268"/>
      <c r="P74" s="268"/>
      <c r="Q74" s="268"/>
      <c r="R74" s="1659"/>
      <c r="S74" s="271"/>
      <c r="T74" s="268"/>
      <c r="U74" s="268"/>
      <c r="V74" s="268"/>
      <c r="W74" s="268" t="s">
        <v>569</v>
      </c>
      <c r="X74" s="268"/>
      <c r="Y74" s="268"/>
      <c r="Z74" s="268"/>
      <c r="AA74" s="268"/>
      <c r="AB74" s="268"/>
      <c r="AC74" s="268"/>
      <c r="AD74" s="268"/>
      <c r="AE74" s="268"/>
      <c r="AF74" s="268"/>
      <c r="AG74" s="268"/>
      <c r="AH74" s="1567"/>
      <c r="AI74" s="21" t="s">
        <v>1548</v>
      </c>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row>
    <row r="75" customFormat="false" ht="12.75" hidden="false" customHeight="false" outlineLevel="0" collapsed="false">
      <c r="A75" s="1635" t="s">
        <v>21</v>
      </c>
      <c r="B75" s="1635"/>
      <c r="C75" s="1597" t="s">
        <v>2169</v>
      </c>
      <c r="D75" s="1598" t="s">
        <v>940</v>
      </c>
      <c r="E75" s="1613" t="s">
        <v>2171</v>
      </c>
      <c r="F75" s="1613" t="s">
        <v>2172</v>
      </c>
      <c r="G75" s="483" t="s">
        <v>2173</v>
      </c>
      <c r="H75" s="483" t="s">
        <v>2174</v>
      </c>
      <c r="I75" s="483" t="s">
        <v>2175</v>
      </c>
      <c r="J75" s="483" t="s">
        <v>2176</v>
      </c>
      <c r="K75" s="483" t="s">
        <v>2175</v>
      </c>
      <c r="L75" s="508" t="s">
        <v>563</v>
      </c>
      <c r="M75" s="1432" t="s">
        <v>563</v>
      </c>
      <c r="N75" s="483"/>
      <c r="O75" s="483"/>
      <c r="P75" s="483"/>
      <c r="Q75" s="508"/>
      <c r="R75" s="1614"/>
      <c r="S75" s="1607"/>
      <c r="T75" s="483" t="s">
        <v>913</v>
      </c>
      <c r="U75" s="483" t="s">
        <v>913</v>
      </c>
      <c r="V75" s="508" t="s">
        <v>1139</v>
      </c>
      <c r="W75" s="462"/>
      <c r="X75" s="483" t="s">
        <v>563</v>
      </c>
      <c r="Y75" s="483" t="s">
        <v>913</v>
      </c>
      <c r="Z75" s="483" t="s">
        <v>563</v>
      </c>
      <c r="AA75" s="483" t="s">
        <v>913</v>
      </c>
      <c r="AB75" s="483" t="s">
        <v>563</v>
      </c>
      <c r="AC75" s="1620"/>
      <c r="AD75" s="1620" t="s">
        <v>2178</v>
      </c>
      <c r="AE75" s="508" t="s">
        <v>1056</v>
      </c>
      <c r="AF75" s="462" t="s">
        <v>1056</v>
      </c>
      <c r="AG75" s="504" t="s">
        <v>5726</v>
      </c>
      <c r="AH75" s="1600"/>
      <c r="AI75" s="508" t="s">
        <v>2170</v>
      </c>
      <c r="AJ75" s="1660" t="s">
        <v>1019</v>
      </c>
      <c r="AK75" s="1608"/>
      <c r="AL75" s="1608"/>
      <c r="AM75" s="1608"/>
      <c r="AN75" s="1609"/>
      <c r="AO75" s="1609"/>
      <c r="AP75" s="1609"/>
      <c r="AQ75" s="1609"/>
      <c r="AR75" s="1609"/>
      <c r="AS75" s="1609"/>
      <c r="AT75" s="1609"/>
      <c r="AU75" s="1609"/>
      <c r="AV75" s="1609"/>
      <c r="AW75" s="1609"/>
      <c r="AX75" s="1609"/>
      <c r="AY75" s="1609"/>
      <c r="AZ75" s="1609"/>
      <c r="BA75" s="1609"/>
      <c r="BB75" s="1609"/>
      <c r="BC75" s="1609"/>
      <c r="BD75" s="1609"/>
      <c r="BE75" s="1609"/>
      <c r="BF75" s="1609"/>
      <c r="BG75" s="1609"/>
      <c r="BH75" s="1609"/>
      <c r="BI75" s="1609"/>
      <c r="BJ75" s="1609"/>
      <c r="BK75" s="1609"/>
      <c r="BL75" s="1609"/>
      <c r="BM75" s="1609"/>
      <c r="BN75" s="1609"/>
      <c r="BO75" s="1609"/>
      <c r="BP75" s="1609"/>
      <c r="BQ75" s="1609"/>
      <c r="BR75" s="1610"/>
      <c r="BS75" s="1610"/>
    </row>
    <row r="76" customFormat="false" ht="12.75" hidden="false" customHeight="false" outlineLevel="0" collapsed="false">
      <c r="A76" s="1635" t="s">
        <v>21</v>
      </c>
      <c r="B76" s="1635"/>
      <c r="C76" s="1597" t="s">
        <v>2179</v>
      </c>
      <c r="D76" s="1613" t="s">
        <v>2181</v>
      </c>
      <c r="E76" s="1613" t="s">
        <v>2182</v>
      </c>
      <c r="F76" s="1613" t="s">
        <v>2183</v>
      </c>
      <c r="G76" s="483" t="s">
        <v>2184</v>
      </c>
      <c r="H76" s="483" t="s">
        <v>5727</v>
      </c>
      <c r="I76" s="483" t="s">
        <v>2186</v>
      </c>
      <c r="J76" s="483" t="s">
        <v>2187</v>
      </c>
      <c r="K76" s="483" t="s">
        <v>2190</v>
      </c>
      <c r="L76" s="508" t="s">
        <v>563</v>
      </c>
      <c r="M76" s="1432" t="s">
        <v>563</v>
      </c>
      <c r="N76" s="483"/>
      <c r="O76" s="483"/>
      <c r="P76" s="483"/>
      <c r="Q76" s="1622" t="n">
        <v>41527</v>
      </c>
      <c r="R76" s="1614"/>
      <c r="S76" s="1607" t="s">
        <v>2192</v>
      </c>
      <c r="T76" s="483" t="s">
        <v>913</v>
      </c>
      <c r="U76" s="483" t="s">
        <v>913</v>
      </c>
      <c r="V76" s="483" t="s">
        <v>2189</v>
      </c>
      <c r="W76" s="462"/>
      <c r="X76" s="483" t="s">
        <v>563</v>
      </c>
      <c r="Y76" s="483" t="s">
        <v>563</v>
      </c>
      <c r="Z76" s="483" t="s">
        <v>563</v>
      </c>
      <c r="AA76" s="483" t="s">
        <v>913</v>
      </c>
      <c r="AB76" s="462" t="s">
        <v>563</v>
      </c>
      <c r="AC76" s="508"/>
      <c r="AD76" s="508" t="s">
        <v>2194</v>
      </c>
      <c r="AE76" s="1620" t="s">
        <v>2188</v>
      </c>
      <c r="AF76" s="1661" t="s">
        <v>2195</v>
      </c>
      <c r="AG76" s="462" t="s">
        <v>2193</v>
      </c>
      <c r="AH76" s="1600"/>
      <c r="AI76" s="1623" t="s">
        <v>1548</v>
      </c>
      <c r="AJ76" s="1608"/>
      <c r="AK76" s="1608"/>
      <c r="AL76" s="1608"/>
      <c r="AM76" s="1608"/>
      <c r="AN76" s="1609"/>
      <c r="AO76" s="1609"/>
      <c r="AP76" s="1609"/>
      <c r="AQ76" s="1609"/>
      <c r="AR76" s="1609"/>
      <c r="AS76" s="1609"/>
      <c r="AT76" s="1609"/>
      <c r="AU76" s="1609"/>
      <c r="AV76" s="1609"/>
      <c r="AW76" s="1609"/>
      <c r="AX76" s="1609"/>
      <c r="AY76" s="1609"/>
      <c r="AZ76" s="1609"/>
      <c r="BA76" s="1609"/>
      <c r="BB76" s="1609"/>
      <c r="BC76" s="1609"/>
      <c r="BD76" s="1609"/>
      <c r="BE76" s="1609"/>
      <c r="BF76" s="1609"/>
      <c r="BG76" s="1609"/>
      <c r="BH76" s="1609"/>
      <c r="BI76" s="1609"/>
      <c r="BJ76" s="1609"/>
      <c r="BK76" s="1609"/>
      <c r="BL76" s="1609"/>
      <c r="BM76" s="1609"/>
      <c r="BN76" s="1609"/>
      <c r="BO76" s="1609"/>
      <c r="BP76" s="1609"/>
      <c r="BQ76" s="1609"/>
      <c r="BR76" s="1610"/>
      <c r="BS76" s="1610"/>
    </row>
    <row r="77" customFormat="false" ht="12.75" hidden="false" customHeight="false" outlineLevel="0" collapsed="false">
      <c r="A77" s="1635" t="s">
        <v>21</v>
      </c>
      <c r="B77" s="1635"/>
      <c r="C77" s="1597" t="s">
        <v>2196</v>
      </c>
      <c r="D77" s="1598" t="s">
        <v>940</v>
      </c>
      <c r="E77" s="1621" t="s">
        <v>2198</v>
      </c>
      <c r="F77" s="1621" t="s">
        <v>2199</v>
      </c>
      <c r="G77" s="483" t="s">
        <v>2200</v>
      </c>
      <c r="H77" s="483" t="s">
        <v>5728</v>
      </c>
      <c r="I77" s="483" t="s">
        <v>2202</v>
      </c>
      <c r="J77" s="483" t="s">
        <v>2203</v>
      </c>
      <c r="K77" s="483" t="s">
        <v>5729</v>
      </c>
      <c r="L77" s="508" t="s">
        <v>563</v>
      </c>
      <c r="M77" s="1432" t="s">
        <v>563</v>
      </c>
      <c r="N77" s="483"/>
      <c r="O77" s="483"/>
      <c r="P77" s="483"/>
      <c r="Q77" s="508"/>
      <c r="R77" s="1614"/>
      <c r="S77" s="1607"/>
      <c r="T77" s="483" t="s">
        <v>913</v>
      </c>
      <c r="U77" s="483" t="s">
        <v>913</v>
      </c>
      <c r="V77" s="1620" t="s">
        <v>2188</v>
      </c>
      <c r="W77" s="462"/>
      <c r="X77" s="483" t="s">
        <v>563</v>
      </c>
      <c r="Y77" s="483" t="s">
        <v>913</v>
      </c>
      <c r="Z77" s="483" t="s">
        <v>563</v>
      </c>
      <c r="AA77" s="483" t="s">
        <v>913</v>
      </c>
      <c r="AB77" s="483" t="s">
        <v>563</v>
      </c>
      <c r="AC77" s="483"/>
      <c r="AD77" s="483" t="s">
        <v>2188</v>
      </c>
      <c r="AE77" s="1620" t="s">
        <v>2188</v>
      </c>
      <c r="AF77" s="462" t="s">
        <v>2206</v>
      </c>
      <c r="AG77" s="462" t="s">
        <v>5730</v>
      </c>
      <c r="AH77" s="1600"/>
      <c r="AI77" s="1662" t="s">
        <v>1548</v>
      </c>
      <c r="AJ77" s="1608"/>
      <c r="AK77" s="1608"/>
      <c r="AL77" s="1608"/>
      <c r="AM77" s="1608"/>
      <c r="AN77" s="1609"/>
      <c r="AO77" s="1609"/>
      <c r="AP77" s="1609"/>
      <c r="AQ77" s="1609"/>
      <c r="AR77" s="1609"/>
      <c r="AS77" s="1609"/>
      <c r="AT77" s="1609"/>
      <c r="AU77" s="1609"/>
      <c r="AV77" s="1609"/>
      <c r="AW77" s="1609"/>
      <c r="AX77" s="1609"/>
      <c r="AY77" s="1609"/>
      <c r="AZ77" s="1609"/>
      <c r="BA77" s="1609"/>
      <c r="BB77" s="1609"/>
      <c r="BC77" s="1609"/>
      <c r="BD77" s="1609"/>
      <c r="BE77" s="1609"/>
      <c r="BF77" s="1609"/>
      <c r="BG77" s="1609"/>
      <c r="BH77" s="1609"/>
      <c r="BI77" s="1609"/>
      <c r="BJ77" s="1609"/>
      <c r="BK77" s="1609"/>
      <c r="BL77" s="1609"/>
      <c r="BM77" s="1609"/>
      <c r="BN77" s="1609"/>
      <c r="BO77" s="1609"/>
      <c r="BP77" s="1609"/>
      <c r="BQ77" s="1609"/>
      <c r="BR77" s="1610"/>
      <c r="BS77" s="1610"/>
    </row>
    <row r="78" customFormat="false" ht="12.75" hidden="false" customHeight="false" outlineLevel="0" collapsed="false">
      <c r="A78" s="1635" t="s">
        <v>590</v>
      </c>
      <c r="B78" s="1635"/>
      <c r="C78" s="1597" t="s">
        <v>2218</v>
      </c>
      <c r="D78" s="1598" t="s">
        <v>940</v>
      </c>
      <c r="E78" s="1613" t="s">
        <v>2219</v>
      </c>
      <c r="F78" s="1663" t="s">
        <v>2220</v>
      </c>
      <c r="G78" s="483" t="s">
        <v>5731</v>
      </c>
      <c r="H78" s="483" t="s">
        <v>5732</v>
      </c>
      <c r="I78" s="483" t="s">
        <v>2223</v>
      </c>
      <c r="J78" s="483" t="s">
        <v>2224</v>
      </c>
      <c r="K78" s="483" t="s">
        <v>2225</v>
      </c>
      <c r="L78" s="508" t="s">
        <v>563</v>
      </c>
      <c r="M78" s="1432" t="s">
        <v>563</v>
      </c>
      <c r="N78" s="483"/>
      <c r="O78" s="483"/>
      <c r="P78" s="483" t="s">
        <v>1081</v>
      </c>
      <c r="Q78" s="462" t="s">
        <v>1002</v>
      </c>
      <c r="R78" s="1614"/>
      <c r="S78" s="1607"/>
      <c r="T78" s="483" t="s">
        <v>913</v>
      </c>
      <c r="U78" s="508" t="s">
        <v>569</v>
      </c>
      <c r="V78" s="508" t="s">
        <v>563</v>
      </c>
      <c r="W78" s="462"/>
      <c r="X78" s="483" t="s">
        <v>913</v>
      </c>
      <c r="Y78" s="483" t="s">
        <v>913</v>
      </c>
      <c r="Z78" s="483" t="s">
        <v>563</v>
      </c>
      <c r="AA78" s="483" t="s">
        <v>913</v>
      </c>
      <c r="AB78" s="462" t="s">
        <v>913</v>
      </c>
      <c r="AC78" s="462"/>
      <c r="AD78" s="462" t="s">
        <v>972</v>
      </c>
      <c r="AE78" s="508" t="s">
        <v>1025</v>
      </c>
      <c r="AF78" s="1664" t="s">
        <v>5733</v>
      </c>
      <c r="AG78" s="462" t="s">
        <v>2226</v>
      </c>
      <c r="AH78" s="1600"/>
      <c r="AI78" s="1623" t="s">
        <v>1548</v>
      </c>
      <c r="AJ78" s="1608" t="s">
        <v>2084</v>
      </c>
      <c r="AK78" s="1608"/>
      <c r="AL78" s="1608"/>
      <c r="AM78" s="1608"/>
      <c r="AN78" s="1609"/>
      <c r="AO78" s="1609"/>
      <c r="AP78" s="1609"/>
      <c r="AQ78" s="1609"/>
      <c r="AR78" s="1609"/>
      <c r="AS78" s="1609"/>
      <c r="AT78" s="1609"/>
      <c r="AU78" s="1609"/>
      <c r="AV78" s="1609"/>
      <c r="AW78" s="1609"/>
      <c r="AX78" s="1609"/>
      <c r="AY78" s="1609"/>
      <c r="AZ78" s="1609"/>
      <c r="BA78" s="1609"/>
      <c r="BB78" s="1609"/>
      <c r="BC78" s="1609"/>
      <c r="BD78" s="1609"/>
      <c r="BE78" s="1609"/>
      <c r="BF78" s="1609"/>
      <c r="BG78" s="1609"/>
      <c r="BH78" s="1609"/>
      <c r="BI78" s="1609"/>
      <c r="BJ78" s="1609"/>
      <c r="BK78" s="1609"/>
      <c r="BL78" s="1609"/>
      <c r="BM78" s="1609"/>
      <c r="BN78" s="1609"/>
      <c r="BO78" s="1609"/>
      <c r="BP78" s="1609"/>
      <c r="BQ78" s="1609"/>
      <c r="BR78" s="1610"/>
      <c r="BS78" s="1610"/>
    </row>
    <row r="79" customFormat="false" ht="12.75" hidden="false" customHeight="false" outlineLevel="0" collapsed="false">
      <c r="A79" s="1635" t="s">
        <v>21</v>
      </c>
      <c r="B79" s="1635"/>
      <c r="C79" s="1597" t="s">
        <v>2228</v>
      </c>
      <c r="D79" s="1613" t="s">
        <v>2229</v>
      </c>
      <c r="E79" s="1613" t="s">
        <v>2230</v>
      </c>
      <c r="F79" s="1613" t="s">
        <v>2231</v>
      </c>
      <c r="G79" s="483" t="s">
        <v>2232</v>
      </c>
      <c r="H79" s="483" t="s">
        <v>2233</v>
      </c>
      <c r="I79" s="483" t="s">
        <v>2234</v>
      </c>
      <c r="J79" s="483" t="s">
        <v>2235</v>
      </c>
      <c r="K79" s="508" t="s">
        <v>2238</v>
      </c>
      <c r="L79" s="508" t="s">
        <v>563</v>
      </c>
      <c r="M79" s="1432" t="s">
        <v>563</v>
      </c>
      <c r="N79" s="483"/>
      <c r="O79" s="483"/>
      <c r="P79" s="483"/>
      <c r="Q79" s="462" t="s">
        <v>2240</v>
      </c>
      <c r="R79" s="1614"/>
      <c r="S79" s="1607"/>
      <c r="T79" s="483" t="s">
        <v>913</v>
      </c>
      <c r="U79" s="483" t="s">
        <v>913</v>
      </c>
      <c r="V79" s="1614" t="s">
        <v>562</v>
      </c>
      <c r="W79" s="462"/>
      <c r="X79" s="462"/>
      <c r="Y79" s="462"/>
      <c r="Z79" s="462"/>
      <c r="AA79" s="462"/>
      <c r="AB79" s="1614" t="s">
        <v>563</v>
      </c>
      <c r="AC79" s="1614"/>
      <c r="AD79" s="1614" t="s">
        <v>1056</v>
      </c>
      <c r="AE79" s="508" t="s">
        <v>2236</v>
      </c>
      <c r="AF79" s="483" t="s">
        <v>1056</v>
      </c>
      <c r="AG79" s="462" t="s">
        <v>5734</v>
      </c>
      <c r="AH79" s="1600"/>
      <c r="AI79" s="1623" t="s">
        <v>1548</v>
      </c>
      <c r="AJ79" s="1608" t="s">
        <v>2084</v>
      </c>
      <c r="AK79" s="1608"/>
      <c r="AL79" s="1608"/>
      <c r="AM79" s="1608"/>
      <c r="AN79" s="1609"/>
      <c r="AO79" s="1609"/>
      <c r="AP79" s="1609"/>
      <c r="AQ79" s="1609"/>
      <c r="AR79" s="1609"/>
      <c r="AS79" s="1609"/>
      <c r="AT79" s="1609"/>
      <c r="AU79" s="1609"/>
      <c r="AV79" s="1609"/>
      <c r="AW79" s="1609"/>
      <c r="AX79" s="1609"/>
      <c r="AY79" s="1609"/>
      <c r="AZ79" s="1609"/>
      <c r="BA79" s="1609"/>
      <c r="BB79" s="1609"/>
      <c r="BC79" s="1609"/>
      <c r="BD79" s="1609"/>
      <c r="BE79" s="1609"/>
      <c r="BF79" s="1609"/>
      <c r="BG79" s="1609"/>
      <c r="BH79" s="1609"/>
      <c r="BI79" s="1609"/>
      <c r="BJ79" s="1609"/>
      <c r="BK79" s="1609"/>
      <c r="BL79" s="1609"/>
      <c r="BM79" s="1609"/>
      <c r="BN79" s="1609"/>
      <c r="BO79" s="1609"/>
      <c r="BP79" s="1609"/>
      <c r="BQ79" s="1609"/>
      <c r="BR79" s="1610"/>
      <c r="BS79" s="1610"/>
    </row>
    <row r="80" customFormat="false" ht="12.75" hidden="false" customHeight="false" outlineLevel="0" collapsed="false">
      <c r="A80" s="1635" t="s">
        <v>21</v>
      </c>
      <c r="B80" s="1635"/>
      <c r="C80" s="1606" t="s">
        <v>5735</v>
      </c>
      <c r="D80" s="1613" t="s">
        <v>5736</v>
      </c>
      <c r="E80" s="1613" t="s">
        <v>5737</v>
      </c>
      <c r="F80" s="1613" t="s">
        <v>5738</v>
      </c>
      <c r="G80" s="483" t="s">
        <v>1052</v>
      </c>
      <c r="H80" s="483" t="s">
        <v>5739</v>
      </c>
      <c r="I80" s="483" t="s">
        <v>1054</v>
      </c>
      <c r="J80" s="483" t="s">
        <v>1055</v>
      </c>
      <c r="K80" s="483" t="s">
        <v>1060</v>
      </c>
      <c r="L80" s="508" t="s">
        <v>563</v>
      </c>
      <c r="M80" s="1432" t="s">
        <v>563</v>
      </c>
      <c r="N80" s="483"/>
      <c r="O80" s="462"/>
      <c r="P80" s="504"/>
      <c r="Q80" s="462" t="s">
        <v>1061</v>
      </c>
      <c r="R80" s="1614"/>
      <c r="S80" s="1607"/>
      <c r="T80" s="483" t="s">
        <v>913</v>
      </c>
      <c r="U80" s="483" t="s">
        <v>1058</v>
      </c>
      <c r="V80" s="483" t="s">
        <v>1059</v>
      </c>
      <c r="W80" s="462"/>
      <c r="X80" s="483"/>
      <c r="Y80" s="462"/>
      <c r="Z80" s="462"/>
      <c r="AA80" s="462"/>
      <c r="AB80" s="462" t="s">
        <v>913</v>
      </c>
      <c r="AC80" s="508"/>
      <c r="AD80" s="508" t="s">
        <v>1056</v>
      </c>
      <c r="AE80" s="508" t="s">
        <v>1056</v>
      </c>
      <c r="AF80" s="483" t="s">
        <v>1056</v>
      </c>
      <c r="AG80" s="462" t="s">
        <v>1062</v>
      </c>
      <c r="AH80" s="1600"/>
      <c r="AI80" s="1624" t="s">
        <v>1548</v>
      </c>
      <c r="AJ80" s="1608" t="s">
        <v>1064</v>
      </c>
      <c r="AK80" s="1608"/>
      <c r="AL80" s="1608"/>
      <c r="AM80" s="1608"/>
      <c r="AN80" s="1609"/>
      <c r="AO80" s="1609"/>
      <c r="AP80" s="1609"/>
      <c r="AQ80" s="1609"/>
      <c r="AR80" s="1609"/>
      <c r="AS80" s="1609"/>
      <c r="AT80" s="1609"/>
      <c r="AU80" s="1609"/>
      <c r="AV80" s="1609"/>
      <c r="AW80" s="1609"/>
      <c r="AX80" s="1609"/>
      <c r="AY80" s="1609"/>
      <c r="AZ80" s="1609"/>
      <c r="BA80" s="1609"/>
      <c r="BB80" s="1609"/>
      <c r="BC80" s="1609"/>
      <c r="BD80" s="1609"/>
      <c r="BE80" s="1609"/>
      <c r="BF80" s="1609"/>
      <c r="BG80" s="1609"/>
      <c r="BH80" s="1609"/>
      <c r="BI80" s="1609"/>
      <c r="BJ80" s="1609"/>
      <c r="BK80" s="1609"/>
      <c r="BL80" s="1609"/>
      <c r="BM80" s="1609"/>
      <c r="BN80" s="1609"/>
      <c r="BO80" s="1609"/>
      <c r="BP80" s="1609"/>
      <c r="BQ80" s="1609"/>
      <c r="BR80" s="1610"/>
      <c r="BS80" s="1610"/>
    </row>
    <row r="81" customFormat="false" ht="12.75" hidden="false" customHeight="false" outlineLevel="0" collapsed="false">
      <c r="A81" s="1596"/>
      <c r="B81" s="1596"/>
      <c r="C81" s="1597" t="s">
        <v>906</v>
      </c>
      <c r="D81" s="1665" t="s">
        <v>5740</v>
      </c>
      <c r="E81" s="1621" t="s">
        <v>5741</v>
      </c>
      <c r="F81" s="1621" t="s">
        <v>5742</v>
      </c>
      <c r="G81" s="462" t="s">
        <v>907</v>
      </c>
      <c r="H81" s="462" t="s">
        <v>908</v>
      </c>
      <c r="I81" s="462" t="s">
        <v>909</v>
      </c>
      <c r="J81" s="462" t="s">
        <v>910</v>
      </c>
      <c r="K81" s="462"/>
      <c r="L81" s="508" t="s">
        <v>563</v>
      </c>
      <c r="M81" s="1432" t="s">
        <v>563</v>
      </c>
      <c r="N81" s="462"/>
      <c r="O81" s="462"/>
      <c r="P81" s="504"/>
      <c r="Q81" s="462"/>
      <c r="R81" s="1614"/>
      <c r="S81" s="1605"/>
      <c r="T81" s="462" t="s">
        <v>913</v>
      </c>
      <c r="U81" s="462" t="s">
        <v>913</v>
      </c>
      <c r="V81" s="462" t="s">
        <v>562</v>
      </c>
      <c r="W81" s="462"/>
      <c r="X81" s="462" t="s">
        <v>563</v>
      </c>
      <c r="Y81" s="462" t="s">
        <v>913</v>
      </c>
      <c r="Z81" s="462" t="s">
        <v>563</v>
      </c>
      <c r="AA81" s="462" t="s">
        <v>563</v>
      </c>
      <c r="AB81" s="462" t="s">
        <v>563</v>
      </c>
      <c r="AC81" s="462"/>
      <c r="AD81" s="462" t="s">
        <v>915</v>
      </c>
      <c r="AE81" s="462"/>
      <c r="AF81" s="462"/>
      <c r="AG81" s="462" t="s">
        <v>914</v>
      </c>
      <c r="AH81" s="1600"/>
      <c r="AI81" s="1623" t="s">
        <v>1548</v>
      </c>
      <c r="AJ81" s="1602"/>
      <c r="AK81" s="1602"/>
      <c r="AL81" s="1602"/>
      <c r="AM81" s="1602"/>
      <c r="AN81" s="946"/>
      <c r="AO81" s="946"/>
      <c r="AP81" s="946"/>
      <c r="AQ81" s="946"/>
      <c r="AR81" s="946"/>
      <c r="AS81" s="946"/>
      <c r="AT81" s="946"/>
      <c r="AU81" s="946"/>
      <c r="AV81" s="946"/>
      <c r="AW81" s="946"/>
      <c r="AX81" s="946"/>
      <c r="AY81" s="946"/>
      <c r="AZ81" s="946"/>
      <c r="BA81" s="946"/>
      <c r="BB81" s="946"/>
      <c r="BC81" s="946"/>
      <c r="BD81" s="946"/>
      <c r="BE81" s="946"/>
      <c r="BF81" s="946"/>
      <c r="BG81" s="946"/>
      <c r="BH81" s="946"/>
      <c r="BI81" s="946"/>
      <c r="BJ81" s="946"/>
      <c r="BK81" s="946"/>
      <c r="BL81" s="946"/>
      <c r="BM81" s="946"/>
      <c r="BN81" s="946"/>
      <c r="BO81" s="946"/>
      <c r="BP81" s="946"/>
      <c r="BQ81" s="946"/>
      <c r="BR81" s="1562"/>
      <c r="BS81" s="1562"/>
    </row>
    <row r="82" customFormat="false" ht="12.75" hidden="false" customHeight="false" outlineLevel="0" collapsed="false">
      <c r="A82" s="1635" t="s">
        <v>21</v>
      </c>
      <c r="B82" s="1635"/>
      <c r="C82" s="1597" t="s">
        <v>5743</v>
      </c>
      <c r="D82" s="1613" t="s">
        <v>5744</v>
      </c>
      <c r="E82" s="1613" t="s">
        <v>5745</v>
      </c>
      <c r="F82" s="1613" t="s">
        <v>5746</v>
      </c>
      <c r="G82" s="483" t="s">
        <v>1426</v>
      </c>
      <c r="H82" s="483" t="s">
        <v>1427</v>
      </c>
      <c r="I82" s="483" t="s">
        <v>1428</v>
      </c>
      <c r="J82" s="483" t="s">
        <v>1429</v>
      </c>
      <c r="K82" s="483" t="s">
        <v>1431</v>
      </c>
      <c r="L82" s="508" t="s">
        <v>563</v>
      </c>
      <c r="M82" s="1432" t="s">
        <v>563</v>
      </c>
      <c r="N82" s="483"/>
      <c r="O82" s="462"/>
      <c r="P82" s="504" t="s">
        <v>1081</v>
      </c>
      <c r="Q82" s="462" t="s">
        <v>1002</v>
      </c>
      <c r="R82" s="1614"/>
      <c r="S82" s="1607"/>
      <c r="T82" s="483" t="s">
        <v>913</v>
      </c>
      <c r="U82" s="483" t="s">
        <v>913</v>
      </c>
      <c r="V82" s="483" t="s">
        <v>1430</v>
      </c>
      <c r="W82" s="462"/>
      <c r="X82" s="483" t="s">
        <v>563</v>
      </c>
      <c r="Y82" s="462"/>
      <c r="Z82" s="462"/>
      <c r="AA82" s="462" t="s">
        <v>913</v>
      </c>
      <c r="AB82" s="462" t="s">
        <v>563</v>
      </c>
      <c r="AC82" s="483"/>
      <c r="AD82" s="483" t="s">
        <v>1056</v>
      </c>
      <c r="AE82" s="483" t="s">
        <v>913</v>
      </c>
      <c r="AF82" s="483" t="s">
        <v>1056</v>
      </c>
      <c r="AG82" s="462" t="s">
        <v>1432</v>
      </c>
      <c r="AH82" s="1600"/>
      <c r="AI82" s="1623" t="s">
        <v>5747</v>
      </c>
      <c r="AJ82" s="1608"/>
      <c r="AK82" s="1608"/>
      <c r="AL82" s="1608"/>
      <c r="AM82" s="1608"/>
      <c r="AN82" s="1609"/>
      <c r="AO82" s="1609"/>
      <c r="AP82" s="1609"/>
      <c r="AQ82" s="1609"/>
      <c r="AR82" s="1609"/>
      <c r="AS82" s="1609"/>
      <c r="AT82" s="1609"/>
      <c r="AU82" s="1609"/>
      <c r="AV82" s="1609"/>
      <c r="AW82" s="1609"/>
      <c r="AX82" s="1609"/>
      <c r="AY82" s="1609"/>
      <c r="AZ82" s="1609"/>
      <c r="BA82" s="1609"/>
      <c r="BB82" s="1609"/>
      <c r="BC82" s="1609"/>
      <c r="BD82" s="1609"/>
      <c r="BE82" s="1609"/>
      <c r="BF82" s="1609"/>
      <c r="BG82" s="1609"/>
      <c r="BH82" s="1609"/>
      <c r="BI82" s="1609"/>
      <c r="BJ82" s="1609"/>
      <c r="BK82" s="1609"/>
      <c r="BL82" s="1609"/>
      <c r="BM82" s="1609"/>
      <c r="BN82" s="1609"/>
      <c r="BO82" s="1609"/>
      <c r="BP82" s="1609"/>
      <c r="BQ82" s="1609"/>
      <c r="BR82" s="1610"/>
      <c r="BS82" s="1610"/>
    </row>
    <row r="83" customFormat="false" ht="12.75" hidden="false" customHeight="false" outlineLevel="0" collapsed="false">
      <c r="A83" s="1666"/>
      <c r="B83" s="1666"/>
      <c r="C83" s="1667" t="s">
        <v>924</v>
      </c>
      <c r="D83" s="1620" t="s">
        <v>940</v>
      </c>
      <c r="E83" s="1668" t="s">
        <v>5748</v>
      </c>
      <c r="F83" s="1669" t="s">
        <v>5749</v>
      </c>
      <c r="G83" s="1620" t="s">
        <v>926</v>
      </c>
      <c r="H83" s="1620" t="s">
        <v>5750</v>
      </c>
      <c r="I83" s="1620" t="s">
        <v>928</v>
      </c>
      <c r="J83" s="1620"/>
      <c r="K83" s="1620" t="s">
        <v>932</v>
      </c>
      <c r="L83" s="1620" t="s">
        <v>563</v>
      </c>
      <c r="M83" s="1649"/>
      <c r="N83" s="1620"/>
      <c r="O83" s="1620"/>
      <c r="P83" s="1649"/>
      <c r="Q83" s="1620"/>
      <c r="R83" s="1614"/>
      <c r="S83" s="1670"/>
      <c r="T83" s="1620" t="s">
        <v>913</v>
      </c>
      <c r="U83" s="1620" t="s">
        <v>913</v>
      </c>
      <c r="V83" s="1620" t="s">
        <v>930</v>
      </c>
      <c r="W83" s="462"/>
      <c r="X83" s="1620" t="s">
        <v>563</v>
      </c>
      <c r="Y83" s="1620" t="s">
        <v>913</v>
      </c>
      <c r="Z83" s="1620" t="s">
        <v>563</v>
      </c>
      <c r="AA83" s="1620" t="s">
        <v>913</v>
      </c>
      <c r="AB83" s="1620" t="s">
        <v>563</v>
      </c>
      <c r="AC83" s="1620"/>
      <c r="AD83" s="1620" t="s">
        <v>935</v>
      </c>
      <c r="AE83" s="1620"/>
      <c r="AF83" s="1620"/>
      <c r="AG83" s="1620" t="s">
        <v>934</v>
      </c>
      <c r="AH83" s="1600"/>
      <c r="AI83" s="1620" t="s">
        <v>1548</v>
      </c>
      <c r="AJ83" s="1671"/>
      <c r="AK83" s="1671"/>
      <c r="AL83" s="1671"/>
      <c r="AM83" s="1671"/>
      <c r="AN83" s="1672"/>
      <c r="AO83" s="1672"/>
      <c r="AP83" s="1672"/>
      <c r="AQ83" s="1672"/>
      <c r="AR83" s="1672"/>
      <c r="AS83" s="1672"/>
      <c r="AT83" s="1672"/>
      <c r="AU83" s="1672"/>
      <c r="AV83" s="1672"/>
      <c r="AW83" s="1672"/>
      <c r="AX83" s="1672"/>
      <c r="AY83" s="1672"/>
      <c r="AZ83" s="1672"/>
      <c r="BA83" s="1672"/>
      <c r="BB83" s="1672"/>
      <c r="BC83" s="1672"/>
      <c r="BD83" s="1672"/>
      <c r="BE83" s="1672"/>
      <c r="BF83" s="1672"/>
      <c r="BG83" s="1672"/>
      <c r="BH83" s="1672"/>
      <c r="BI83" s="1672"/>
      <c r="BJ83" s="1672"/>
      <c r="BK83" s="1672"/>
      <c r="BL83" s="1672"/>
      <c r="BM83" s="1672"/>
      <c r="BN83" s="1672"/>
      <c r="BO83" s="1672"/>
      <c r="BP83" s="1672"/>
      <c r="BQ83" s="1609"/>
      <c r="BR83" s="1610"/>
      <c r="BS83" s="1610"/>
    </row>
    <row r="84" customFormat="false" ht="12.75" hidden="false" customHeight="false" outlineLevel="0" collapsed="false">
      <c r="A84" s="1635" t="s">
        <v>21</v>
      </c>
      <c r="B84" s="1635"/>
      <c r="C84" s="1597" t="s">
        <v>948</v>
      </c>
      <c r="D84" s="1598" t="s">
        <v>949</v>
      </c>
      <c r="E84" s="1598" t="s">
        <v>940</v>
      </c>
      <c r="F84" s="1613" t="s">
        <v>5751</v>
      </c>
      <c r="G84" s="483" t="s">
        <v>950</v>
      </c>
      <c r="H84" s="483" t="s">
        <v>5752</v>
      </c>
      <c r="I84" s="483" t="s">
        <v>952</v>
      </c>
      <c r="J84" s="483" t="s">
        <v>953</v>
      </c>
      <c r="K84" s="483" t="s">
        <v>955</v>
      </c>
      <c r="L84" s="508" t="s">
        <v>563</v>
      </c>
      <c r="M84" s="1432" t="s">
        <v>563</v>
      </c>
      <c r="N84" s="483"/>
      <c r="O84" s="462"/>
      <c r="P84" s="504"/>
      <c r="Q84" s="462" t="s">
        <v>956</v>
      </c>
      <c r="R84" s="1614"/>
      <c r="S84" s="1607"/>
      <c r="T84" s="483" t="s">
        <v>913</v>
      </c>
      <c r="U84" s="483" t="s">
        <v>913</v>
      </c>
      <c r="V84" s="508" t="s">
        <v>563</v>
      </c>
      <c r="W84" s="462"/>
      <c r="X84" s="483" t="s">
        <v>913</v>
      </c>
      <c r="Y84" s="483" t="s">
        <v>913</v>
      </c>
      <c r="Z84" s="483" t="s">
        <v>563</v>
      </c>
      <c r="AA84" s="462" t="s">
        <v>913</v>
      </c>
      <c r="AB84" s="462" t="s">
        <v>563</v>
      </c>
      <c r="AC84" s="462"/>
      <c r="AD84" s="462" t="s">
        <v>958</v>
      </c>
      <c r="AE84" s="508" t="s">
        <v>954</v>
      </c>
      <c r="AF84" s="483" t="s">
        <v>959</v>
      </c>
      <c r="AG84" s="462" t="s">
        <v>957</v>
      </c>
      <c r="AH84" s="1600"/>
      <c r="AI84" s="1624" t="s">
        <v>1548</v>
      </c>
      <c r="AJ84" s="1608" t="s">
        <v>961</v>
      </c>
      <c r="AK84" s="1608"/>
      <c r="AL84" s="1608"/>
      <c r="AM84" s="1608"/>
      <c r="AN84" s="1609"/>
      <c r="AO84" s="1609"/>
      <c r="AP84" s="1609"/>
      <c r="AQ84" s="1609"/>
      <c r="AR84" s="1609"/>
      <c r="AS84" s="1609"/>
      <c r="AT84" s="1609"/>
      <c r="AU84" s="1609"/>
      <c r="AV84" s="1609"/>
      <c r="AW84" s="1609"/>
      <c r="AX84" s="1609"/>
      <c r="AY84" s="1609"/>
      <c r="AZ84" s="1609"/>
      <c r="BA84" s="1609"/>
      <c r="BB84" s="1609"/>
      <c r="BC84" s="1609"/>
      <c r="BD84" s="1609"/>
      <c r="BE84" s="1609"/>
      <c r="BF84" s="1609"/>
      <c r="BG84" s="1609"/>
      <c r="BH84" s="1609"/>
      <c r="BI84" s="1609"/>
      <c r="BJ84" s="1609"/>
      <c r="BK84" s="1609"/>
      <c r="BL84" s="1609"/>
      <c r="BM84" s="1609"/>
      <c r="BN84" s="1609"/>
      <c r="BO84" s="1609"/>
      <c r="BP84" s="1609"/>
      <c r="BQ84" s="1609"/>
      <c r="BR84" s="1610"/>
      <c r="BS84" s="1610"/>
    </row>
    <row r="85" customFormat="false" ht="12.75" hidden="false" customHeight="false" outlineLevel="0" collapsed="false">
      <c r="A85" s="1635" t="s">
        <v>21</v>
      </c>
      <c r="B85" s="1635"/>
      <c r="C85" s="1597" t="s">
        <v>1195</v>
      </c>
      <c r="D85" s="1598" t="s">
        <v>940</v>
      </c>
      <c r="E85" s="1613" t="s">
        <v>5753</v>
      </c>
      <c r="F85" s="1613" t="s">
        <v>5754</v>
      </c>
      <c r="G85" s="483" t="s">
        <v>1196</v>
      </c>
      <c r="H85" s="483" t="s">
        <v>5755</v>
      </c>
      <c r="I85" s="483" t="s">
        <v>1198</v>
      </c>
      <c r="J85" s="462" t="s">
        <v>1199</v>
      </c>
      <c r="K85" s="462"/>
      <c r="L85" s="508" t="s">
        <v>563</v>
      </c>
      <c r="M85" s="1432" t="s">
        <v>563</v>
      </c>
      <c r="N85" s="483"/>
      <c r="O85" s="462"/>
      <c r="P85" s="504"/>
      <c r="Q85" s="1622" t="n">
        <v>41193</v>
      </c>
      <c r="R85" s="1614"/>
      <c r="S85" s="1607"/>
      <c r="T85" s="483" t="s">
        <v>913</v>
      </c>
      <c r="U85" s="483" t="s">
        <v>1200</v>
      </c>
      <c r="V85" s="1614" t="s">
        <v>1201</v>
      </c>
      <c r="W85" s="462"/>
      <c r="X85" s="483" t="s">
        <v>563</v>
      </c>
      <c r="Y85" s="483" t="s">
        <v>563</v>
      </c>
      <c r="Z85" s="483" t="s">
        <v>563</v>
      </c>
      <c r="AA85" s="483" t="s">
        <v>913</v>
      </c>
      <c r="AB85" s="462" t="s">
        <v>563</v>
      </c>
      <c r="AC85" s="1620"/>
      <c r="AD85" s="1620" t="s">
        <v>1048</v>
      </c>
      <c r="AE85" s="508"/>
      <c r="AF85" s="483"/>
      <c r="AG85" s="462" t="s">
        <v>1203</v>
      </c>
      <c r="AH85" s="1600"/>
      <c r="AI85" s="1601" t="s">
        <v>1548</v>
      </c>
      <c r="AJ85" s="1608"/>
      <c r="AK85" s="1608"/>
      <c r="AL85" s="1608"/>
      <c r="AM85" s="1608"/>
      <c r="AN85" s="1609"/>
      <c r="AO85" s="1609"/>
      <c r="AP85" s="1609"/>
      <c r="AQ85" s="1609"/>
      <c r="AR85" s="1609"/>
      <c r="AS85" s="1609"/>
      <c r="AT85" s="1609"/>
      <c r="AU85" s="1609"/>
      <c r="AV85" s="1609"/>
      <c r="AW85" s="1609"/>
      <c r="AX85" s="1609"/>
      <c r="AY85" s="1609"/>
      <c r="AZ85" s="1609"/>
      <c r="BA85" s="1609"/>
      <c r="BB85" s="1609"/>
      <c r="BC85" s="1609"/>
      <c r="BD85" s="1609"/>
      <c r="BE85" s="1609"/>
      <c r="BF85" s="1609"/>
      <c r="BG85" s="1609"/>
      <c r="BH85" s="1609"/>
      <c r="BI85" s="1609"/>
      <c r="BJ85" s="1609"/>
      <c r="BK85" s="1609"/>
      <c r="BL85" s="1609"/>
      <c r="BM85" s="1609"/>
      <c r="BN85" s="1609"/>
      <c r="BO85" s="1609"/>
      <c r="BP85" s="1609"/>
      <c r="BQ85" s="1609"/>
      <c r="BR85" s="1610"/>
      <c r="BS85" s="1610"/>
    </row>
    <row r="86" customFormat="false" ht="12.75" hidden="false" customHeight="false" outlineLevel="0" collapsed="false">
      <c r="A86" s="1635" t="s">
        <v>517</v>
      </c>
      <c r="B86" s="1635"/>
      <c r="C86" s="1597" t="s">
        <v>1254</v>
      </c>
      <c r="D86" s="1598" t="s">
        <v>940</v>
      </c>
      <c r="E86" s="1613" t="s">
        <v>5756</v>
      </c>
      <c r="F86" s="1613" t="s">
        <v>5757</v>
      </c>
      <c r="G86" s="483" t="s">
        <v>1255</v>
      </c>
      <c r="H86" s="483" t="s">
        <v>1256</v>
      </c>
      <c r="I86" s="483" t="s">
        <v>5758</v>
      </c>
      <c r="J86" s="483" t="s">
        <v>1258</v>
      </c>
      <c r="K86" s="483" t="s">
        <v>1261</v>
      </c>
      <c r="L86" s="508" t="s">
        <v>563</v>
      </c>
      <c r="M86" s="1432" t="s">
        <v>563</v>
      </c>
      <c r="N86" s="483"/>
      <c r="O86" s="462"/>
      <c r="P86" s="504"/>
      <c r="Q86" s="462" t="s">
        <v>5759</v>
      </c>
      <c r="R86" s="1614"/>
      <c r="S86" s="1607"/>
      <c r="T86" s="483" t="s">
        <v>913</v>
      </c>
      <c r="U86" s="483" t="s">
        <v>1259</v>
      </c>
      <c r="V86" s="508" t="s">
        <v>1260</v>
      </c>
      <c r="W86" s="462"/>
      <c r="X86" s="483" t="s">
        <v>913</v>
      </c>
      <c r="Y86" s="483" t="s">
        <v>913</v>
      </c>
      <c r="Z86" s="483" t="s">
        <v>913</v>
      </c>
      <c r="AA86" s="483" t="s">
        <v>913</v>
      </c>
      <c r="AB86" s="483" t="s">
        <v>913</v>
      </c>
      <c r="AC86" s="508"/>
      <c r="AD86" s="508" t="s">
        <v>1056</v>
      </c>
      <c r="AE86" s="508" t="s">
        <v>1056</v>
      </c>
      <c r="AF86" s="483" t="s">
        <v>1056</v>
      </c>
      <c r="AG86" s="462" t="s">
        <v>1263</v>
      </c>
      <c r="AH86" s="1600"/>
      <c r="AI86" s="1623" t="s">
        <v>1548</v>
      </c>
      <c r="AJ86" s="1608"/>
      <c r="AK86" s="1608"/>
      <c r="AL86" s="1608"/>
      <c r="AM86" s="1608"/>
      <c r="AN86" s="1609"/>
      <c r="AO86" s="1609"/>
      <c r="AP86" s="1609"/>
      <c r="AQ86" s="1609"/>
      <c r="AR86" s="1609"/>
      <c r="AS86" s="1609"/>
      <c r="AT86" s="1609"/>
      <c r="AU86" s="1609"/>
      <c r="AV86" s="1609"/>
      <c r="AW86" s="1609"/>
      <c r="AX86" s="1609"/>
      <c r="AY86" s="1609"/>
      <c r="AZ86" s="1609"/>
      <c r="BA86" s="1609"/>
      <c r="BB86" s="1609"/>
      <c r="BC86" s="1609"/>
      <c r="BD86" s="1609"/>
      <c r="BE86" s="1609"/>
      <c r="BF86" s="1609"/>
      <c r="BG86" s="1609"/>
      <c r="BH86" s="1609"/>
      <c r="BI86" s="1609"/>
      <c r="BJ86" s="1609"/>
      <c r="BK86" s="1609"/>
      <c r="BL86" s="1609"/>
      <c r="BM86" s="1609"/>
      <c r="BN86" s="1609"/>
      <c r="BO86" s="1609"/>
      <c r="BP86" s="1609"/>
      <c r="BQ86" s="1609"/>
      <c r="BR86" s="1610"/>
      <c r="BS86" s="1610"/>
    </row>
    <row r="87" customFormat="false" ht="12.75" hidden="false" customHeight="false" outlineLevel="0" collapsed="false">
      <c r="A87" s="1635" t="s">
        <v>21</v>
      </c>
      <c r="B87" s="1635"/>
      <c r="C87" s="1597" t="s">
        <v>1096</v>
      </c>
      <c r="D87" s="1613" t="s">
        <v>5760</v>
      </c>
      <c r="E87" s="1613" t="s">
        <v>5761</v>
      </c>
      <c r="F87" s="1613" t="s">
        <v>5762</v>
      </c>
      <c r="G87" s="483" t="s">
        <v>1097</v>
      </c>
      <c r="H87" s="483" t="s">
        <v>5763</v>
      </c>
      <c r="I87" s="483" t="s">
        <v>1099</v>
      </c>
      <c r="J87" s="483" t="s">
        <v>1100</v>
      </c>
      <c r="K87" s="483" t="s">
        <v>1105</v>
      </c>
      <c r="L87" s="508" t="s">
        <v>563</v>
      </c>
      <c r="M87" s="1432" t="s">
        <v>563</v>
      </c>
      <c r="N87" s="483"/>
      <c r="O87" s="462"/>
      <c r="P87" s="504"/>
      <c r="Q87" s="462" t="s">
        <v>1106</v>
      </c>
      <c r="R87" s="1614"/>
      <c r="S87" s="1607"/>
      <c r="T87" s="483" t="s">
        <v>913</v>
      </c>
      <c r="U87" s="483" t="s">
        <v>1102</v>
      </c>
      <c r="V87" s="483" t="s">
        <v>1103</v>
      </c>
      <c r="W87" s="462"/>
      <c r="X87" s="483" t="s">
        <v>563</v>
      </c>
      <c r="Y87" s="483" t="s">
        <v>913</v>
      </c>
      <c r="Z87" s="483" t="s">
        <v>913</v>
      </c>
      <c r="AA87" s="483" t="s">
        <v>913</v>
      </c>
      <c r="AB87" s="483" t="s">
        <v>913</v>
      </c>
      <c r="AC87" s="462"/>
      <c r="AD87" s="462" t="s">
        <v>1108</v>
      </c>
      <c r="AE87" s="1650" t="s">
        <v>1009</v>
      </c>
      <c r="AF87" s="483" t="s">
        <v>5764</v>
      </c>
      <c r="AG87" s="462" t="s">
        <v>1107</v>
      </c>
      <c r="AH87" s="1600"/>
      <c r="AI87" s="1623" t="s">
        <v>1548</v>
      </c>
      <c r="AJ87" s="1608" t="s">
        <v>1112</v>
      </c>
      <c r="AK87" s="1608"/>
      <c r="AL87" s="1608"/>
      <c r="AM87" s="1608"/>
      <c r="AN87" s="1609"/>
      <c r="AO87" s="1609"/>
      <c r="AP87" s="1609"/>
      <c r="AQ87" s="1609"/>
      <c r="AR87" s="1609"/>
      <c r="AS87" s="1609"/>
      <c r="AT87" s="1609"/>
      <c r="AU87" s="1609"/>
      <c r="AV87" s="1609"/>
      <c r="AW87" s="1609"/>
      <c r="AX87" s="1609"/>
      <c r="AY87" s="1609"/>
      <c r="AZ87" s="1609"/>
      <c r="BA87" s="1609"/>
      <c r="BB87" s="1609"/>
      <c r="BC87" s="1609"/>
      <c r="BD87" s="1609"/>
      <c r="BE87" s="1609"/>
      <c r="BF87" s="1609"/>
      <c r="BG87" s="1609"/>
      <c r="BH87" s="1609"/>
      <c r="BI87" s="1609"/>
      <c r="BJ87" s="1609"/>
      <c r="BK87" s="1609"/>
      <c r="BL87" s="1609"/>
      <c r="BM87" s="1609"/>
      <c r="BN87" s="1609"/>
      <c r="BO87" s="1609"/>
      <c r="BP87" s="1609"/>
      <c r="BQ87" s="1609"/>
      <c r="BR87" s="1610"/>
      <c r="BS87" s="1610"/>
    </row>
    <row r="88" customFormat="false" ht="12.75" hidden="false" customHeight="false" outlineLevel="0" collapsed="false">
      <c r="A88" s="1635" t="s">
        <v>21</v>
      </c>
      <c r="B88" s="1635"/>
      <c r="C88" s="1597" t="s">
        <v>5765</v>
      </c>
      <c r="D88" s="1613" t="s">
        <v>2243</v>
      </c>
      <c r="E88" s="1613" t="s">
        <v>2244</v>
      </c>
      <c r="F88" s="1613" t="s">
        <v>2245</v>
      </c>
      <c r="G88" s="483" t="s">
        <v>2246</v>
      </c>
      <c r="H88" s="483" t="s">
        <v>2247</v>
      </c>
      <c r="I88" s="483" t="s">
        <v>2248</v>
      </c>
      <c r="J88" s="483" t="s">
        <v>5766</v>
      </c>
      <c r="K88" s="483" t="s">
        <v>2251</v>
      </c>
      <c r="L88" s="508" t="s">
        <v>563</v>
      </c>
      <c r="M88" s="1432" t="s">
        <v>563</v>
      </c>
      <c r="N88" s="483"/>
      <c r="O88" s="462"/>
      <c r="P88" s="504" t="s">
        <v>2252</v>
      </c>
      <c r="Q88" s="462"/>
      <c r="R88" s="1614"/>
      <c r="S88" s="1605"/>
      <c r="T88" s="483" t="s">
        <v>913</v>
      </c>
      <c r="U88" s="483" t="s">
        <v>913</v>
      </c>
      <c r="V88" s="508" t="s">
        <v>913</v>
      </c>
      <c r="W88" s="462"/>
      <c r="X88" s="483" t="s">
        <v>563</v>
      </c>
      <c r="Y88" s="483" t="s">
        <v>563</v>
      </c>
      <c r="Z88" s="483" t="s">
        <v>913</v>
      </c>
      <c r="AA88" s="483" t="s">
        <v>913</v>
      </c>
      <c r="AB88" s="462" t="s">
        <v>563</v>
      </c>
      <c r="AC88" s="508"/>
      <c r="AD88" s="508" t="s">
        <v>2254</v>
      </c>
      <c r="AE88" s="483" t="s">
        <v>913</v>
      </c>
      <c r="AF88" s="1620" t="s">
        <v>2255</v>
      </c>
      <c r="AG88" s="462" t="s">
        <v>5767</v>
      </c>
      <c r="AH88" s="1600"/>
      <c r="AI88" s="1623" t="s">
        <v>1548</v>
      </c>
      <c r="AJ88" s="1608"/>
      <c r="AK88" s="1608"/>
      <c r="AL88" s="1608"/>
      <c r="AM88" s="1608"/>
      <c r="AN88" s="1609"/>
      <c r="AO88" s="1609"/>
      <c r="AP88" s="1609"/>
      <c r="AQ88" s="1609"/>
      <c r="AR88" s="1609"/>
      <c r="AS88" s="1609"/>
      <c r="AT88" s="1609"/>
      <c r="AU88" s="1609"/>
      <c r="AV88" s="1609"/>
      <c r="AW88" s="1609"/>
      <c r="AX88" s="1609"/>
      <c r="AY88" s="1609"/>
      <c r="AZ88" s="1609"/>
      <c r="BA88" s="1609"/>
      <c r="BB88" s="1609"/>
      <c r="BC88" s="1609"/>
      <c r="BD88" s="1609"/>
      <c r="BE88" s="1609"/>
      <c r="BF88" s="1609"/>
      <c r="BG88" s="1609"/>
      <c r="BH88" s="1609"/>
      <c r="BI88" s="1609"/>
      <c r="BJ88" s="1609"/>
      <c r="BK88" s="1609"/>
      <c r="BL88" s="1609"/>
      <c r="BM88" s="1609"/>
      <c r="BN88" s="1609"/>
      <c r="BO88" s="1609"/>
      <c r="BP88" s="1609"/>
      <c r="BQ88" s="1609"/>
      <c r="BR88" s="1610"/>
      <c r="BS88" s="1610"/>
    </row>
    <row r="89" customFormat="false" ht="12.75" hidden="false" customHeight="false" outlineLevel="0" collapsed="false">
      <c r="A89" s="1666" t="s">
        <v>21</v>
      </c>
      <c r="B89" s="1666"/>
      <c r="C89" s="1667" t="s">
        <v>5768</v>
      </c>
      <c r="D89" s="1620" t="s">
        <v>940</v>
      </c>
      <c r="E89" s="1669" t="s">
        <v>2258</v>
      </c>
      <c r="F89" s="1669" t="s">
        <v>2259</v>
      </c>
      <c r="G89" s="1620" t="s">
        <v>5769</v>
      </c>
      <c r="H89" s="1620" t="s">
        <v>5770</v>
      </c>
      <c r="I89" s="1620" t="s">
        <v>2262</v>
      </c>
      <c r="J89" s="1620" t="s">
        <v>2263</v>
      </c>
      <c r="K89" s="1620" t="s">
        <v>2267</v>
      </c>
      <c r="L89" s="1620" t="s">
        <v>562</v>
      </c>
      <c r="M89" s="1649" t="s">
        <v>562</v>
      </c>
      <c r="N89" s="1620"/>
      <c r="O89" s="1620"/>
      <c r="P89" s="1649" t="s">
        <v>1508</v>
      </c>
      <c r="Q89" s="1620" t="s">
        <v>2268</v>
      </c>
      <c r="R89" s="1614"/>
      <c r="S89" s="1670"/>
      <c r="T89" s="1620" t="s">
        <v>913</v>
      </c>
      <c r="U89" s="1620" t="s">
        <v>5771</v>
      </c>
      <c r="V89" s="1620" t="s">
        <v>5772</v>
      </c>
      <c r="W89" s="462"/>
      <c r="X89" s="1620" t="s">
        <v>563</v>
      </c>
      <c r="Y89" s="1620" t="s">
        <v>913</v>
      </c>
      <c r="Z89" s="1620" t="s">
        <v>563</v>
      </c>
      <c r="AA89" s="1620" t="s">
        <v>913</v>
      </c>
      <c r="AB89" s="1620" t="s">
        <v>913</v>
      </c>
      <c r="AC89" s="1620"/>
      <c r="AD89" s="1620" t="s">
        <v>2270</v>
      </c>
      <c r="AE89" s="1620" t="s">
        <v>913</v>
      </c>
      <c r="AF89" s="1620" t="s">
        <v>2271</v>
      </c>
      <c r="AG89" s="1620" t="s">
        <v>5773</v>
      </c>
      <c r="AH89" s="1600"/>
      <c r="AI89" s="1620" t="s">
        <v>5774</v>
      </c>
      <c r="AJ89" s="1671"/>
      <c r="AK89" s="1671"/>
      <c r="AL89" s="1671"/>
      <c r="AM89" s="1671"/>
      <c r="AN89" s="1672"/>
      <c r="AO89" s="1672"/>
      <c r="AP89" s="1672"/>
      <c r="AQ89" s="1672"/>
      <c r="AR89" s="1672"/>
      <c r="AS89" s="1672"/>
      <c r="AT89" s="1672"/>
      <c r="AU89" s="1672"/>
      <c r="AV89" s="1672"/>
      <c r="AW89" s="1672"/>
      <c r="AX89" s="1672"/>
      <c r="AY89" s="1672"/>
      <c r="AZ89" s="1672"/>
      <c r="BA89" s="1672"/>
      <c r="BB89" s="1672"/>
      <c r="BC89" s="1672"/>
      <c r="BD89" s="1672"/>
      <c r="BE89" s="1672"/>
      <c r="BF89" s="1672"/>
      <c r="BG89" s="1672"/>
      <c r="BH89" s="1672"/>
      <c r="BI89" s="1672"/>
      <c r="BJ89" s="1672"/>
      <c r="BK89" s="1672"/>
      <c r="BL89" s="1672"/>
      <c r="BM89" s="1672"/>
      <c r="BN89" s="1672"/>
      <c r="BO89" s="1672"/>
      <c r="BP89" s="1672"/>
      <c r="BQ89" s="1672"/>
      <c r="BR89" s="1673"/>
      <c r="BS89" s="1673"/>
    </row>
    <row r="90" customFormat="false" ht="12.75" hidden="false" customHeight="false" outlineLevel="0" collapsed="false">
      <c r="A90" s="1635" t="s">
        <v>21</v>
      </c>
      <c r="B90" s="1635"/>
      <c r="C90" s="1648" t="s">
        <v>2272</v>
      </c>
      <c r="D90" s="1598" t="s">
        <v>940</v>
      </c>
      <c r="E90" s="1613" t="s">
        <v>2273</v>
      </c>
      <c r="F90" s="1613" t="s">
        <v>2274</v>
      </c>
      <c r="G90" s="483" t="s">
        <v>2275</v>
      </c>
      <c r="H90" s="483" t="s">
        <v>2276</v>
      </c>
      <c r="I90" s="483" t="s">
        <v>2277</v>
      </c>
      <c r="J90" s="483" t="s">
        <v>2278</v>
      </c>
      <c r="K90" s="483" t="s">
        <v>2280</v>
      </c>
      <c r="L90" s="1598" t="s">
        <v>562</v>
      </c>
      <c r="M90" s="1465" t="s">
        <v>562</v>
      </c>
      <c r="N90" s="483"/>
      <c r="O90" s="462"/>
      <c r="P90" s="504"/>
      <c r="Q90" s="462" t="s">
        <v>2281</v>
      </c>
      <c r="R90" s="1614"/>
      <c r="S90" s="1607"/>
      <c r="T90" s="483" t="s">
        <v>913</v>
      </c>
      <c r="U90" s="483" t="s">
        <v>2279</v>
      </c>
      <c r="V90" s="1614" t="s">
        <v>562</v>
      </c>
      <c r="W90" s="462"/>
      <c r="X90" s="483" t="s">
        <v>563</v>
      </c>
      <c r="Y90" s="483" t="s">
        <v>563</v>
      </c>
      <c r="Z90" s="483" t="s">
        <v>913</v>
      </c>
      <c r="AA90" s="483" t="s">
        <v>913</v>
      </c>
      <c r="AB90" s="483" t="s">
        <v>563</v>
      </c>
      <c r="AC90" s="508"/>
      <c r="AD90" s="508"/>
      <c r="AE90" s="508"/>
      <c r="AF90" s="483" t="s">
        <v>931</v>
      </c>
      <c r="AG90" s="462" t="s">
        <v>5775</v>
      </c>
      <c r="AH90" s="1600"/>
      <c r="AI90" s="1623" t="s">
        <v>1548</v>
      </c>
      <c r="AJ90" s="1608" t="s">
        <v>1019</v>
      </c>
      <c r="AK90" s="1608"/>
      <c r="AL90" s="1608"/>
      <c r="AM90" s="1608"/>
      <c r="AN90" s="1609"/>
      <c r="AO90" s="1609"/>
      <c r="AP90" s="1609"/>
      <c r="AQ90" s="1609"/>
      <c r="AR90" s="1609"/>
      <c r="AS90" s="1609"/>
      <c r="AT90" s="1609"/>
      <c r="AU90" s="1609"/>
      <c r="AV90" s="1609"/>
      <c r="AW90" s="1609"/>
      <c r="AX90" s="1609"/>
      <c r="AY90" s="1609"/>
      <c r="AZ90" s="1609"/>
      <c r="BA90" s="1609"/>
      <c r="BB90" s="1609"/>
      <c r="BC90" s="1609"/>
      <c r="BD90" s="1609"/>
      <c r="BE90" s="1609"/>
      <c r="BF90" s="1609"/>
      <c r="BG90" s="1609"/>
      <c r="BH90" s="1609"/>
      <c r="BI90" s="1609"/>
      <c r="BJ90" s="1609"/>
      <c r="BK90" s="1609"/>
      <c r="BL90" s="1609"/>
      <c r="BM90" s="1609"/>
      <c r="BN90" s="1609"/>
      <c r="BO90" s="1609"/>
      <c r="BP90" s="1609"/>
      <c r="BQ90" s="1609"/>
      <c r="BR90" s="1610"/>
      <c r="BS90" s="1610"/>
    </row>
    <row r="91" customFormat="false" ht="12.75" hidden="false" customHeight="false" outlineLevel="0" collapsed="false">
      <c r="A91" s="1635" t="s">
        <v>21</v>
      </c>
      <c r="B91" s="1635"/>
      <c r="C91" s="1597" t="s">
        <v>5776</v>
      </c>
      <c r="D91" s="1613" t="s">
        <v>5777</v>
      </c>
      <c r="E91" s="1614" t="s">
        <v>940</v>
      </c>
      <c r="F91" s="1613" t="s">
        <v>5778</v>
      </c>
      <c r="G91" s="483" t="s">
        <v>5779</v>
      </c>
      <c r="H91" s="483" t="s">
        <v>5780</v>
      </c>
      <c r="I91" s="483" t="s">
        <v>5781</v>
      </c>
      <c r="J91" s="483" t="s">
        <v>940</v>
      </c>
      <c r="K91" s="483" t="s">
        <v>5782</v>
      </c>
      <c r="L91" s="508" t="s">
        <v>563</v>
      </c>
      <c r="M91" s="1432" t="s">
        <v>563</v>
      </c>
      <c r="N91" s="483"/>
      <c r="O91" s="462"/>
      <c r="P91" s="504"/>
      <c r="Q91" s="462" t="s">
        <v>5783</v>
      </c>
      <c r="R91" s="1614"/>
      <c r="S91" s="1607"/>
      <c r="T91" s="483" t="s">
        <v>913</v>
      </c>
      <c r="U91" s="483" t="s">
        <v>913</v>
      </c>
      <c r="V91" s="508" t="s">
        <v>569</v>
      </c>
      <c r="W91" s="462"/>
      <c r="X91" s="483"/>
      <c r="Y91" s="483" t="s">
        <v>913</v>
      </c>
      <c r="Z91" s="483" t="s">
        <v>913</v>
      </c>
      <c r="AA91" s="483" t="s">
        <v>913</v>
      </c>
      <c r="AB91" s="483" t="s">
        <v>913</v>
      </c>
      <c r="AC91" s="508"/>
      <c r="AD91" s="508" t="s">
        <v>5784</v>
      </c>
      <c r="AE91" s="508"/>
      <c r="AF91" s="483" t="s">
        <v>2239</v>
      </c>
      <c r="AG91" s="462" t="s">
        <v>5785</v>
      </c>
      <c r="AH91" s="1600"/>
      <c r="AI91" s="1623" t="s">
        <v>1548</v>
      </c>
      <c r="AJ91" s="1608" t="s">
        <v>1019</v>
      </c>
      <c r="AK91" s="1608"/>
      <c r="AL91" s="1608"/>
      <c r="AM91" s="1608"/>
      <c r="AN91" s="1609"/>
      <c r="AO91" s="1609"/>
      <c r="AP91" s="1609"/>
      <c r="AQ91" s="1609"/>
      <c r="AR91" s="1609"/>
      <c r="AS91" s="1609"/>
      <c r="AT91" s="1609"/>
      <c r="AU91" s="1609"/>
      <c r="AV91" s="1609"/>
      <c r="AW91" s="1609"/>
      <c r="AX91" s="1609"/>
      <c r="AY91" s="1609"/>
      <c r="AZ91" s="1609"/>
      <c r="BA91" s="1609"/>
      <c r="BB91" s="1609"/>
      <c r="BC91" s="1609"/>
      <c r="BD91" s="1609"/>
      <c r="BE91" s="1609"/>
      <c r="BF91" s="1609"/>
      <c r="BG91" s="1609"/>
      <c r="BH91" s="1609"/>
      <c r="BI91" s="1609"/>
      <c r="BJ91" s="1609"/>
      <c r="BK91" s="1609"/>
      <c r="BL91" s="1609"/>
      <c r="BM91" s="1609"/>
      <c r="BN91" s="1609"/>
      <c r="BO91" s="1609"/>
      <c r="BP91" s="1609"/>
      <c r="BQ91" s="1609"/>
      <c r="BR91" s="1610"/>
      <c r="BS91" s="1610"/>
    </row>
    <row r="92" customFormat="false" ht="12.75" hidden="false" customHeight="false" outlineLevel="0" collapsed="false">
      <c r="A92" s="1635" t="s">
        <v>21</v>
      </c>
      <c r="B92" s="1635"/>
      <c r="C92" s="1597" t="s">
        <v>2283</v>
      </c>
      <c r="D92" s="1613" t="s">
        <v>2285</v>
      </c>
      <c r="E92" s="1613" t="s">
        <v>2286</v>
      </c>
      <c r="F92" s="1613" t="s">
        <v>2287</v>
      </c>
      <c r="G92" s="483" t="s">
        <v>2288</v>
      </c>
      <c r="H92" s="483" t="s">
        <v>2289</v>
      </c>
      <c r="I92" s="483" t="s">
        <v>2289</v>
      </c>
      <c r="J92" s="483" t="s">
        <v>2290</v>
      </c>
      <c r="K92" s="483" t="s">
        <v>5786</v>
      </c>
      <c r="L92" s="1598" t="s">
        <v>562</v>
      </c>
      <c r="M92" s="1465" t="s">
        <v>562</v>
      </c>
      <c r="N92" s="483"/>
      <c r="O92" s="462"/>
      <c r="P92" s="504"/>
      <c r="Q92" s="462" t="s">
        <v>2297</v>
      </c>
      <c r="R92" s="1614"/>
      <c r="S92" s="1607"/>
      <c r="T92" s="483" t="s">
        <v>913</v>
      </c>
      <c r="U92" s="483" t="s">
        <v>2292</v>
      </c>
      <c r="V92" s="483" t="s">
        <v>2293</v>
      </c>
      <c r="W92" s="462"/>
      <c r="X92" s="483" t="s">
        <v>5787</v>
      </c>
      <c r="Y92" s="462"/>
      <c r="Z92" s="462"/>
      <c r="AA92" s="483" t="s">
        <v>913</v>
      </c>
      <c r="AB92" s="483" t="s">
        <v>2296</v>
      </c>
      <c r="AC92" s="508"/>
      <c r="AD92" s="508" t="s">
        <v>972</v>
      </c>
      <c r="AE92" s="1620"/>
      <c r="AF92" s="483" t="s">
        <v>1199</v>
      </c>
      <c r="AG92" s="462" t="s">
        <v>2298</v>
      </c>
      <c r="AH92" s="1600"/>
      <c r="AI92" s="1601" t="s">
        <v>1548</v>
      </c>
      <c r="AJ92" s="1608" t="s">
        <v>2299</v>
      </c>
      <c r="AK92" s="1608"/>
      <c r="AL92" s="1608"/>
      <c r="AM92" s="1608"/>
      <c r="AN92" s="1609"/>
      <c r="AO92" s="1609"/>
      <c r="AP92" s="1609"/>
      <c r="AQ92" s="1609"/>
      <c r="AR92" s="1609"/>
      <c r="AS92" s="1609"/>
      <c r="AT92" s="1609"/>
      <c r="AU92" s="1609"/>
      <c r="AV92" s="1609"/>
      <c r="AW92" s="1609"/>
      <c r="AX92" s="1609"/>
      <c r="AY92" s="1609"/>
      <c r="AZ92" s="1609"/>
      <c r="BA92" s="1609"/>
      <c r="BB92" s="1609"/>
      <c r="BC92" s="1609"/>
      <c r="BD92" s="1609"/>
      <c r="BE92" s="1609"/>
      <c r="BF92" s="1609"/>
      <c r="BG92" s="1609"/>
      <c r="BH92" s="1609"/>
      <c r="BI92" s="1609"/>
      <c r="BJ92" s="1609"/>
      <c r="BK92" s="1609"/>
      <c r="BL92" s="1609"/>
      <c r="BM92" s="1609"/>
      <c r="BN92" s="1609"/>
      <c r="BO92" s="1609"/>
      <c r="BP92" s="1609"/>
      <c r="BQ92" s="1609"/>
      <c r="BR92" s="1610"/>
      <c r="BS92" s="1610"/>
    </row>
    <row r="93" customFormat="false" ht="12.75" hidden="false" customHeight="false" outlineLevel="0" collapsed="false">
      <c r="A93" s="1674" t="s">
        <v>21</v>
      </c>
      <c r="B93" s="1674"/>
      <c r="C93" s="1637" t="s">
        <v>2300</v>
      </c>
      <c r="D93" s="1675" t="s">
        <v>940</v>
      </c>
      <c r="E93" s="1675" t="s">
        <v>940</v>
      </c>
      <c r="F93" s="1638" t="s">
        <v>2301</v>
      </c>
      <c r="G93" s="1639" t="s">
        <v>2302</v>
      </c>
      <c r="H93" s="1639" t="s">
        <v>5788</v>
      </c>
      <c r="I93" s="1639" t="s">
        <v>5789</v>
      </c>
      <c r="J93" s="1639" t="s">
        <v>940</v>
      </c>
      <c r="K93" s="1639" t="s">
        <v>2306</v>
      </c>
      <c r="L93" s="1675" t="s">
        <v>562</v>
      </c>
      <c r="M93" s="1676" t="s">
        <v>562</v>
      </c>
      <c r="N93" s="1639"/>
      <c r="O93" s="1479"/>
      <c r="P93" s="1484"/>
      <c r="Q93" s="1479" t="s">
        <v>2307</v>
      </c>
      <c r="R93" s="1640"/>
      <c r="S93" s="1641"/>
      <c r="T93" s="1639" t="s">
        <v>913</v>
      </c>
      <c r="U93" s="1639" t="s">
        <v>913</v>
      </c>
      <c r="V93" s="1639" t="s">
        <v>2293</v>
      </c>
      <c r="W93" s="1479"/>
      <c r="X93" s="1639" t="s">
        <v>563</v>
      </c>
      <c r="Y93" s="1479"/>
      <c r="Z93" s="1479" t="s">
        <v>563</v>
      </c>
      <c r="AA93" s="1639" t="s">
        <v>913</v>
      </c>
      <c r="AB93" s="1479" t="s">
        <v>563</v>
      </c>
      <c r="AC93" s="1642"/>
      <c r="AD93" s="1642" t="s">
        <v>2308</v>
      </c>
      <c r="AE93" s="1677"/>
      <c r="AF93" s="1639"/>
      <c r="AG93" s="1479" t="s">
        <v>2293</v>
      </c>
      <c r="AH93" s="1643"/>
      <c r="AI93" s="1644" t="s">
        <v>1548</v>
      </c>
      <c r="AJ93" s="1645"/>
      <c r="AK93" s="1645"/>
      <c r="AL93" s="1645"/>
      <c r="AM93" s="1645"/>
      <c r="AN93" s="1646"/>
      <c r="AO93" s="1646"/>
      <c r="AP93" s="1646"/>
      <c r="AQ93" s="1646"/>
      <c r="AR93" s="1646"/>
      <c r="AS93" s="1646"/>
      <c r="AT93" s="1646"/>
      <c r="AU93" s="1646"/>
      <c r="AV93" s="1646"/>
      <c r="AW93" s="1646"/>
      <c r="AX93" s="1646"/>
      <c r="AY93" s="1646"/>
      <c r="AZ93" s="1646"/>
      <c r="BA93" s="1646"/>
      <c r="BB93" s="1646"/>
      <c r="BC93" s="1646"/>
      <c r="BD93" s="1646"/>
      <c r="BE93" s="1646"/>
      <c r="BF93" s="1646"/>
      <c r="BG93" s="1646"/>
      <c r="BH93" s="1646"/>
      <c r="BI93" s="1646"/>
      <c r="BJ93" s="1646"/>
      <c r="BK93" s="1646"/>
      <c r="BL93" s="1646"/>
      <c r="BM93" s="1646"/>
      <c r="BN93" s="1646"/>
      <c r="BO93" s="1646"/>
      <c r="BP93" s="1646"/>
      <c r="BQ93" s="1646"/>
      <c r="BR93" s="1647"/>
      <c r="BS93" s="1647"/>
    </row>
    <row r="94" customFormat="false" ht="12.75" hidden="false" customHeight="false" outlineLevel="0" collapsed="false">
      <c r="A94" s="1635" t="s">
        <v>21</v>
      </c>
      <c r="B94" s="1635"/>
      <c r="C94" s="1597" t="s">
        <v>962</v>
      </c>
      <c r="D94" s="1613" t="s">
        <v>5790</v>
      </c>
      <c r="E94" s="1613" t="s">
        <v>5791</v>
      </c>
      <c r="F94" s="1613" t="s">
        <v>5792</v>
      </c>
      <c r="G94" s="483" t="s">
        <v>963</v>
      </c>
      <c r="H94" s="483" t="s">
        <v>5793</v>
      </c>
      <c r="I94" s="483" t="s">
        <v>965</v>
      </c>
      <c r="J94" s="483" t="s">
        <v>966</v>
      </c>
      <c r="K94" s="483" t="s">
        <v>970</v>
      </c>
      <c r="L94" s="508" t="s">
        <v>563</v>
      </c>
      <c r="M94" s="1432" t="s">
        <v>563</v>
      </c>
      <c r="N94" s="483"/>
      <c r="O94" s="462"/>
      <c r="P94" s="504"/>
      <c r="Q94" s="462"/>
      <c r="R94" s="1614"/>
      <c r="S94" s="1607"/>
      <c r="T94" s="483" t="s">
        <v>913</v>
      </c>
      <c r="U94" s="508" t="s">
        <v>969</v>
      </c>
      <c r="V94" s="508"/>
      <c r="W94" s="462"/>
      <c r="X94" s="483" t="s">
        <v>913</v>
      </c>
      <c r="Y94" s="483" t="s">
        <v>913</v>
      </c>
      <c r="Z94" s="483" t="s">
        <v>563</v>
      </c>
      <c r="AA94" s="483" t="s">
        <v>913</v>
      </c>
      <c r="AB94" s="483" t="s">
        <v>913</v>
      </c>
      <c r="AC94" s="508"/>
      <c r="AD94" s="508" t="s">
        <v>972</v>
      </c>
      <c r="AE94" s="508" t="s">
        <v>967</v>
      </c>
      <c r="AF94" s="483" t="s">
        <v>5794</v>
      </c>
      <c r="AG94" s="462" t="s">
        <v>971</v>
      </c>
      <c r="AH94" s="1600"/>
      <c r="AI94" s="1623" t="s">
        <v>1548</v>
      </c>
      <c r="AJ94" s="1608"/>
      <c r="AK94" s="1608"/>
      <c r="AL94" s="1608"/>
      <c r="AM94" s="1608"/>
      <c r="AN94" s="1609"/>
      <c r="AO94" s="1609"/>
      <c r="AP94" s="1609"/>
      <c r="AQ94" s="1609"/>
      <c r="AR94" s="1609"/>
      <c r="AS94" s="1609"/>
      <c r="AT94" s="1609"/>
      <c r="AU94" s="1609"/>
      <c r="AV94" s="1609"/>
      <c r="AW94" s="1609"/>
      <c r="AX94" s="1609"/>
      <c r="AY94" s="1609"/>
      <c r="AZ94" s="1609"/>
      <c r="BA94" s="1609"/>
      <c r="BB94" s="1609"/>
      <c r="BC94" s="1609"/>
      <c r="BD94" s="1609"/>
      <c r="BE94" s="1609"/>
      <c r="BF94" s="1609"/>
      <c r="BG94" s="1609"/>
      <c r="BH94" s="1609"/>
      <c r="BI94" s="1609"/>
      <c r="BJ94" s="1609"/>
      <c r="BK94" s="1609"/>
      <c r="BL94" s="1609"/>
      <c r="BM94" s="1609"/>
      <c r="BN94" s="1609"/>
      <c r="BO94" s="1609"/>
      <c r="BP94" s="1609"/>
      <c r="BQ94" s="1609"/>
      <c r="BR94" s="1610"/>
      <c r="BS94" s="1610"/>
    </row>
    <row r="95" customFormat="false" ht="12.75" hidden="false" customHeight="false" outlineLevel="0" collapsed="false">
      <c r="A95" s="1635" t="s">
        <v>21</v>
      </c>
      <c r="B95" s="1635"/>
      <c r="C95" s="1597" t="s">
        <v>2309</v>
      </c>
      <c r="D95" s="1613" t="s">
        <v>2310</v>
      </c>
      <c r="E95" s="1613" t="s">
        <v>2311</v>
      </c>
      <c r="F95" s="1613" t="s">
        <v>2312</v>
      </c>
      <c r="G95" s="483" t="s">
        <v>2313</v>
      </c>
      <c r="H95" s="483" t="s">
        <v>2314</v>
      </c>
      <c r="I95" s="483" t="s">
        <v>2315</v>
      </c>
      <c r="J95" s="483" t="s">
        <v>2316</v>
      </c>
      <c r="K95" s="483" t="s">
        <v>2318</v>
      </c>
      <c r="L95" s="508" t="s">
        <v>563</v>
      </c>
      <c r="M95" s="1432" t="s">
        <v>563</v>
      </c>
      <c r="N95" s="483"/>
      <c r="O95" s="462"/>
      <c r="P95" s="504"/>
      <c r="Q95" s="462"/>
      <c r="R95" s="1614"/>
      <c r="S95" s="1607"/>
      <c r="T95" s="483" t="s">
        <v>913</v>
      </c>
      <c r="U95" s="483" t="s">
        <v>913</v>
      </c>
      <c r="V95" s="483" t="s">
        <v>913</v>
      </c>
      <c r="W95" s="462"/>
      <c r="X95" s="483" t="s">
        <v>563</v>
      </c>
      <c r="Y95" s="483" t="s">
        <v>913</v>
      </c>
      <c r="Z95" s="483" t="s">
        <v>563</v>
      </c>
      <c r="AA95" s="483" t="s">
        <v>913</v>
      </c>
      <c r="AB95" s="483" t="s">
        <v>913</v>
      </c>
      <c r="AC95" s="483"/>
      <c r="AD95" s="483" t="s">
        <v>2320</v>
      </c>
      <c r="AE95" s="508" t="s">
        <v>967</v>
      </c>
      <c r="AF95" s="483" t="s">
        <v>5794</v>
      </c>
      <c r="AG95" s="462" t="s">
        <v>2319</v>
      </c>
      <c r="AH95" s="1600"/>
      <c r="AI95" s="1623" t="s">
        <v>1548</v>
      </c>
      <c r="AJ95" s="1608"/>
      <c r="AK95" s="1608"/>
      <c r="AL95" s="1608"/>
      <c r="AM95" s="1608"/>
      <c r="AN95" s="1609"/>
      <c r="AO95" s="1609"/>
      <c r="AP95" s="1609"/>
      <c r="AQ95" s="1609"/>
      <c r="AR95" s="1609"/>
      <c r="AS95" s="1609"/>
      <c r="AT95" s="1609"/>
      <c r="AU95" s="1609"/>
      <c r="AV95" s="1609"/>
      <c r="AW95" s="1609"/>
      <c r="AX95" s="1609"/>
      <c r="AY95" s="1609"/>
      <c r="AZ95" s="1609"/>
      <c r="BA95" s="1609"/>
      <c r="BB95" s="1609"/>
      <c r="BC95" s="1609"/>
      <c r="BD95" s="1609"/>
      <c r="BE95" s="1609"/>
      <c r="BF95" s="1609"/>
      <c r="BG95" s="1609"/>
      <c r="BH95" s="1609"/>
      <c r="BI95" s="1609"/>
      <c r="BJ95" s="1609"/>
      <c r="BK95" s="1609"/>
      <c r="BL95" s="1609"/>
      <c r="BM95" s="1609"/>
      <c r="BN95" s="1609"/>
      <c r="BO95" s="1609"/>
      <c r="BP95" s="1609"/>
      <c r="BQ95" s="1609"/>
      <c r="BR95" s="1610"/>
      <c r="BS95" s="1610"/>
    </row>
    <row r="96" customFormat="false" ht="12.75" hidden="false" customHeight="false" outlineLevel="0" collapsed="false">
      <c r="A96" s="1635" t="s">
        <v>21</v>
      </c>
      <c r="B96" s="1635"/>
      <c r="C96" s="1597" t="s">
        <v>2321</v>
      </c>
      <c r="D96" s="1613" t="s">
        <v>2322</v>
      </c>
      <c r="E96" s="1613" t="s">
        <v>2323</v>
      </c>
      <c r="F96" s="1613" t="s">
        <v>2324</v>
      </c>
      <c r="G96" s="483" t="s">
        <v>2325</v>
      </c>
      <c r="H96" s="483" t="s">
        <v>2326</v>
      </c>
      <c r="I96" s="483" t="s">
        <v>2327</v>
      </c>
      <c r="J96" s="483" t="s">
        <v>2328</v>
      </c>
      <c r="K96" s="483" t="s">
        <v>2329</v>
      </c>
      <c r="L96" s="508" t="s">
        <v>563</v>
      </c>
      <c r="M96" s="1432" t="s">
        <v>563</v>
      </c>
      <c r="N96" s="508"/>
      <c r="O96" s="462"/>
      <c r="P96" s="504"/>
      <c r="Q96" s="462" t="s">
        <v>913</v>
      </c>
      <c r="R96" s="1614"/>
      <c r="S96" s="1605"/>
      <c r="T96" s="508" t="s">
        <v>913</v>
      </c>
      <c r="U96" s="483" t="s">
        <v>913</v>
      </c>
      <c r="V96" s="483" t="s">
        <v>1059</v>
      </c>
      <c r="W96" s="462"/>
      <c r="X96" s="483" t="s">
        <v>563</v>
      </c>
      <c r="Y96" s="483" t="s">
        <v>913</v>
      </c>
      <c r="Z96" s="483" t="s">
        <v>563</v>
      </c>
      <c r="AA96" s="483" t="s">
        <v>913</v>
      </c>
      <c r="AB96" s="462" t="s">
        <v>563</v>
      </c>
      <c r="AC96" s="508"/>
      <c r="AD96" s="508" t="s">
        <v>972</v>
      </c>
      <c r="AE96" s="1650" t="s">
        <v>1009</v>
      </c>
      <c r="AF96" s="483"/>
      <c r="AG96" s="508"/>
      <c r="AH96" s="1600"/>
      <c r="AI96" s="1623" t="s">
        <v>1548</v>
      </c>
      <c r="AJ96" s="1660" t="s">
        <v>1019</v>
      </c>
      <c r="AK96" s="1608"/>
      <c r="AL96" s="1608"/>
      <c r="AM96" s="1608"/>
      <c r="AN96" s="1609"/>
      <c r="AO96" s="1609"/>
      <c r="AP96" s="1609"/>
      <c r="AQ96" s="1609"/>
      <c r="AR96" s="1609"/>
      <c r="AS96" s="1609"/>
      <c r="AT96" s="1609"/>
      <c r="AU96" s="1609"/>
      <c r="AV96" s="1609"/>
      <c r="AW96" s="1609"/>
      <c r="AX96" s="1609"/>
      <c r="AY96" s="1609"/>
      <c r="AZ96" s="1609"/>
      <c r="BA96" s="1609"/>
      <c r="BB96" s="1609"/>
      <c r="BC96" s="1609"/>
      <c r="BD96" s="1609"/>
      <c r="BE96" s="1609"/>
      <c r="BF96" s="1609"/>
      <c r="BG96" s="1609"/>
      <c r="BH96" s="1609"/>
      <c r="BI96" s="1609"/>
      <c r="BJ96" s="1609"/>
      <c r="BK96" s="1609"/>
      <c r="BL96" s="1609"/>
      <c r="BM96" s="1609"/>
      <c r="BN96" s="1609"/>
      <c r="BO96" s="1609"/>
      <c r="BP96" s="1609"/>
      <c r="BQ96" s="1609"/>
      <c r="BR96" s="1610"/>
      <c r="BS96" s="1610"/>
    </row>
    <row r="97" customFormat="false" ht="12.75" hidden="false" customHeight="false" outlineLevel="0" collapsed="false">
      <c r="A97" s="1635" t="s">
        <v>21</v>
      </c>
      <c r="B97" s="1635"/>
      <c r="C97" s="1597" t="s">
        <v>2331</v>
      </c>
      <c r="D97" s="483" t="s">
        <v>931</v>
      </c>
      <c r="E97" s="1613" t="s">
        <v>2333</v>
      </c>
      <c r="F97" s="1613" t="s">
        <v>2334</v>
      </c>
      <c r="G97" s="483" t="s">
        <v>2335</v>
      </c>
      <c r="H97" s="504" t="s">
        <v>2336</v>
      </c>
      <c r="I97" s="483" t="s">
        <v>2337</v>
      </c>
      <c r="J97" s="483" t="s">
        <v>2338</v>
      </c>
      <c r="K97" s="483" t="s">
        <v>2340</v>
      </c>
      <c r="L97" s="508" t="s">
        <v>563</v>
      </c>
      <c r="M97" s="1432" t="s">
        <v>563</v>
      </c>
      <c r="N97" s="483"/>
      <c r="O97" s="462"/>
      <c r="P97" s="504"/>
      <c r="Q97" s="462" t="s">
        <v>2342</v>
      </c>
      <c r="R97" s="1614"/>
      <c r="S97" s="1607"/>
      <c r="T97" s="483" t="s">
        <v>913</v>
      </c>
      <c r="U97" s="483" t="s">
        <v>913</v>
      </c>
      <c r="V97" s="1620" t="s">
        <v>2339</v>
      </c>
      <c r="W97" s="462"/>
      <c r="X97" s="483" t="s">
        <v>563</v>
      </c>
      <c r="Y97" s="483" t="s">
        <v>913</v>
      </c>
      <c r="Z97" s="483" t="s">
        <v>563</v>
      </c>
      <c r="AA97" s="483" t="s">
        <v>913</v>
      </c>
      <c r="AB97" s="483" t="s">
        <v>563</v>
      </c>
      <c r="AC97" s="1620"/>
      <c r="AD97" s="1620" t="s">
        <v>2339</v>
      </c>
      <c r="AE97" s="1620" t="s">
        <v>2339</v>
      </c>
      <c r="AF97" s="1620" t="s">
        <v>2339</v>
      </c>
      <c r="AG97" s="462" t="s">
        <v>5795</v>
      </c>
      <c r="AH97" s="1600"/>
      <c r="AI97" s="1624" t="s">
        <v>5796</v>
      </c>
      <c r="AJ97" s="1608"/>
      <c r="AK97" s="1608"/>
      <c r="AL97" s="1608"/>
      <c r="AM97" s="1608"/>
      <c r="AN97" s="1609"/>
      <c r="AO97" s="1609"/>
      <c r="AP97" s="1609"/>
      <c r="AQ97" s="1609"/>
      <c r="AR97" s="1609"/>
      <c r="AS97" s="1609"/>
      <c r="AT97" s="1609"/>
      <c r="AU97" s="1609"/>
      <c r="AV97" s="1609"/>
      <c r="AW97" s="1609"/>
      <c r="AX97" s="1609"/>
      <c r="AY97" s="1609"/>
      <c r="AZ97" s="1609"/>
      <c r="BA97" s="1609"/>
      <c r="BB97" s="1609"/>
      <c r="BC97" s="1609"/>
      <c r="BD97" s="1609"/>
      <c r="BE97" s="1609"/>
      <c r="BF97" s="1609"/>
      <c r="BG97" s="1609"/>
      <c r="BH97" s="1609"/>
      <c r="BI97" s="1609"/>
      <c r="BJ97" s="1609"/>
      <c r="BK97" s="1609"/>
      <c r="BL97" s="1609"/>
      <c r="BM97" s="1609"/>
      <c r="BN97" s="1609"/>
      <c r="BO97" s="1609"/>
      <c r="BP97" s="1609"/>
      <c r="BQ97" s="1609"/>
      <c r="BR97" s="1610"/>
      <c r="BS97" s="1610"/>
    </row>
    <row r="98" customFormat="false" ht="12.75" hidden="false" customHeight="false" outlineLevel="0" collapsed="false">
      <c r="A98" s="1635" t="s">
        <v>21</v>
      </c>
      <c r="B98" s="1635"/>
      <c r="C98" s="1597" t="s">
        <v>2344</v>
      </c>
      <c r="D98" s="1621" t="s">
        <v>2345</v>
      </c>
      <c r="E98" s="1613" t="s">
        <v>2346</v>
      </c>
      <c r="F98" s="1613" t="s">
        <v>2347</v>
      </c>
      <c r="G98" s="483" t="s">
        <v>2348</v>
      </c>
      <c r="H98" s="483" t="s">
        <v>5797</v>
      </c>
      <c r="I98" s="483" t="s">
        <v>2350</v>
      </c>
      <c r="J98" s="483" t="s">
        <v>2351</v>
      </c>
      <c r="K98" s="483" t="s">
        <v>2352</v>
      </c>
      <c r="L98" s="508" t="s">
        <v>563</v>
      </c>
      <c r="M98" s="1432" t="s">
        <v>563</v>
      </c>
      <c r="N98" s="483"/>
      <c r="O98" s="462"/>
      <c r="P98" s="504"/>
      <c r="Q98" s="462" t="s">
        <v>2353</v>
      </c>
      <c r="R98" s="1614"/>
      <c r="S98" s="1607"/>
      <c r="T98" s="483" t="s">
        <v>913</v>
      </c>
      <c r="U98" s="483" t="s">
        <v>913</v>
      </c>
      <c r="V98" s="508" t="s">
        <v>563</v>
      </c>
      <c r="W98" s="462"/>
      <c r="X98" s="483" t="s">
        <v>563</v>
      </c>
      <c r="Y98" s="483" t="s">
        <v>913</v>
      </c>
      <c r="Z98" s="483" t="s">
        <v>563</v>
      </c>
      <c r="AA98" s="483" t="s">
        <v>913</v>
      </c>
      <c r="AB98" s="483" t="s">
        <v>913</v>
      </c>
      <c r="AC98" s="508"/>
      <c r="AD98" s="508" t="s">
        <v>2355</v>
      </c>
      <c r="AE98" s="1650" t="s">
        <v>1009</v>
      </c>
      <c r="AF98" s="483"/>
      <c r="AG98" s="462" t="s">
        <v>2354</v>
      </c>
      <c r="AH98" s="1600"/>
      <c r="AI98" s="1601"/>
      <c r="AJ98" s="1608"/>
      <c r="AK98" s="1608"/>
      <c r="AL98" s="1608"/>
      <c r="AM98" s="1608"/>
      <c r="AN98" s="1609"/>
      <c r="AO98" s="1609"/>
      <c r="AP98" s="1609"/>
      <c r="AQ98" s="1609"/>
      <c r="AR98" s="1609"/>
      <c r="AS98" s="1609"/>
      <c r="AT98" s="1609"/>
      <c r="AU98" s="1609"/>
      <c r="AV98" s="1609"/>
      <c r="AW98" s="1609"/>
      <c r="AX98" s="1609"/>
      <c r="AY98" s="1609"/>
      <c r="AZ98" s="1609"/>
      <c r="BA98" s="1609"/>
      <c r="BB98" s="1609"/>
      <c r="BC98" s="1609"/>
      <c r="BD98" s="1609"/>
      <c r="BE98" s="1609"/>
      <c r="BF98" s="1609"/>
      <c r="BG98" s="1609"/>
      <c r="BH98" s="1609"/>
      <c r="BI98" s="1609"/>
      <c r="BJ98" s="1609"/>
      <c r="BK98" s="1609"/>
      <c r="BL98" s="1609"/>
      <c r="BM98" s="1609"/>
      <c r="BN98" s="1609"/>
      <c r="BO98" s="1609"/>
      <c r="BP98" s="1609"/>
      <c r="BQ98" s="1609"/>
      <c r="BR98" s="1610"/>
      <c r="BS98" s="1610"/>
    </row>
    <row r="99" customFormat="false" ht="12.75" hidden="false" customHeight="false" outlineLevel="0" collapsed="false">
      <c r="A99" s="1635" t="s">
        <v>1761</v>
      </c>
      <c r="B99" s="1635"/>
      <c r="C99" s="1597" t="s">
        <v>2356</v>
      </c>
      <c r="D99" s="1614" t="s">
        <v>940</v>
      </c>
      <c r="E99" s="1613" t="s">
        <v>2357</v>
      </c>
      <c r="F99" s="1613" t="s">
        <v>2358</v>
      </c>
      <c r="G99" s="483" t="s">
        <v>2359</v>
      </c>
      <c r="H99" s="483" t="s">
        <v>5798</v>
      </c>
      <c r="I99" s="483" t="s">
        <v>2361</v>
      </c>
      <c r="J99" s="462" t="s">
        <v>2362</v>
      </c>
      <c r="K99" s="462" t="s">
        <v>2364</v>
      </c>
      <c r="L99" s="508" t="s">
        <v>563</v>
      </c>
      <c r="M99" s="1432" t="s">
        <v>563</v>
      </c>
      <c r="N99" s="508"/>
      <c r="O99" s="483"/>
      <c r="P99" s="483"/>
      <c r="Q99" s="508"/>
      <c r="R99" s="1614"/>
      <c r="S99" s="1607"/>
      <c r="T99" s="508" t="s">
        <v>913</v>
      </c>
      <c r="U99" s="483" t="s">
        <v>913</v>
      </c>
      <c r="V99" s="508" t="s">
        <v>2363</v>
      </c>
      <c r="W99" s="462"/>
      <c r="X99" s="483" t="s">
        <v>913</v>
      </c>
      <c r="Y99" s="483" t="s">
        <v>913</v>
      </c>
      <c r="Z99" s="483" t="s">
        <v>563</v>
      </c>
      <c r="AA99" s="483" t="s">
        <v>913</v>
      </c>
      <c r="AB99" s="462" t="s">
        <v>913</v>
      </c>
      <c r="AC99" s="462"/>
      <c r="AD99" s="462" t="s">
        <v>2366</v>
      </c>
      <c r="AE99" s="508"/>
      <c r="AF99" s="483"/>
      <c r="AG99" s="508" t="s">
        <v>2365</v>
      </c>
      <c r="AH99" s="1600"/>
      <c r="AI99" s="1624" t="s">
        <v>1548</v>
      </c>
      <c r="AJ99" s="1608" t="s">
        <v>1019</v>
      </c>
      <c r="AK99" s="1608"/>
      <c r="AL99" s="1608"/>
      <c r="AM99" s="1608"/>
      <c r="AN99" s="1609"/>
      <c r="AO99" s="1609"/>
      <c r="AP99" s="1609"/>
      <c r="AQ99" s="1609"/>
      <c r="AR99" s="1609"/>
      <c r="AS99" s="1609"/>
      <c r="AT99" s="1609"/>
      <c r="AU99" s="1609"/>
      <c r="AV99" s="1609"/>
      <c r="AW99" s="1609"/>
      <c r="AX99" s="1609"/>
      <c r="AY99" s="1609"/>
      <c r="AZ99" s="1609"/>
      <c r="BA99" s="1609"/>
      <c r="BB99" s="1609"/>
      <c r="BC99" s="1609"/>
      <c r="BD99" s="1609"/>
      <c r="BE99" s="1609"/>
      <c r="BF99" s="1609"/>
      <c r="BG99" s="1609"/>
      <c r="BH99" s="1609"/>
      <c r="BI99" s="1609"/>
      <c r="BJ99" s="1609"/>
      <c r="BK99" s="1609"/>
      <c r="BL99" s="1609"/>
      <c r="BM99" s="1609"/>
      <c r="BN99" s="1609"/>
      <c r="BO99" s="1609"/>
      <c r="BP99" s="1609"/>
      <c r="BQ99" s="1609"/>
      <c r="BR99" s="1610"/>
      <c r="BS99" s="1610"/>
    </row>
    <row r="100" customFormat="false" ht="12.75" hidden="false" customHeight="false" outlineLevel="0" collapsed="false">
      <c r="A100" s="1635" t="s">
        <v>590</v>
      </c>
      <c r="B100" s="1635"/>
      <c r="C100" s="1597" t="s">
        <v>5799</v>
      </c>
      <c r="D100" s="1613" t="s">
        <v>5800</v>
      </c>
      <c r="E100" s="1678" t="s">
        <v>5801</v>
      </c>
      <c r="F100" s="508"/>
      <c r="G100" s="483" t="s">
        <v>5802</v>
      </c>
      <c r="H100" s="483" t="s">
        <v>5803</v>
      </c>
      <c r="I100" s="483" t="s">
        <v>5804</v>
      </c>
      <c r="J100" s="508" t="s">
        <v>5805</v>
      </c>
      <c r="K100" s="483" t="s">
        <v>5806</v>
      </c>
      <c r="L100" s="508" t="s">
        <v>563</v>
      </c>
      <c r="M100" s="1432" t="s">
        <v>563</v>
      </c>
      <c r="N100" s="483"/>
      <c r="O100" s="462"/>
      <c r="P100" s="504"/>
      <c r="Q100" s="462" t="s">
        <v>1002</v>
      </c>
      <c r="R100" s="1614"/>
      <c r="S100" s="1607"/>
      <c r="T100" s="483" t="s">
        <v>913</v>
      </c>
      <c r="U100" s="483" t="s">
        <v>913</v>
      </c>
      <c r="V100" s="1614" t="s">
        <v>562</v>
      </c>
      <c r="W100" s="462"/>
      <c r="X100" s="483" t="s">
        <v>5807</v>
      </c>
      <c r="Y100" s="483" t="s">
        <v>5808</v>
      </c>
      <c r="Z100" s="462" t="s">
        <v>913</v>
      </c>
      <c r="AA100" s="483" t="s">
        <v>913</v>
      </c>
      <c r="AB100" s="1614" t="s">
        <v>563</v>
      </c>
      <c r="AC100" s="483"/>
      <c r="AD100" s="483" t="s">
        <v>5809</v>
      </c>
      <c r="AE100" s="1620"/>
      <c r="AF100" s="483"/>
      <c r="AG100" s="483" t="s">
        <v>2298</v>
      </c>
      <c r="AH100" s="1600"/>
      <c r="AI100" s="1624" t="s">
        <v>5810</v>
      </c>
      <c r="AJ100" s="1608" t="s">
        <v>5811</v>
      </c>
      <c r="AK100" s="1608"/>
      <c r="AL100" s="1608"/>
      <c r="AM100" s="1608"/>
      <c r="AN100" s="1609"/>
      <c r="AO100" s="1609"/>
      <c r="AP100" s="1609"/>
      <c r="AQ100" s="1609"/>
      <c r="AR100" s="1609"/>
      <c r="AS100" s="1609"/>
      <c r="AT100" s="1609"/>
      <c r="AU100" s="1609"/>
      <c r="AV100" s="1609"/>
      <c r="AW100" s="1609"/>
      <c r="AX100" s="1609"/>
      <c r="AY100" s="1609"/>
      <c r="AZ100" s="1609"/>
      <c r="BA100" s="1609"/>
      <c r="BB100" s="1609"/>
      <c r="BC100" s="1609"/>
      <c r="BD100" s="1609"/>
      <c r="BE100" s="1609"/>
      <c r="BF100" s="1609"/>
      <c r="BG100" s="1609"/>
      <c r="BH100" s="1609"/>
      <c r="BI100" s="1609"/>
      <c r="BJ100" s="1609"/>
      <c r="BK100" s="1609"/>
      <c r="BL100" s="1609"/>
      <c r="BM100" s="1609"/>
      <c r="BN100" s="1609"/>
      <c r="BO100" s="1609"/>
      <c r="BP100" s="1609"/>
      <c r="BQ100" s="1609"/>
      <c r="BR100" s="1610"/>
      <c r="BS100" s="1610"/>
    </row>
    <row r="101" customFormat="false" ht="12.75" hidden="false" customHeight="false" outlineLevel="0" collapsed="false">
      <c r="A101" s="1635" t="s">
        <v>590</v>
      </c>
      <c r="B101" s="1635"/>
      <c r="C101" s="1597" t="s">
        <v>1072</v>
      </c>
      <c r="D101" s="1613" t="s">
        <v>5812</v>
      </c>
      <c r="E101" s="1613" t="s">
        <v>5813</v>
      </c>
      <c r="F101" s="508"/>
      <c r="G101" s="483" t="s">
        <v>1073</v>
      </c>
      <c r="H101" s="483" t="s">
        <v>5814</v>
      </c>
      <c r="I101" s="483" t="s">
        <v>5815</v>
      </c>
      <c r="J101" s="508" t="s">
        <v>1076</v>
      </c>
      <c r="K101" s="483" t="s">
        <v>1079</v>
      </c>
      <c r="L101" s="508" t="s">
        <v>563</v>
      </c>
      <c r="M101" s="1432" t="s">
        <v>563</v>
      </c>
      <c r="N101" s="483"/>
      <c r="O101" s="462"/>
      <c r="P101" s="504" t="s">
        <v>1081</v>
      </c>
      <c r="Q101" s="462" t="s">
        <v>1082</v>
      </c>
      <c r="R101" s="1614"/>
      <c r="S101" s="1607"/>
      <c r="T101" s="483" t="s">
        <v>913</v>
      </c>
      <c r="U101" s="483" t="s">
        <v>913</v>
      </c>
      <c r="V101" s="483" t="s">
        <v>913</v>
      </c>
      <c r="W101" s="462"/>
      <c r="X101" s="483" t="s">
        <v>913</v>
      </c>
      <c r="Y101" s="483" t="s">
        <v>5808</v>
      </c>
      <c r="Z101" s="483" t="s">
        <v>563</v>
      </c>
      <c r="AA101" s="483" t="s">
        <v>913</v>
      </c>
      <c r="AB101" s="483" t="s">
        <v>913</v>
      </c>
      <c r="AC101" s="462"/>
      <c r="AD101" s="462" t="s">
        <v>1084</v>
      </c>
      <c r="AE101" s="1650" t="s">
        <v>1009</v>
      </c>
      <c r="AF101" s="483"/>
      <c r="AG101" s="483" t="s">
        <v>5816</v>
      </c>
      <c r="AH101" s="1600"/>
      <c r="AI101" s="1651" t="s">
        <v>1548</v>
      </c>
      <c r="AJ101" s="1608" t="s">
        <v>1019</v>
      </c>
      <c r="AK101" s="1608"/>
      <c r="AL101" s="1608"/>
      <c r="AM101" s="1608"/>
      <c r="AN101" s="1609"/>
      <c r="AO101" s="1609"/>
      <c r="AP101" s="1609"/>
      <c r="AQ101" s="1609"/>
      <c r="AR101" s="1609"/>
      <c r="AS101" s="1609"/>
      <c r="AT101" s="1609"/>
      <c r="AU101" s="1609"/>
      <c r="AV101" s="1609"/>
      <c r="AW101" s="1609"/>
      <c r="AX101" s="1609"/>
      <c r="AY101" s="1609"/>
      <c r="AZ101" s="1609"/>
      <c r="BA101" s="1609"/>
      <c r="BB101" s="1609"/>
      <c r="BC101" s="1609"/>
      <c r="BD101" s="1609"/>
      <c r="BE101" s="1609"/>
      <c r="BF101" s="1609"/>
      <c r="BG101" s="1609"/>
      <c r="BH101" s="1609"/>
      <c r="BI101" s="1609"/>
      <c r="BJ101" s="1609"/>
      <c r="BK101" s="1609"/>
      <c r="BL101" s="1609"/>
      <c r="BM101" s="1609"/>
      <c r="BN101" s="1609"/>
      <c r="BO101" s="1609"/>
      <c r="BP101" s="1609"/>
      <c r="BQ101" s="1609"/>
      <c r="BR101" s="1610"/>
      <c r="BS101" s="1610"/>
    </row>
    <row r="102" customFormat="false" ht="12.75" hidden="false" customHeight="false" outlineLevel="0" collapsed="false">
      <c r="A102" s="1635" t="s">
        <v>590</v>
      </c>
      <c r="B102" s="1635"/>
      <c r="C102" s="1648" t="s">
        <v>982</v>
      </c>
      <c r="D102" s="1613" t="s">
        <v>5817</v>
      </c>
      <c r="E102" s="1613" t="s">
        <v>5818</v>
      </c>
      <c r="F102" s="1613" t="s">
        <v>5819</v>
      </c>
      <c r="G102" s="483" t="s">
        <v>983</v>
      </c>
      <c r="H102" s="483" t="s">
        <v>984</v>
      </c>
      <c r="I102" s="483" t="s">
        <v>985</v>
      </c>
      <c r="J102" s="462" t="s">
        <v>986</v>
      </c>
      <c r="K102" s="483" t="s">
        <v>989</v>
      </c>
      <c r="L102" s="508" t="s">
        <v>563</v>
      </c>
      <c r="M102" s="1432" t="s">
        <v>563</v>
      </c>
      <c r="N102" s="483"/>
      <c r="O102" s="483"/>
      <c r="P102" s="483"/>
      <c r="Q102" s="462" t="s">
        <v>990</v>
      </c>
      <c r="R102" s="1614"/>
      <c r="S102" s="1607"/>
      <c r="T102" s="483" t="s">
        <v>913</v>
      </c>
      <c r="U102" s="483" t="s">
        <v>988</v>
      </c>
      <c r="V102" s="508" t="s">
        <v>563</v>
      </c>
      <c r="W102" s="462"/>
      <c r="X102" s="483" t="s">
        <v>563</v>
      </c>
      <c r="Y102" s="483" t="s">
        <v>913</v>
      </c>
      <c r="Z102" s="462"/>
      <c r="AA102" s="483" t="s">
        <v>913</v>
      </c>
      <c r="AB102" s="462" t="s">
        <v>563</v>
      </c>
      <c r="AC102" s="508"/>
      <c r="AD102" s="508" t="s">
        <v>993</v>
      </c>
      <c r="AE102" s="508" t="s">
        <v>569</v>
      </c>
      <c r="AF102" s="483"/>
      <c r="AG102" s="462" t="s">
        <v>5820</v>
      </c>
      <c r="AH102" s="1600"/>
      <c r="AI102" s="1624" t="s">
        <v>1548</v>
      </c>
      <c r="AJ102" s="1608" t="s">
        <v>995</v>
      </c>
      <c r="AK102" s="1608"/>
      <c r="AL102" s="1608"/>
      <c r="AM102" s="1608"/>
      <c r="AN102" s="1609"/>
      <c r="AO102" s="1609"/>
      <c r="AP102" s="1609"/>
      <c r="AQ102" s="1609"/>
      <c r="AR102" s="1609"/>
      <c r="AS102" s="1609"/>
      <c r="AT102" s="1609"/>
      <c r="AU102" s="1609"/>
      <c r="AV102" s="1609"/>
      <c r="AW102" s="1609"/>
      <c r="AX102" s="1609"/>
      <c r="AY102" s="1609"/>
      <c r="AZ102" s="1609"/>
      <c r="BA102" s="1609"/>
      <c r="BB102" s="1609"/>
      <c r="BC102" s="1609"/>
      <c r="BD102" s="1609"/>
      <c r="BE102" s="1609"/>
      <c r="BF102" s="1609"/>
      <c r="BG102" s="1609"/>
      <c r="BH102" s="1609"/>
      <c r="BI102" s="1609"/>
      <c r="BJ102" s="1609"/>
      <c r="BK102" s="1609"/>
      <c r="BL102" s="1609"/>
      <c r="BM102" s="1609"/>
      <c r="BN102" s="1609"/>
      <c r="BO102" s="1609"/>
      <c r="BP102" s="1609"/>
      <c r="BQ102" s="1609"/>
      <c r="BR102" s="1610"/>
      <c r="BS102" s="1610"/>
    </row>
    <row r="103" customFormat="false" ht="12.75" hidden="false" customHeight="false" outlineLevel="0" collapsed="false">
      <c r="A103" s="1635" t="s">
        <v>590</v>
      </c>
      <c r="B103" s="1635"/>
      <c r="C103" s="1597" t="s">
        <v>2367</v>
      </c>
      <c r="D103" s="1613" t="s">
        <v>2368</v>
      </c>
      <c r="E103" s="1679" t="s">
        <v>2369</v>
      </c>
      <c r="F103" s="1613" t="s">
        <v>2370</v>
      </c>
      <c r="G103" s="483" t="s">
        <v>2371</v>
      </c>
      <c r="H103" s="483" t="s">
        <v>2372</v>
      </c>
      <c r="I103" s="483" t="s">
        <v>5821</v>
      </c>
      <c r="J103" s="508" t="s">
        <v>2374</v>
      </c>
      <c r="K103" s="483" t="s">
        <v>2377</v>
      </c>
      <c r="L103" s="508" t="s">
        <v>563</v>
      </c>
      <c r="M103" s="1432" t="s">
        <v>563</v>
      </c>
      <c r="N103" s="483"/>
      <c r="O103" s="462"/>
      <c r="P103" s="504"/>
      <c r="Q103" s="462" t="s">
        <v>1002</v>
      </c>
      <c r="R103" s="1614"/>
      <c r="S103" s="1607"/>
      <c r="T103" s="483" t="s">
        <v>913</v>
      </c>
      <c r="U103" s="483" t="s">
        <v>2375</v>
      </c>
      <c r="V103" s="483" t="s">
        <v>2376</v>
      </c>
      <c r="W103" s="462"/>
      <c r="X103" s="483" t="s">
        <v>5822</v>
      </c>
      <c r="Y103" s="483" t="s">
        <v>2379</v>
      </c>
      <c r="Z103" s="483" t="s">
        <v>2380</v>
      </c>
      <c r="AA103" s="483" t="s">
        <v>2381</v>
      </c>
      <c r="AB103" s="462" t="s">
        <v>2382</v>
      </c>
      <c r="AC103" s="508"/>
      <c r="AD103" s="508" t="s">
        <v>2384</v>
      </c>
      <c r="AE103" s="508"/>
      <c r="AF103" s="508" t="s">
        <v>2384</v>
      </c>
      <c r="AG103" s="462" t="s">
        <v>2383</v>
      </c>
      <c r="AH103" s="1600"/>
      <c r="AI103" s="1623" t="s">
        <v>1548</v>
      </c>
      <c r="AJ103" s="1608"/>
      <c r="AK103" s="1608"/>
      <c r="AL103" s="1608"/>
      <c r="AM103" s="1608"/>
      <c r="AN103" s="1609"/>
      <c r="AO103" s="1609"/>
      <c r="AP103" s="1609"/>
      <c r="AQ103" s="1609"/>
      <c r="AR103" s="1609"/>
      <c r="AS103" s="1609"/>
      <c r="AT103" s="1609"/>
      <c r="AU103" s="1609"/>
      <c r="AV103" s="1609"/>
      <c r="AW103" s="1609"/>
      <c r="AX103" s="1609"/>
      <c r="AY103" s="1609"/>
      <c r="AZ103" s="1609"/>
      <c r="BA103" s="1609"/>
      <c r="BB103" s="1609"/>
      <c r="BC103" s="1609"/>
      <c r="BD103" s="1609"/>
      <c r="BE103" s="1609"/>
      <c r="BF103" s="1609"/>
      <c r="BG103" s="1609"/>
      <c r="BH103" s="1609"/>
      <c r="BI103" s="1609"/>
      <c r="BJ103" s="1609"/>
      <c r="BK103" s="1609"/>
      <c r="BL103" s="1609"/>
      <c r="BM103" s="1609"/>
      <c r="BN103" s="1609"/>
      <c r="BO103" s="1609"/>
      <c r="BP103" s="1609"/>
      <c r="BQ103" s="1609"/>
      <c r="BR103" s="1610"/>
      <c r="BS103" s="1610"/>
    </row>
    <row r="104" customFormat="false" ht="12.75" hidden="false" customHeight="false" outlineLevel="0" collapsed="false">
      <c r="A104" s="1635" t="s">
        <v>801</v>
      </c>
      <c r="B104" s="1635"/>
      <c r="C104" s="1648" t="s">
        <v>2385</v>
      </c>
      <c r="D104" s="1614" t="s">
        <v>940</v>
      </c>
      <c r="E104" s="1613" t="s">
        <v>2386</v>
      </c>
      <c r="F104" s="1613" t="s">
        <v>2387</v>
      </c>
      <c r="G104" s="483" t="s">
        <v>5823</v>
      </c>
      <c r="H104" s="483" t="s">
        <v>2389</v>
      </c>
      <c r="I104" s="483" t="s">
        <v>2390</v>
      </c>
      <c r="J104" s="483" t="s">
        <v>2391</v>
      </c>
      <c r="K104" s="483" t="s">
        <v>2392</v>
      </c>
      <c r="L104" s="462" t="s">
        <v>2397</v>
      </c>
      <c r="M104" s="1432" t="s">
        <v>563</v>
      </c>
      <c r="N104" s="508"/>
      <c r="O104" s="483"/>
      <c r="P104" s="483"/>
      <c r="Q104" s="508" t="s">
        <v>2396</v>
      </c>
      <c r="R104" s="1614"/>
      <c r="S104" s="1605"/>
      <c r="T104" s="508" t="s">
        <v>913</v>
      </c>
      <c r="U104" s="483" t="s">
        <v>913</v>
      </c>
      <c r="V104" s="483" t="s">
        <v>913</v>
      </c>
      <c r="W104" s="462"/>
      <c r="X104" s="483" t="s">
        <v>5824</v>
      </c>
      <c r="Y104" s="483" t="s">
        <v>5825</v>
      </c>
      <c r="Z104" s="483" t="s">
        <v>913</v>
      </c>
      <c r="AA104" s="483" t="s">
        <v>913</v>
      </c>
      <c r="AB104" s="483" t="s">
        <v>913</v>
      </c>
      <c r="AC104" s="508"/>
      <c r="AD104" s="508"/>
      <c r="AE104" s="508" t="s">
        <v>1025</v>
      </c>
      <c r="AF104" s="483"/>
      <c r="AG104" s="508"/>
      <c r="AH104" s="1600"/>
      <c r="AI104" s="1623" t="s">
        <v>1548</v>
      </c>
      <c r="AJ104" s="1608" t="s">
        <v>1019</v>
      </c>
      <c r="AK104" s="1608"/>
      <c r="AL104" s="1608"/>
      <c r="AM104" s="1608"/>
      <c r="AN104" s="1609"/>
      <c r="AO104" s="1609"/>
      <c r="AP104" s="1609"/>
      <c r="AQ104" s="1609"/>
      <c r="AR104" s="1609"/>
      <c r="AS104" s="1609"/>
      <c r="AT104" s="1609"/>
      <c r="AU104" s="1609"/>
      <c r="AV104" s="1609"/>
      <c r="AW104" s="1609"/>
      <c r="AX104" s="1609"/>
      <c r="AY104" s="1609"/>
      <c r="AZ104" s="1609"/>
      <c r="BA104" s="1609"/>
      <c r="BB104" s="1609"/>
      <c r="BC104" s="1609"/>
      <c r="BD104" s="1609"/>
      <c r="BE104" s="1609"/>
      <c r="BF104" s="1609"/>
      <c r="BG104" s="1609"/>
      <c r="BH104" s="1609"/>
      <c r="BI104" s="1609"/>
      <c r="BJ104" s="1609"/>
      <c r="BK104" s="1609"/>
      <c r="BL104" s="1609"/>
      <c r="BM104" s="1609"/>
      <c r="BN104" s="1609"/>
      <c r="BO104" s="1609"/>
      <c r="BP104" s="1609"/>
      <c r="BQ104" s="1609"/>
      <c r="BR104" s="1610"/>
      <c r="BS104" s="1610"/>
    </row>
    <row r="105" customFormat="false" ht="12.75" hidden="false" customHeight="false" outlineLevel="0" collapsed="false">
      <c r="A105" s="1635" t="s">
        <v>801</v>
      </c>
      <c r="B105" s="1635"/>
      <c r="C105" s="1597" t="s">
        <v>2398</v>
      </c>
      <c r="D105" s="1613" t="s">
        <v>2399</v>
      </c>
      <c r="E105" s="1613" t="s">
        <v>2400</v>
      </c>
      <c r="F105" s="1613" t="s">
        <v>2401</v>
      </c>
      <c r="G105" s="483" t="s">
        <v>2402</v>
      </c>
      <c r="H105" s="483" t="s">
        <v>1515</v>
      </c>
      <c r="I105" s="483" t="s">
        <v>2403</v>
      </c>
      <c r="J105" s="483" t="s">
        <v>2404</v>
      </c>
      <c r="K105" s="483" t="s">
        <v>2408</v>
      </c>
      <c r="L105" s="462" t="s">
        <v>2412</v>
      </c>
      <c r="M105" s="1432" t="s">
        <v>563</v>
      </c>
      <c r="N105" s="508"/>
      <c r="O105" s="483"/>
      <c r="P105" s="483" t="s">
        <v>2411</v>
      </c>
      <c r="Q105" s="462" t="s">
        <v>1002</v>
      </c>
      <c r="R105" s="1614"/>
      <c r="S105" s="1607"/>
      <c r="T105" s="508" t="s">
        <v>913</v>
      </c>
      <c r="U105" s="483" t="s">
        <v>913</v>
      </c>
      <c r="V105" s="508" t="s">
        <v>2406</v>
      </c>
      <c r="W105" s="462"/>
      <c r="X105" s="483" t="s">
        <v>563</v>
      </c>
      <c r="Y105" s="483" t="s">
        <v>2409</v>
      </c>
      <c r="Z105" s="483" t="s">
        <v>913</v>
      </c>
      <c r="AA105" s="483" t="s">
        <v>913</v>
      </c>
      <c r="AB105" s="483" t="s">
        <v>563</v>
      </c>
      <c r="AC105" s="508"/>
      <c r="AD105" s="508" t="s">
        <v>2413</v>
      </c>
      <c r="AE105" s="483" t="s">
        <v>913</v>
      </c>
      <c r="AF105" s="462" t="s">
        <v>2020</v>
      </c>
      <c r="AG105" s="508"/>
      <c r="AH105" s="1600"/>
      <c r="AI105" s="1623" t="s">
        <v>1548</v>
      </c>
      <c r="AJ105" s="1608"/>
      <c r="AK105" s="1608"/>
      <c r="AL105" s="1608"/>
      <c r="AM105" s="1608"/>
      <c r="AN105" s="1609"/>
      <c r="AO105" s="1609"/>
      <c r="AP105" s="1609"/>
      <c r="AQ105" s="1609"/>
      <c r="AR105" s="1609"/>
      <c r="AS105" s="1609"/>
      <c r="AT105" s="1609"/>
      <c r="AU105" s="1609"/>
      <c r="AV105" s="1609"/>
      <c r="AW105" s="1609"/>
      <c r="AX105" s="1609"/>
      <c r="AY105" s="1609"/>
      <c r="AZ105" s="1609"/>
      <c r="BA105" s="1609"/>
      <c r="BB105" s="1609"/>
      <c r="BC105" s="1609"/>
      <c r="BD105" s="1609"/>
      <c r="BE105" s="1609"/>
      <c r="BF105" s="1609"/>
      <c r="BG105" s="1609"/>
      <c r="BH105" s="1609"/>
      <c r="BI105" s="1609"/>
      <c r="BJ105" s="1609"/>
      <c r="BK105" s="1609"/>
      <c r="BL105" s="1609"/>
      <c r="BM105" s="1609"/>
      <c r="BN105" s="1609"/>
      <c r="BO105" s="1609"/>
      <c r="BP105" s="1609"/>
      <c r="BQ105" s="1609"/>
      <c r="BR105" s="1610"/>
      <c r="BS105" s="1610"/>
    </row>
    <row r="106" customFormat="false" ht="12.75" hidden="false" customHeight="false" outlineLevel="0" collapsed="false">
      <c r="A106" s="1635" t="s">
        <v>595</v>
      </c>
      <c r="B106" s="1635"/>
      <c r="C106" s="1656" t="s">
        <v>5826</v>
      </c>
      <c r="D106" s="1614" t="s">
        <v>940</v>
      </c>
      <c r="E106" s="1613" t="s">
        <v>2415</v>
      </c>
      <c r="F106" s="1613" t="s">
        <v>2416</v>
      </c>
      <c r="G106" s="483" t="s">
        <v>5827</v>
      </c>
      <c r="H106" s="483" t="s">
        <v>5828</v>
      </c>
      <c r="I106" s="483" t="s">
        <v>5829</v>
      </c>
      <c r="J106" s="483" t="s">
        <v>2420</v>
      </c>
      <c r="K106" s="483" t="s">
        <v>2422</v>
      </c>
      <c r="L106" s="508" t="s">
        <v>563</v>
      </c>
      <c r="M106" s="504" t="s">
        <v>5830</v>
      </c>
      <c r="N106" s="483" t="s">
        <v>563</v>
      </c>
      <c r="O106" s="483"/>
      <c r="P106" s="483"/>
      <c r="Q106" s="1614" t="s">
        <v>1186</v>
      </c>
      <c r="R106" s="1614"/>
      <c r="S106" s="1607"/>
      <c r="T106" s="483" t="s">
        <v>913</v>
      </c>
      <c r="U106" s="483" t="s">
        <v>913</v>
      </c>
      <c r="V106" s="1432" t="s">
        <v>5831</v>
      </c>
      <c r="W106" s="462"/>
      <c r="X106" s="483" t="s">
        <v>2423</v>
      </c>
      <c r="Y106" s="483" t="s">
        <v>5825</v>
      </c>
      <c r="Z106" s="483" t="s">
        <v>913</v>
      </c>
      <c r="AA106" s="483" t="s">
        <v>913</v>
      </c>
      <c r="AB106" s="483" t="s">
        <v>563</v>
      </c>
      <c r="AC106" s="508"/>
      <c r="AD106" s="508" t="s">
        <v>2426</v>
      </c>
      <c r="AE106" s="1650" t="s">
        <v>1009</v>
      </c>
      <c r="AF106" s="483" t="s">
        <v>5794</v>
      </c>
      <c r="AG106" s="462" t="s">
        <v>5832</v>
      </c>
      <c r="AH106" s="1600"/>
      <c r="AI106" s="1680" t="s">
        <v>1548</v>
      </c>
      <c r="AJ106" s="1608" t="s">
        <v>2084</v>
      </c>
      <c r="AK106" s="1608"/>
      <c r="AL106" s="1608"/>
      <c r="AM106" s="1608"/>
      <c r="AN106" s="1609"/>
      <c r="AO106" s="1609"/>
      <c r="AP106" s="1609"/>
      <c r="AQ106" s="1609"/>
      <c r="AR106" s="1609"/>
      <c r="AS106" s="1609"/>
      <c r="AT106" s="1609"/>
      <c r="AU106" s="1609"/>
      <c r="AV106" s="1609"/>
      <c r="AW106" s="1609"/>
      <c r="AX106" s="1609"/>
      <c r="AY106" s="1609"/>
      <c r="AZ106" s="1609"/>
      <c r="BA106" s="1609"/>
      <c r="BB106" s="1609"/>
      <c r="BC106" s="1609"/>
      <c r="BD106" s="1609"/>
      <c r="BE106" s="1609"/>
      <c r="BF106" s="1609"/>
      <c r="BG106" s="1609"/>
      <c r="BH106" s="1609"/>
      <c r="BI106" s="1609"/>
      <c r="BJ106" s="1609"/>
      <c r="BK106" s="1609"/>
      <c r="BL106" s="1609"/>
      <c r="BM106" s="1609"/>
      <c r="BN106" s="1609"/>
      <c r="BO106" s="1609"/>
      <c r="BP106" s="1609"/>
      <c r="BQ106" s="1609"/>
      <c r="BR106" s="1610"/>
      <c r="BS106" s="1610"/>
    </row>
    <row r="107" customFormat="false" ht="12.75" hidden="false" customHeight="false" outlineLevel="0" collapsed="false">
      <c r="A107" s="1674" t="s">
        <v>801</v>
      </c>
      <c r="B107" s="1674"/>
      <c r="C107" s="1637" t="s">
        <v>2427</v>
      </c>
      <c r="D107" s="1638" t="s">
        <v>2428</v>
      </c>
      <c r="E107" s="1638" t="s">
        <v>2429</v>
      </c>
      <c r="F107" s="1638" t="s">
        <v>2430</v>
      </c>
      <c r="G107" s="1639" t="s">
        <v>2431</v>
      </c>
      <c r="H107" s="1639" t="s">
        <v>5833</v>
      </c>
      <c r="I107" s="1639" t="s">
        <v>2433</v>
      </c>
      <c r="J107" s="1642" t="s">
        <v>2434</v>
      </c>
      <c r="K107" s="1639" t="s">
        <v>2439</v>
      </c>
      <c r="L107" s="1642" t="s">
        <v>563</v>
      </c>
      <c r="M107" s="1681" t="s">
        <v>563</v>
      </c>
      <c r="N107" s="1639"/>
      <c r="O107" s="1639"/>
      <c r="P107" s="1682" t="s">
        <v>1081</v>
      </c>
      <c r="Q107" s="1479" t="s">
        <v>1002</v>
      </c>
      <c r="R107" s="1640"/>
      <c r="S107" s="1641"/>
      <c r="T107" s="1639" t="s">
        <v>913</v>
      </c>
      <c r="U107" s="1639" t="s">
        <v>2436</v>
      </c>
      <c r="V107" s="1639" t="s">
        <v>2437</v>
      </c>
      <c r="W107" s="1479"/>
      <c r="X107" s="1682" t="s">
        <v>5834</v>
      </c>
      <c r="Y107" s="1639" t="s">
        <v>913</v>
      </c>
      <c r="Z107" s="1639" t="s">
        <v>913</v>
      </c>
      <c r="AA107" s="1639" t="s">
        <v>913</v>
      </c>
      <c r="AB107" s="1639" t="s">
        <v>563</v>
      </c>
      <c r="AC107" s="1683"/>
      <c r="AD107" s="1683" t="s">
        <v>2019</v>
      </c>
      <c r="AE107" s="1642"/>
      <c r="AF107" s="1479" t="s">
        <v>912</v>
      </c>
      <c r="AG107" s="1479" t="s">
        <v>2441</v>
      </c>
      <c r="AH107" s="1643"/>
      <c r="AI107" s="1684" t="s">
        <v>1548</v>
      </c>
      <c r="AJ107" s="1645" t="s">
        <v>2084</v>
      </c>
      <c r="AK107" s="1645"/>
      <c r="AL107" s="1645"/>
      <c r="AM107" s="1645"/>
      <c r="AN107" s="1646"/>
      <c r="AO107" s="1646"/>
      <c r="AP107" s="1646"/>
      <c r="AQ107" s="1646"/>
      <c r="AR107" s="1646"/>
      <c r="AS107" s="1646"/>
      <c r="AT107" s="1646"/>
      <c r="AU107" s="1646"/>
      <c r="AV107" s="1646"/>
      <c r="AW107" s="1646"/>
      <c r="AX107" s="1646"/>
      <c r="AY107" s="1646"/>
      <c r="AZ107" s="1646"/>
      <c r="BA107" s="1646"/>
      <c r="BB107" s="1646"/>
      <c r="BC107" s="1646"/>
      <c r="BD107" s="1646"/>
      <c r="BE107" s="1646"/>
      <c r="BF107" s="1646"/>
      <c r="BG107" s="1646"/>
      <c r="BH107" s="1646"/>
      <c r="BI107" s="1646"/>
      <c r="BJ107" s="1646"/>
      <c r="BK107" s="1646"/>
      <c r="BL107" s="1646"/>
      <c r="BM107" s="1646"/>
      <c r="BN107" s="1646"/>
      <c r="BO107" s="1646"/>
      <c r="BP107" s="1646"/>
      <c r="BQ107" s="1646"/>
      <c r="BR107" s="1647"/>
      <c r="BS107" s="1647"/>
    </row>
    <row r="108" customFormat="false" ht="12.75" hidden="false" customHeight="false" outlineLevel="0" collapsed="false">
      <c r="A108" s="1635" t="s">
        <v>801</v>
      </c>
      <c r="B108" s="1635"/>
      <c r="C108" s="1648" t="s">
        <v>2442</v>
      </c>
      <c r="D108" s="1685" t="s">
        <v>2443</v>
      </c>
      <c r="E108" s="1613" t="s">
        <v>2444</v>
      </c>
      <c r="F108" s="1613" t="s">
        <v>2445</v>
      </c>
      <c r="G108" s="483" t="s">
        <v>2446</v>
      </c>
      <c r="H108" s="483" t="s">
        <v>5835</v>
      </c>
      <c r="I108" s="483" t="s">
        <v>2448</v>
      </c>
      <c r="J108" s="483" t="s">
        <v>2449</v>
      </c>
      <c r="K108" s="508" t="s">
        <v>2451</v>
      </c>
      <c r="L108" s="508" t="s">
        <v>563</v>
      </c>
      <c r="M108" s="1432" t="s">
        <v>563</v>
      </c>
      <c r="N108" s="483"/>
      <c r="O108" s="483"/>
      <c r="P108" s="483"/>
      <c r="Q108" s="462" t="s">
        <v>2454</v>
      </c>
      <c r="R108" s="1614"/>
      <c r="S108" s="1607"/>
      <c r="T108" s="483" t="s">
        <v>913</v>
      </c>
      <c r="U108" s="483" t="s">
        <v>913</v>
      </c>
      <c r="V108" s="483" t="s">
        <v>913</v>
      </c>
      <c r="W108" s="462"/>
      <c r="X108" s="483" t="s">
        <v>5836</v>
      </c>
      <c r="Y108" s="483" t="s">
        <v>5837</v>
      </c>
      <c r="Z108" s="483" t="s">
        <v>913</v>
      </c>
      <c r="AA108" s="483" t="s">
        <v>913</v>
      </c>
      <c r="AB108" s="483" t="s">
        <v>913</v>
      </c>
      <c r="AC108" s="508"/>
      <c r="AD108" s="508" t="s">
        <v>1131</v>
      </c>
      <c r="AE108" s="508" t="s">
        <v>1025</v>
      </c>
      <c r="AF108" s="483"/>
      <c r="AG108" s="462" t="s">
        <v>2455</v>
      </c>
      <c r="AH108" s="1600"/>
      <c r="AI108" s="1686" t="s">
        <v>1548</v>
      </c>
      <c r="AJ108" s="1608"/>
      <c r="AK108" s="1608"/>
      <c r="AL108" s="1608"/>
      <c r="AM108" s="1608"/>
      <c r="AN108" s="1609"/>
      <c r="AO108" s="1609"/>
      <c r="AP108" s="1609"/>
      <c r="AQ108" s="1609"/>
      <c r="AR108" s="1609"/>
      <c r="AS108" s="1609"/>
      <c r="AT108" s="1609"/>
      <c r="AU108" s="1609"/>
      <c r="AV108" s="1609"/>
      <c r="AW108" s="1609"/>
      <c r="AX108" s="1609"/>
      <c r="AY108" s="1609"/>
      <c r="AZ108" s="1609"/>
      <c r="BA108" s="1609"/>
      <c r="BB108" s="1609"/>
      <c r="BC108" s="1609"/>
      <c r="BD108" s="1609"/>
      <c r="BE108" s="1609"/>
      <c r="BF108" s="1609"/>
      <c r="BG108" s="1609"/>
      <c r="BH108" s="1609"/>
      <c r="BI108" s="1609"/>
      <c r="BJ108" s="1609"/>
      <c r="BK108" s="1609"/>
      <c r="BL108" s="1609"/>
      <c r="BM108" s="1609"/>
      <c r="BN108" s="1609"/>
      <c r="BO108" s="1609"/>
      <c r="BP108" s="1609"/>
      <c r="BQ108" s="1609"/>
      <c r="BR108" s="1610"/>
      <c r="BS108" s="1610"/>
    </row>
    <row r="109" customFormat="false" ht="12.75" hidden="false" customHeight="false" outlineLevel="0" collapsed="false">
      <c r="A109" s="1635" t="s">
        <v>801</v>
      </c>
      <c r="B109" s="1635"/>
      <c r="C109" s="1648" t="s">
        <v>2456</v>
      </c>
      <c r="D109" s="1613" t="s">
        <v>2457</v>
      </c>
      <c r="E109" s="1613" t="s">
        <v>2458</v>
      </c>
      <c r="F109" s="1613" t="s">
        <v>2459</v>
      </c>
      <c r="G109" s="483" t="s">
        <v>2460</v>
      </c>
      <c r="H109" s="483" t="s">
        <v>2461</v>
      </c>
      <c r="I109" s="483" t="s">
        <v>2462</v>
      </c>
      <c r="J109" s="483" t="s">
        <v>2463</v>
      </c>
      <c r="K109" s="483" t="s">
        <v>2466</v>
      </c>
      <c r="L109" s="508" t="s">
        <v>563</v>
      </c>
      <c r="M109" s="1432" t="s">
        <v>563</v>
      </c>
      <c r="N109" s="483"/>
      <c r="O109" s="483"/>
      <c r="P109" s="483" t="s">
        <v>2467</v>
      </c>
      <c r="Q109" s="462" t="s">
        <v>2468</v>
      </c>
      <c r="R109" s="1614"/>
      <c r="S109" s="1607"/>
      <c r="T109" s="483" t="s">
        <v>913</v>
      </c>
      <c r="U109" s="483" t="s">
        <v>913</v>
      </c>
      <c r="V109" s="483" t="s">
        <v>5838</v>
      </c>
      <c r="W109" s="462"/>
      <c r="X109" s="483" t="s">
        <v>563</v>
      </c>
      <c r="Y109" s="483" t="s">
        <v>563</v>
      </c>
      <c r="Z109" s="483" t="s">
        <v>563</v>
      </c>
      <c r="AA109" s="483" t="s">
        <v>913</v>
      </c>
      <c r="AB109" s="462" t="s">
        <v>563</v>
      </c>
      <c r="AC109" s="462"/>
      <c r="AD109" s="462" t="s">
        <v>2470</v>
      </c>
      <c r="AE109" s="483" t="s">
        <v>913</v>
      </c>
      <c r="AF109" s="483" t="s">
        <v>912</v>
      </c>
      <c r="AG109" s="462" t="s">
        <v>5839</v>
      </c>
      <c r="AH109" s="1600"/>
      <c r="AI109" s="1687" t="s">
        <v>1548</v>
      </c>
      <c r="AJ109" s="1608" t="s">
        <v>1019</v>
      </c>
      <c r="AK109" s="1608"/>
      <c r="AL109" s="1608"/>
      <c r="AM109" s="1608"/>
      <c r="AN109" s="1609"/>
      <c r="AO109" s="1609"/>
      <c r="AP109" s="1609"/>
      <c r="AQ109" s="1609"/>
      <c r="AR109" s="1609"/>
      <c r="AS109" s="1609"/>
      <c r="AT109" s="1609"/>
      <c r="AU109" s="1609"/>
      <c r="AV109" s="1609"/>
      <c r="AW109" s="1609"/>
      <c r="AX109" s="1609"/>
      <c r="AY109" s="1609"/>
      <c r="AZ109" s="1609"/>
      <c r="BA109" s="1609"/>
      <c r="BB109" s="1609"/>
      <c r="BC109" s="1609"/>
      <c r="BD109" s="1609"/>
      <c r="BE109" s="1609"/>
      <c r="BF109" s="1609"/>
      <c r="BG109" s="1609"/>
      <c r="BH109" s="1609"/>
      <c r="BI109" s="1609"/>
      <c r="BJ109" s="1609"/>
      <c r="BK109" s="1609"/>
      <c r="BL109" s="1609"/>
      <c r="BM109" s="1609"/>
      <c r="BN109" s="1609"/>
      <c r="BO109" s="1609"/>
      <c r="BP109" s="1609"/>
      <c r="BQ109" s="1609"/>
      <c r="BR109" s="1610"/>
      <c r="BS109" s="1610"/>
    </row>
    <row r="110" customFormat="false" ht="12.75" hidden="false" customHeight="false" outlineLevel="0" collapsed="false">
      <c r="A110" s="1635" t="s">
        <v>801</v>
      </c>
      <c r="B110" s="1635"/>
      <c r="C110" s="1648" t="s">
        <v>1122</v>
      </c>
      <c r="D110" s="1613" t="s">
        <v>5840</v>
      </c>
      <c r="E110" s="1613" t="s">
        <v>5841</v>
      </c>
      <c r="F110" s="1613" t="s">
        <v>5842</v>
      </c>
      <c r="G110" s="483" t="s">
        <v>1123</v>
      </c>
      <c r="H110" s="483" t="s">
        <v>1124</v>
      </c>
      <c r="I110" s="483" t="s">
        <v>5843</v>
      </c>
      <c r="J110" s="483" t="s">
        <v>940</v>
      </c>
      <c r="K110" s="483"/>
      <c r="L110" s="1614" t="s">
        <v>563</v>
      </c>
      <c r="M110" s="1563" t="s">
        <v>563</v>
      </c>
      <c r="N110" s="483"/>
      <c r="O110" s="483"/>
      <c r="P110" s="483"/>
      <c r="Q110" s="483" t="s">
        <v>1129</v>
      </c>
      <c r="R110" s="1614"/>
      <c r="S110" s="1607"/>
      <c r="T110" s="483" t="s">
        <v>913</v>
      </c>
      <c r="U110" s="483" t="s">
        <v>913</v>
      </c>
      <c r="V110" s="1614" t="s">
        <v>563</v>
      </c>
      <c r="W110" s="462"/>
      <c r="X110" s="483"/>
      <c r="Y110" s="483"/>
      <c r="Z110" s="483"/>
      <c r="AA110" s="483"/>
      <c r="AB110" s="504" t="s">
        <v>5844</v>
      </c>
      <c r="AC110" s="508"/>
      <c r="AD110" s="508" t="s">
        <v>1131</v>
      </c>
      <c r="AE110" s="1620"/>
      <c r="AF110" s="483"/>
      <c r="AG110" s="462" t="s">
        <v>1130</v>
      </c>
      <c r="AH110" s="1600"/>
      <c r="AI110" s="1687" t="s">
        <v>1548</v>
      </c>
      <c r="AJ110" s="1608"/>
      <c r="AK110" s="1608"/>
      <c r="AL110" s="1608"/>
      <c r="AM110" s="1608"/>
      <c r="AN110" s="1609"/>
      <c r="AO110" s="1609"/>
      <c r="AP110" s="1609"/>
      <c r="AQ110" s="1609"/>
      <c r="AR110" s="1609"/>
      <c r="AS110" s="1609"/>
      <c r="AT110" s="1609"/>
      <c r="AU110" s="1609"/>
      <c r="AV110" s="1609"/>
      <c r="AW110" s="1609"/>
      <c r="AX110" s="1609"/>
      <c r="AY110" s="1609"/>
      <c r="AZ110" s="1609"/>
      <c r="BA110" s="1609"/>
      <c r="BB110" s="1609"/>
      <c r="BC110" s="1609"/>
      <c r="BD110" s="1609"/>
      <c r="BE110" s="1609"/>
      <c r="BF110" s="1609"/>
      <c r="BG110" s="1609"/>
      <c r="BH110" s="1609"/>
      <c r="BI110" s="1609"/>
      <c r="BJ110" s="1609"/>
      <c r="BK110" s="1609"/>
      <c r="BL110" s="1609"/>
      <c r="BM110" s="1609"/>
      <c r="BN110" s="1609"/>
      <c r="BO110" s="1609"/>
      <c r="BP110" s="1609"/>
      <c r="BQ110" s="1609"/>
      <c r="BR110" s="1610"/>
      <c r="BS110" s="1610"/>
    </row>
    <row r="111" customFormat="false" ht="12.75" hidden="false" customHeight="false" outlineLevel="0" collapsed="false">
      <c r="A111" s="1635" t="s">
        <v>801</v>
      </c>
      <c r="B111" s="1635"/>
      <c r="C111" s="1648" t="s">
        <v>2471</v>
      </c>
      <c r="D111" s="1613" t="s">
        <v>2472</v>
      </c>
      <c r="E111" s="1613" t="s">
        <v>2473</v>
      </c>
      <c r="F111" s="1613" t="s">
        <v>2474</v>
      </c>
      <c r="G111" s="483" t="s">
        <v>2475</v>
      </c>
      <c r="H111" s="483" t="s">
        <v>2476</v>
      </c>
      <c r="I111" s="483" t="s">
        <v>2477</v>
      </c>
      <c r="J111" s="462" t="s">
        <v>2478</v>
      </c>
      <c r="K111" s="462" t="s">
        <v>2479</v>
      </c>
      <c r="L111" s="1614" t="s">
        <v>563</v>
      </c>
      <c r="M111" s="1563" t="s">
        <v>563</v>
      </c>
      <c r="N111" s="483"/>
      <c r="O111" s="483"/>
      <c r="P111" s="483" t="s">
        <v>1508</v>
      </c>
      <c r="Q111" s="1614"/>
      <c r="R111" s="1614"/>
      <c r="S111" s="1607"/>
      <c r="T111" s="483" t="s">
        <v>913</v>
      </c>
      <c r="U111" s="483" t="s">
        <v>913</v>
      </c>
      <c r="V111" s="1614" t="s">
        <v>2293</v>
      </c>
      <c r="W111" s="462"/>
      <c r="X111" s="483" t="s">
        <v>5834</v>
      </c>
      <c r="Y111" s="483" t="s">
        <v>5825</v>
      </c>
      <c r="Z111" s="483" t="s">
        <v>2481</v>
      </c>
      <c r="AA111" s="483" t="s">
        <v>913</v>
      </c>
      <c r="AB111" s="483" t="s">
        <v>5845</v>
      </c>
      <c r="AC111" s="508"/>
      <c r="AD111" s="508" t="s">
        <v>1131</v>
      </c>
      <c r="AE111" s="1620" t="s">
        <v>1025</v>
      </c>
      <c r="AF111" s="483" t="s">
        <v>5794</v>
      </c>
      <c r="AG111" s="462" t="s">
        <v>2298</v>
      </c>
      <c r="AH111" s="1600"/>
      <c r="AI111" s="1687" t="s">
        <v>1548</v>
      </c>
      <c r="AJ111" s="1608" t="s">
        <v>2084</v>
      </c>
      <c r="AK111" s="1608"/>
      <c r="AL111" s="1608"/>
      <c r="AM111" s="1608"/>
      <c r="AN111" s="1609"/>
      <c r="AO111" s="1609"/>
      <c r="AP111" s="1609"/>
      <c r="AQ111" s="1609"/>
      <c r="AR111" s="1609"/>
      <c r="AS111" s="1609"/>
      <c r="AT111" s="1609"/>
      <c r="AU111" s="1609"/>
      <c r="AV111" s="1609"/>
      <c r="AW111" s="1609"/>
      <c r="AX111" s="1609"/>
      <c r="AY111" s="1609"/>
      <c r="AZ111" s="1609"/>
      <c r="BA111" s="1609"/>
      <c r="BB111" s="1609"/>
      <c r="BC111" s="1609"/>
      <c r="BD111" s="1609"/>
      <c r="BE111" s="1609"/>
      <c r="BF111" s="1609"/>
      <c r="BG111" s="1609"/>
      <c r="BH111" s="1609"/>
      <c r="BI111" s="1609"/>
      <c r="BJ111" s="1609"/>
      <c r="BK111" s="1609"/>
      <c r="BL111" s="1609"/>
      <c r="BM111" s="1609"/>
      <c r="BN111" s="1609"/>
      <c r="BO111" s="1609"/>
      <c r="BP111" s="1609"/>
      <c r="BQ111" s="1609"/>
      <c r="BR111" s="1610"/>
      <c r="BS111" s="1610"/>
    </row>
    <row r="112" customFormat="false" ht="12.75" hidden="false" customHeight="false" outlineLevel="0" collapsed="false">
      <c r="A112" s="1635" t="s">
        <v>801</v>
      </c>
      <c r="B112" s="1635"/>
      <c r="C112" s="1648" t="s">
        <v>1144</v>
      </c>
      <c r="D112" s="1614" t="s">
        <v>940</v>
      </c>
      <c r="E112" s="1613" t="s">
        <v>2484</v>
      </c>
      <c r="F112" s="1613" t="s">
        <v>2485</v>
      </c>
      <c r="G112" s="483" t="s">
        <v>2486</v>
      </c>
      <c r="H112" s="483" t="s">
        <v>2487</v>
      </c>
      <c r="I112" s="483" t="s">
        <v>5846</v>
      </c>
      <c r="J112" s="483" t="s">
        <v>2489</v>
      </c>
      <c r="K112" s="508" t="s">
        <v>2491</v>
      </c>
      <c r="L112" s="508" t="s">
        <v>563</v>
      </c>
      <c r="M112" s="1432" t="s">
        <v>563</v>
      </c>
      <c r="N112" s="483"/>
      <c r="O112" s="462"/>
      <c r="P112" s="504"/>
      <c r="Q112" s="1622" t="n">
        <v>41009</v>
      </c>
      <c r="R112" s="1614"/>
      <c r="S112" s="1607"/>
      <c r="T112" s="483" t="s">
        <v>913</v>
      </c>
      <c r="U112" s="483" t="s">
        <v>2490</v>
      </c>
      <c r="V112" s="1614" t="s">
        <v>563</v>
      </c>
      <c r="W112" s="462"/>
      <c r="X112" s="483" t="s">
        <v>5847</v>
      </c>
      <c r="Y112" s="483" t="s">
        <v>5848</v>
      </c>
      <c r="Z112" s="483" t="s">
        <v>5849</v>
      </c>
      <c r="AA112" s="483" t="s">
        <v>5850</v>
      </c>
      <c r="AB112" s="483" t="s">
        <v>913</v>
      </c>
      <c r="AC112" s="508"/>
      <c r="AD112" s="508" t="s">
        <v>1131</v>
      </c>
      <c r="AE112" s="508" t="s">
        <v>1025</v>
      </c>
      <c r="AF112" s="483"/>
      <c r="AG112" s="462" t="s">
        <v>5851</v>
      </c>
      <c r="AH112" s="1600"/>
      <c r="AI112" s="1687" t="s">
        <v>1548</v>
      </c>
      <c r="AJ112" s="1608" t="s">
        <v>1019</v>
      </c>
      <c r="AK112" s="1608"/>
      <c r="AL112" s="1608"/>
      <c r="AM112" s="1608"/>
      <c r="AN112" s="1609"/>
      <c r="AO112" s="1609"/>
      <c r="AP112" s="1609"/>
      <c r="AQ112" s="1609"/>
      <c r="AR112" s="1609"/>
      <c r="AS112" s="1609"/>
      <c r="AT112" s="1609"/>
      <c r="AU112" s="1609"/>
      <c r="AV112" s="1609"/>
      <c r="AW112" s="1609"/>
      <c r="AX112" s="1609"/>
      <c r="AY112" s="1609"/>
      <c r="AZ112" s="1609"/>
      <c r="BA112" s="1609"/>
      <c r="BB112" s="1609"/>
      <c r="BC112" s="1609"/>
      <c r="BD112" s="1609"/>
      <c r="BE112" s="1609"/>
      <c r="BF112" s="1609"/>
      <c r="BG112" s="1609"/>
      <c r="BH112" s="1609"/>
      <c r="BI112" s="1609"/>
      <c r="BJ112" s="1609"/>
      <c r="BK112" s="1609"/>
      <c r="BL112" s="1609"/>
      <c r="BM112" s="1609"/>
      <c r="BN112" s="1609"/>
      <c r="BO112" s="1609"/>
      <c r="BP112" s="1609"/>
      <c r="BQ112" s="1609"/>
      <c r="BR112" s="1610"/>
      <c r="BS112" s="1610"/>
    </row>
    <row r="113" customFormat="false" ht="12.75" hidden="false" customHeight="false" outlineLevel="0" collapsed="false">
      <c r="A113" s="1635" t="s">
        <v>96</v>
      </c>
      <c r="B113" s="1635"/>
      <c r="C113" s="1688" t="s">
        <v>2497</v>
      </c>
      <c r="D113" s="1685" t="s">
        <v>2498</v>
      </c>
      <c r="E113" s="1613" t="s">
        <v>2499</v>
      </c>
      <c r="F113" s="1613" t="s">
        <v>2500</v>
      </c>
      <c r="G113" s="483" t="s">
        <v>5852</v>
      </c>
      <c r="H113" s="483" t="s">
        <v>5853</v>
      </c>
      <c r="I113" s="483" t="s">
        <v>2503</v>
      </c>
      <c r="J113" s="483" t="s">
        <v>2504</v>
      </c>
      <c r="K113" s="483" t="s">
        <v>5854</v>
      </c>
      <c r="L113" s="462" t="s">
        <v>913</v>
      </c>
      <c r="M113" s="504" t="s">
        <v>2512</v>
      </c>
      <c r="N113" s="483"/>
      <c r="O113" s="483"/>
      <c r="P113" s="483" t="s">
        <v>1081</v>
      </c>
      <c r="Q113" s="508"/>
      <c r="R113" s="1614"/>
      <c r="S113" s="1607"/>
      <c r="T113" s="483" t="s">
        <v>913</v>
      </c>
      <c r="U113" s="483" t="s">
        <v>913</v>
      </c>
      <c r="V113" s="508" t="s">
        <v>2506</v>
      </c>
      <c r="W113" s="462"/>
      <c r="X113" s="483" t="s">
        <v>2508</v>
      </c>
      <c r="Y113" s="483" t="s">
        <v>2509</v>
      </c>
      <c r="Z113" s="483" t="s">
        <v>2510</v>
      </c>
      <c r="AA113" s="483" t="s">
        <v>5855</v>
      </c>
      <c r="AB113" s="483" t="s">
        <v>563</v>
      </c>
      <c r="AC113" s="508"/>
      <c r="AD113" s="508"/>
      <c r="AE113" s="508" t="s">
        <v>569</v>
      </c>
      <c r="AF113" s="483"/>
      <c r="AG113" s="483"/>
      <c r="AH113" s="1600"/>
      <c r="AI113" s="1687" t="s">
        <v>5856</v>
      </c>
      <c r="AJ113" s="1608"/>
      <c r="AK113" s="1608"/>
      <c r="AL113" s="1608"/>
      <c r="AM113" s="1608"/>
      <c r="AN113" s="1609"/>
      <c r="AO113" s="1609"/>
      <c r="AP113" s="1609"/>
      <c r="AQ113" s="1609"/>
      <c r="AR113" s="1609"/>
      <c r="AS113" s="1609"/>
      <c r="AT113" s="1609"/>
      <c r="AU113" s="1609"/>
      <c r="AV113" s="1609"/>
      <c r="AW113" s="1609"/>
      <c r="AX113" s="1609"/>
      <c r="AY113" s="1609"/>
      <c r="AZ113" s="1609"/>
      <c r="BA113" s="1609"/>
      <c r="BB113" s="1609"/>
      <c r="BC113" s="1609"/>
      <c r="BD113" s="1609"/>
      <c r="BE113" s="1609"/>
      <c r="BF113" s="1609"/>
      <c r="BG113" s="1609"/>
      <c r="BH113" s="1609"/>
      <c r="BI113" s="1609"/>
      <c r="BJ113" s="1609"/>
      <c r="BK113" s="1609"/>
      <c r="BL113" s="1609"/>
      <c r="BM113" s="1609"/>
      <c r="BN113" s="1609"/>
      <c r="BO113" s="1609"/>
      <c r="BP113" s="1609"/>
      <c r="BQ113" s="1609"/>
      <c r="BR113" s="1610"/>
      <c r="BS113" s="1610"/>
    </row>
    <row r="114" customFormat="false" ht="12.75" hidden="false" customHeight="false" outlineLevel="0" collapsed="false">
      <c r="A114" s="1635" t="s">
        <v>96</v>
      </c>
      <c r="B114" s="1635"/>
      <c r="C114" s="1597" t="s">
        <v>2513</v>
      </c>
      <c r="D114" s="1613" t="s">
        <v>2514</v>
      </c>
      <c r="E114" s="1613" t="s">
        <v>2515</v>
      </c>
      <c r="F114" s="1613" t="s">
        <v>2516</v>
      </c>
      <c r="G114" s="483" t="s">
        <v>2517</v>
      </c>
      <c r="H114" s="483" t="s">
        <v>5857</v>
      </c>
      <c r="I114" s="483" t="s">
        <v>2519</v>
      </c>
      <c r="J114" s="483" t="s">
        <v>2520</v>
      </c>
      <c r="K114" s="483" t="s">
        <v>5858</v>
      </c>
      <c r="L114" s="508" t="s">
        <v>563</v>
      </c>
      <c r="M114" s="1432" t="s">
        <v>563</v>
      </c>
      <c r="N114" s="508"/>
      <c r="O114" s="483"/>
      <c r="P114" s="483"/>
      <c r="Q114" s="508"/>
      <c r="R114" s="1614"/>
      <c r="S114" s="1607"/>
      <c r="T114" s="508" t="s">
        <v>913</v>
      </c>
      <c r="U114" s="483" t="s">
        <v>1156</v>
      </c>
      <c r="V114" s="483" t="s">
        <v>913</v>
      </c>
      <c r="W114" s="462"/>
      <c r="X114" s="483" t="s">
        <v>5859</v>
      </c>
      <c r="Y114" s="483" t="s">
        <v>913</v>
      </c>
      <c r="Z114" s="483" t="s">
        <v>563</v>
      </c>
      <c r="AA114" s="483" t="s">
        <v>913</v>
      </c>
      <c r="AB114" s="483" t="s">
        <v>5860</v>
      </c>
      <c r="AC114" s="508"/>
      <c r="AD114" s="508"/>
      <c r="AE114" s="1620" t="s">
        <v>2188</v>
      </c>
      <c r="AF114" s="483"/>
      <c r="AG114" s="508"/>
      <c r="AH114" s="1600"/>
      <c r="AI114" s="1680" t="s">
        <v>1548</v>
      </c>
      <c r="AJ114" s="1608"/>
      <c r="AK114" s="1608"/>
      <c r="AL114" s="1608"/>
      <c r="AM114" s="1608"/>
      <c r="AN114" s="1609"/>
      <c r="AO114" s="1609"/>
      <c r="AP114" s="1609"/>
      <c r="AQ114" s="1609"/>
      <c r="AR114" s="1609"/>
      <c r="AS114" s="1609"/>
      <c r="AT114" s="1609"/>
      <c r="AU114" s="1609"/>
      <c r="AV114" s="1609"/>
      <c r="AW114" s="1609"/>
      <c r="AX114" s="1609"/>
      <c r="AY114" s="1609"/>
      <c r="AZ114" s="1609"/>
      <c r="BA114" s="1609"/>
      <c r="BB114" s="1609"/>
      <c r="BC114" s="1609"/>
      <c r="BD114" s="1609"/>
      <c r="BE114" s="1609"/>
      <c r="BF114" s="1609"/>
      <c r="BG114" s="1609"/>
      <c r="BH114" s="1609"/>
      <c r="BI114" s="1609"/>
      <c r="BJ114" s="1609"/>
      <c r="BK114" s="1609"/>
      <c r="BL114" s="1609"/>
      <c r="BM114" s="1609"/>
      <c r="BN114" s="1609"/>
      <c r="BO114" s="1609"/>
      <c r="BP114" s="1609"/>
      <c r="BQ114" s="1609"/>
      <c r="BR114" s="1610"/>
      <c r="BS114" s="1610"/>
    </row>
    <row r="115" customFormat="false" ht="12.75" hidden="false" customHeight="false" outlineLevel="0" collapsed="false">
      <c r="A115" s="1635" t="s">
        <v>96</v>
      </c>
      <c r="B115" s="1635"/>
      <c r="C115" s="1597" t="s">
        <v>1020</v>
      </c>
      <c r="D115" s="1613" t="s">
        <v>2524</v>
      </c>
      <c r="E115" s="1613" t="s">
        <v>2525</v>
      </c>
      <c r="F115" s="1613" t="s">
        <v>2526</v>
      </c>
      <c r="G115" s="483" t="s">
        <v>1021</v>
      </c>
      <c r="H115" s="483" t="s">
        <v>1022</v>
      </c>
      <c r="I115" s="483" t="s">
        <v>1023</v>
      </c>
      <c r="J115" s="483" t="s">
        <v>1024</v>
      </c>
      <c r="K115" s="508" t="s">
        <v>1028</v>
      </c>
      <c r="L115" s="462" t="s">
        <v>913</v>
      </c>
      <c r="M115" s="1432" t="s">
        <v>563</v>
      </c>
      <c r="N115" s="483"/>
      <c r="O115" s="1614"/>
      <c r="P115" s="1563"/>
      <c r="Q115" s="1614"/>
      <c r="R115" s="1614"/>
      <c r="S115" s="1607"/>
      <c r="T115" s="483" t="s">
        <v>913</v>
      </c>
      <c r="U115" s="483" t="s">
        <v>913</v>
      </c>
      <c r="V115" s="483" t="s">
        <v>913</v>
      </c>
      <c r="W115" s="462"/>
      <c r="X115" s="483" t="s">
        <v>5859</v>
      </c>
      <c r="Y115" s="483" t="s">
        <v>913</v>
      </c>
      <c r="Z115" s="483" t="s">
        <v>913</v>
      </c>
      <c r="AA115" s="483" t="s">
        <v>913</v>
      </c>
      <c r="AB115" s="483" t="s">
        <v>563</v>
      </c>
      <c r="AC115" s="462"/>
      <c r="AD115" s="462" t="s">
        <v>1032</v>
      </c>
      <c r="AE115" s="508" t="s">
        <v>1025</v>
      </c>
      <c r="AF115" s="462" t="s">
        <v>2020</v>
      </c>
      <c r="AG115" s="462" t="s">
        <v>1031</v>
      </c>
      <c r="AH115" s="1600"/>
      <c r="AI115" s="1687" t="s">
        <v>1548</v>
      </c>
      <c r="AJ115" s="1608"/>
      <c r="AK115" s="1608"/>
      <c r="AL115" s="1608"/>
      <c r="AM115" s="1608"/>
      <c r="AN115" s="1609"/>
      <c r="AO115" s="1609"/>
      <c r="AP115" s="1609"/>
      <c r="AQ115" s="1609"/>
      <c r="AR115" s="1609"/>
      <c r="AS115" s="1609"/>
      <c r="AT115" s="1609"/>
      <c r="AU115" s="1609"/>
      <c r="AV115" s="1609"/>
      <c r="AW115" s="1609"/>
      <c r="AX115" s="1609"/>
      <c r="AY115" s="1609"/>
      <c r="AZ115" s="1609"/>
      <c r="BA115" s="1609"/>
      <c r="BB115" s="1609"/>
      <c r="BC115" s="1609"/>
      <c r="BD115" s="1609"/>
      <c r="BE115" s="1609"/>
      <c r="BF115" s="1609"/>
      <c r="BG115" s="1609"/>
      <c r="BH115" s="1609"/>
      <c r="BI115" s="1609"/>
      <c r="BJ115" s="1609"/>
      <c r="BK115" s="1609"/>
      <c r="BL115" s="1609"/>
      <c r="BM115" s="1609"/>
      <c r="BN115" s="1609"/>
      <c r="BO115" s="1609"/>
      <c r="BP115" s="1609"/>
      <c r="BQ115" s="1609"/>
      <c r="BR115" s="1610"/>
      <c r="BS115" s="1610"/>
    </row>
    <row r="116" customFormat="false" ht="12.75" hidden="false" customHeight="false" outlineLevel="0" collapsed="false">
      <c r="A116" s="1635" t="s">
        <v>96</v>
      </c>
      <c r="B116" s="1635"/>
      <c r="C116" s="1597" t="s">
        <v>2527</v>
      </c>
      <c r="D116" s="1613" t="s">
        <v>2528</v>
      </c>
      <c r="E116" s="1613" t="s">
        <v>2529</v>
      </c>
      <c r="F116" s="1613" t="s">
        <v>2530</v>
      </c>
      <c r="G116" s="483" t="s">
        <v>2531</v>
      </c>
      <c r="H116" s="483" t="s">
        <v>2532</v>
      </c>
      <c r="I116" s="483" t="s">
        <v>2533</v>
      </c>
      <c r="J116" s="483" t="s">
        <v>2534</v>
      </c>
      <c r="K116" s="483" t="s">
        <v>2536</v>
      </c>
      <c r="L116" s="508" t="s">
        <v>563</v>
      </c>
      <c r="M116" s="1432" t="s">
        <v>563</v>
      </c>
      <c r="N116" s="483"/>
      <c r="O116" s="462"/>
      <c r="P116" s="504"/>
      <c r="Q116" s="462" t="s">
        <v>2538</v>
      </c>
      <c r="R116" s="1614"/>
      <c r="S116" s="1607"/>
      <c r="T116" s="483" t="s">
        <v>913</v>
      </c>
      <c r="U116" s="483" t="s">
        <v>1156</v>
      </c>
      <c r="V116" s="508" t="s">
        <v>2535</v>
      </c>
      <c r="W116" s="462"/>
      <c r="X116" s="483" t="s">
        <v>5861</v>
      </c>
      <c r="Y116" s="483" t="s">
        <v>913</v>
      </c>
      <c r="Z116" s="483" t="s">
        <v>563</v>
      </c>
      <c r="AA116" s="483" t="s">
        <v>913</v>
      </c>
      <c r="AB116" s="483" t="s">
        <v>563</v>
      </c>
      <c r="AC116" s="508"/>
      <c r="AD116" s="508" t="s">
        <v>2540</v>
      </c>
      <c r="AE116" s="1650" t="s">
        <v>1009</v>
      </c>
      <c r="AF116" s="483"/>
      <c r="AG116" s="462" t="s">
        <v>2539</v>
      </c>
      <c r="AH116" s="1600"/>
      <c r="AI116" s="1687" t="s">
        <v>1548</v>
      </c>
      <c r="AJ116" s="1608" t="s">
        <v>1019</v>
      </c>
      <c r="AK116" s="1608"/>
      <c r="AL116" s="1608"/>
      <c r="AM116" s="1608"/>
      <c r="AN116" s="1609"/>
      <c r="AO116" s="1609"/>
      <c r="AP116" s="1609"/>
      <c r="AQ116" s="1609"/>
      <c r="AR116" s="1609"/>
      <c r="AS116" s="1609"/>
      <c r="AT116" s="1609"/>
      <c r="AU116" s="1609"/>
      <c r="AV116" s="1609"/>
      <c r="AW116" s="1609"/>
      <c r="AX116" s="1609"/>
      <c r="AY116" s="1609"/>
      <c r="AZ116" s="1609"/>
      <c r="BA116" s="1609"/>
      <c r="BB116" s="1609"/>
      <c r="BC116" s="1609"/>
      <c r="BD116" s="1609"/>
      <c r="BE116" s="1609"/>
      <c r="BF116" s="1609"/>
      <c r="BG116" s="1609"/>
      <c r="BH116" s="1609"/>
      <c r="BI116" s="1609"/>
      <c r="BJ116" s="1609"/>
      <c r="BK116" s="1609"/>
      <c r="BL116" s="1609"/>
      <c r="BM116" s="1609"/>
      <c r="BN116" s="1609"/>
      <c r="BO116" s="1609"/>
      <c r="BP116" s="1609"/>
      <c r="BQ116" s="1609"/>
      <c r="BR116" s="1610"/>
      <c r="BS116" s="1610"/>
    </row>
    <row r="117" customFormat="false" ht="12.75" hidden="false" customHeight="false" outlineLevel="0" collapsed="false">
      <c r="A117" s="1635" t="s">
        <v>96</v>
      </c>
      <c r="B117" s="1635"/>
      <c r="C117" s="1597" t="s">
        <v>1215</v>
      </c>
      <c r="D117" s="1614" t="s">
        <v>940</v>
      </c>
      <c r="E117" s="1613" t="s">
        <v>5862</v>
      </c>
      <c r="F117" s="1613" t="s">
        <v>5863</v>
      </c>
      <c r="G117" s="483" t="s">
        <v>5864</v>
      </c>
      <c r="H117" s="483" t="s">
        <v>5865</v>
      </c>
      <c r="I117" s="483" t="s">
        <v>5866</v>
      </c>
      <c r="J117" s="483" t="s">
        <v>1219</v>
      </c>
      <c r="K117" s="483" t="s">
        <v>5866</v>
      </c>
      <c r="L117" s="1614" t="s">
        <v>563</v>
      </c>
      <c r="M117" s="1563" t="s">
        <v>563</v>
      </c>
      <c r="N117" s="483"/>
      <c r="O117" s="462"/>
      <c r="P117" s="504"/>
      <c r="Q117" s="462" t="s">
        <v>1222</v>
      </c>
      <c r="R117" s="1614"/>
      <c r="S117" s="1607"/>
      <c r="T117" s="483" t="s">
        <v>913</v>
      </c>
      <c r="U117" s="483" t="s">
        <v>1220</v>
      </c>
      <c r="V117" s="1614" t="s">
        <v>1221</v>
      </c>
      <c r="W117" s="462"/>
      <c r="X117" s="483" t="s">
        <v>5859</v>
      </c>
      <c r="Y117" s="483" t="s">
        <v>563</v>
      </c>
      <c r="Z117" s="483" t="s">
        <v>563</v>
      </c>
      <c r="AA117" s="483" t="s">
        <v>913</v>
      </c>
      <c r="AB117" s="462" t="s">
        <v>563</v>
      </c>
      <c r="AC117" s="508"/>
      <c r="AD117" s="508" t="s">
        <v>1131</v>
      </c>
      <c r="AE117" s="1620"/>
      <c r="AF117" s="483"/>
      <c r="AG117" s="462" t="s">
        <v>1223</v>
      </c>
      <c r="AH117" s="1600"/>
      <c r="AI117" s="1680" t="s">
        <v>1548</v>
      </c>
      <c r="AJ117" s="1608"/>
      <c r="AK117" s="1608"/>
      <c r="AL117" s="1608"/>
      <c r="AM117" s="1608"/>
      <c r="AN117" s="1609"/>
      <c r="AO117" s="1609"/>
      <c r="AP117" s="1609"/>
      <c r="AQ117" s="1609"/>
      <c r="AR117" s="1609"/>
      <c r="AS117" s="1609"/>
      <c r="AT117" s="1609"/>
      <c r="AU117" s="1609"/>
      <c r="AV117" s="1609"/>
      <c r="AW117" s="1609"/>
      <c r="AX117" s="1609"/>
      <c r="AY117" s="1609"/>
      <c r="AZ117" s="1609"/>
      <c r="BA117" s="1609"/>
      <c r="BB117" s="1609"/>
      <c r="BC117" s="1609"/>
      <c r="BD117" s="1609"/>
      <c r="BE117" s="1609"/>
      <c r="BF117" s="1609"/>
      <c r="BG117" s="1609"/>
      <c r="BH117" s="1609"/>
      <c r="BI117" s="1609"/>
      <c r="BJ117" s="1609"/>
      <c r="BK117" s="1609"/>
      <c r="BL117" s="1609"/>
      <c r="BM117" s="1609"/>
      <c r="BN117" s="1609"/>
      <c r="BO117" s="1609"/>
      <c r="BP117" s="1609"/>
      <c r="BQ117" s="1609"/>
      <c r="BR117" s="1610"/>
      <c r="BS117" s="1610"/>
    </row>
    <row r="118" customFormat="false" ht="12.75" hidden="false" customHeight="false" outlineLevel="0" collapsed="false">
      <c r="A118" s="1635" t="s">
        <v>96</v>
      </c>
      <c r="B118" s="1635"/>
      <c r="C118" s="1597" t="s">
        <v>2553</v>
      </c>
      <c r="D118" s="1614" t="s">
        <v>940</v>
      </c>
      <c r="E118" s="1613" t="s">
        <v>2554</v>
      </c>
      <c r="F118" s="1613" t="s">
        <v>2555</v>
      </c>
      <c r="G118" s="483" t="s">
        <v>2556</v>
      </c>
      <c r="H118" s="483" t="s">
        <v>2557</v>
      </c>
      <c r="I118" s="483" t="s">
        <v>2558</v>
      </c>
      <c r="J118" s="483" t="s">
        <v>2559</v>
      </c>
      <c r="K118" s="483" t="s">
        <v>2561</v>
      </c>
      <c r="L118" s="1614" t="s">
        <v>563</v>
      </c>
      <c r="M118" s="1563" t="s">
        <v>563</v>
      </c>
      <c r="N118" s="483"/>
      <c r="O118" s="462"/>
      <c r="P118" s="504" t="s">
        <v>1081</v>
      </c>
      <c r="Q118" s="462" t="s">
        <v>2563</v>
      </c>
      <c r="R118" s="1614"/>
      <c r="S118" s="1607"/>
      <c r="T118" s="483" t="s">
        <v>913</v>
      </c>
      <c r="U118" s="483" t="s">
        <v>2560</v>
      </c>
      <c r="V118" s="1614" t="s">
        <v>563</v>
      </c>
      <c r="W118" s="462"/>
      <c r="X118" s="483" t="s">
        <v>5867</v>
      </c>
      <c r="Y118" s="483" t="s">
        <v>913</v>
      </c>
      <c r="Z118" s="483" t="s">
        <v>563</v>
      </c>
      <c r="AA118" s="483" t="s">
        <v>913</v>
      </c>
      <c r="AB118" s="462" t="s">
        <v>563</v>
      </c>
      <c r="AC118" s="508"/>
      <c r="AD118" s="508" t="s">
        <v>1131</v>
      </c>
      <c r="AE118" s="1650" t="s">
        <v>1009</v>
      </c>
      <c r="AF118" s="483"/>
      <c r="AG118" s="462" t="s">
        <v>2564</v>
      </c>
      <c r="AH118" s="1600"/>
      <c r="AI118" s="1687" t="s">
        <v>1548</v>
      </c>
      <c r="AJ118" s="1608" t="s">
        <v>1019</v>
      </c>
      <c r="AK118" s="1608"/>
      <c r="AL118" s="1608"/>
      <c r="AM118" s="1608"/>
      <c r="AN118" s="1609"/>
      <c r="AO118" s="1609"/>
      <c r="AP118" s="1609"/>
      <c r="AQ118" s="1609"/>
      <c r="AR118" s="1609"/>
      <c r="AS118" s="1609"/>
      <c r="AT118" s="1609"/>
      <c r="AU118" s="1609"/>
      <c r="AV118" s="1609"/>
      <c r="AW118" s="1609"/>
      <c r="AX118" s="1609"/>
      <c r="AY118" s="1609"/>
      <c r="AZ118" s="1609"/>
      <c r="BA118" s="1609"/>
      <c r="BB118" s="1609"/>
      <c r="BC118" s="1609"/>
      <c r="BD118" s="1609"/>
      <c r="BE118" s="1609"/>
      <c r="BF118" s="1609"/>
      <c r="BG118" s="1609"/>
      <c r="BH118" s="1609"/>
      <c r="BI118" s="1609"/>
      <c r="BJ118" s="1609"/>
      <c r="BK118" s="1609"/>
      <c r="BL118" s="1609"/>
      <c r="BM118" s="1609"/>
      <c r="BN118" s="1609"/>
      <c r="BO118" s="1609"/>
      <c r="BP118" s="1609"/>
      <c r="BQ118" s="1609"/>
      <c r="BR118" s="1610"/>
      <c r="BS118" s="1610"/>
    </row>
    <row r="119" customFormat="false" ht="12.75" hidden="false" customHeight="false" outlineLevel="0" collapsed="false">
      <c r="A119" s="1635" t="s">
        <v>96</v>
      </c>
      <c r="B119" s="1635"/>
      <c r="C119" s="1597" t="s">
        <v>2565</v>
      </c>
      <c r="D119" s="1613" t="s">
        <v>2566</v>
      </c>
      <c r="E119" s="1613" t="s">
        <v>2567</v>
      </c>
      <c r="F119" s="1613" t="s">
        <v>2568</v>
      </c>
      <c r="G119" s="483" t="s">
        <v>2569</v>
      </c>
      <c r="H119" s="483" t="s">
        <v>2570</v>
      </c>
      <c r="I119" s="483" t="s">
        <v>2571</v>
      </c>
      <c r="J119" s="483" t="s">
        <v>2572</v>
      </c>
      <c r="K119" s="483" t="s">
        <v>2576</v>
      </c>
      <c r="L119" s="1614" t="s">
        <v>563</v>
      </c>
      <c r="M119" s="1563" t="s">
        <v>563</v>
      </c>
      <c r="N119" s="483"/>
      <c r="O119" s="462"/>
      <c r="P119" s="504"/>
      <c r="Q119" s="462" t="s">
        <v>2577</v>
      </c>
      <c r="R119" s="1614"/>
      <c r="S119" s="1607"/>
      <c r="T119" s="483" t="s">
        <v>913</v>
      </c>
      <c r="U119" s="483" t="s">
        <v>913</v>
      </c>
      <c r="V119" s="508" t="s">
        <v>2574</v>
      </c>
      <c r="W119" s="462"/>
      <c r="X119" s="483" t="s">
        <v>5859</v>
      </c>
      <c r="Y119" s="483" t="s">
        <v>913</v>
      </c>
      <c r="Z119" s="483" t="s">
        <v>913</v>
      </c>
      <c r="AA119" s="483" t="s">
        <v>913</v>
      </c>
      <c r="AB119" s="462" t="s">
        <v>563</v>
      </c>
      <c r="AC119" s="508"/>
      <c r="AD119" s="508" t="s">
        <v>1131</v>
      </c>
      <c r="AE119" s="1650" t="s">
        <v>1009</v>
      </c>
      <c r="AF119" s="483"/>
      <c r="AG119" s="462" t="s">
        <v>2578</v>
      </c>
      <c r="AH119" s="1600"/>
      <c r="AI119" s="1687" t="s">
        <v>1548</v>
      </c>
      <c r="AJ119" s="1608"/>
      <c r="AK119" s="1608"/>
      <c r="AL119" s="1608"/>
      <c r="AM119" s="1608"/>
      <c r="AN119" s="1609"/>
      <c r="AO119" s="1609"/>
      <c r="AP119" s="1609"/>
      <c r="AQ119" s="1609"/>
      <c r="AR119" s="1609"/>
      <c r="AS119" s="1609"/>
      <c r="AT119" s="1609"/>
      <c r="AU119" s="1609"/>
      <c r="AV119" s="1609"/>
      <c r="AW119" s="1609"/>
      <c r="AX119" s="1609"/>
      <c r="AY119" s="1609"/>
      <c r="AZ119" s="1609"/>
      <c r="BA119" s="1609"/>
      <c r="BB119" s="1609"/>
      <c r="BC119" s="1609"/>
      <c r="BD119" s="1609"/>
      <c r="BE119" s="1609"/>
      <c r="BF119" s="1609"/>
      <c r="BG119" s="1609"/>
      <c r="BH119" s="1609"/>
      <c r="BI119" s="1609"/>
      <c r="BJ119" s="1609"/>
      <c r="BK119" s="1609"/>
      <c r="BL119" s="1609"/>
      <c r="BM119" s="1609"/>
      <c r="BN119" s="1609"/>
      <c r="BO119" s="1609"/>
      <c r="BP119" s="1609"/>
      <c r="BQ119" s="1609"/>
      <c r="BR119" s="1610"/>
      <c r="BS119" s="1610"/>
    </row>
    <row r="120" customFormat="false" ht="12.75" hidden="false" customHeight="false" outlineLevel="0" collapsed="false">
      <c r="A120" s="1635" t="s">
        <v>96</v>
      </c>
      <c r="B120" s="1635"/>
      <c r="C120" s="1597" t="s">
        <v>1204</v>
      </c>
      <c r="D120" s="1613" t="s">
        <v>5868</v>
      </c>
      <c r="E120" s="1613" t="s">
        <v>5869</v>
      </c>
      <c r="F120" s="1613" t="s">
        <v>5870</v>
      </c>
      <c r="G120" s="483" t="s">
        <v>1205</v>
      </c>
      <c r="H120" s="483" t="s">
        <v>5871</v>
      </c>
      <c r="I120" s="483" t="s">
        <v>1207</v>
      </c>
      <c r="J120" s="483" t="s">
        <v>1208</v>
      </c>
      <c r="K120" s="483" t="s">
        <v>1211</v>
      </c>
      <c r="L120" s="1614" t="s">
        <v>563</v>
      </c>
      <c r="M120" s="1563" t="s">
        <v>563</v>
      </c>
      <c r="N120" s="483"/>
      <c r="O120" s="483"/>
      <c r="P120" s="483"/>
      <c r="Q120" s="483" t="s">
        <v>1213</v>
      </c>
      <c r="R120" s="1614"/>
      <c r="S120" s="1607"/>
      <c r="T120" s="483" t="s">
        <v>913</v>
      </c>
      <c r="U120" s="483" t="s">
        <v>1209</v>
      </c>
      <c r="V120" s="483" t="s">
        <v>5872</v>
      </c>
      <c r="W120" s="462"/>
      <c r="X120" s="483" t="s">
        <v>5873</v>
      </c>
      <c r="Y120" s="483" t="s">
        <v>913</v>
      </c>
      <c r="Z120" s="483" t="s">
        <v>1014</v>
      </c>
      <c r="AA120" s="483" t="s">
        <v>913</v>
      </c>
      <c r="AB120" s="483" t="s">
        <v>563</v>
      </c>
      <c r="AC120" s="508"/>
      <c r="AD120" s="508" t="s">
        <v>1131</v>
      </c>
      <c r="AE120" s="508" t="s">
        <v>1025</v>
      </c>
      <c r="AF120" s="483"/>
      <c r="AG120" s="504" t="s">
        <v>5874</v>
      </c>
      <c r="AH120" s="1600"/>
      <c r="AI120" s="1687" t="s">
        <v>1548</v>
      </c>
      <c r="AJ120" s="1608"/>
      <c r="AK120" s="1608"/>
      <c r="AL120" s="1608"/>
      <c r="AM120" s="1608"/>
      <c r="AN120" s="1609"/>
      <c r="AO120" s="1609"/>
      <c r="AP120" s="1609"/>
      <c r="AQ120" s="1609"/>
      <c r="AR120" s="1609"/>
      <c r="AS120" s="1609"/>
      <c r="AT120" s="1609"/>
      <c r="AU120" s="1609"/>
      <c r="AV120" s="1609"/>
      <c r="AW120" s="1609"/>
      <c r="AX120" s="1609"/>
      <c r="AY120" s="1609"/>
      <c r="AZ120" s="1609"/>
      <c r="BA120" s="1609"/>
      <c r="BB120" s="1609"/>
      <c r="BC120" s="1609"/>
      <c r="BD120" s="1609"/>
      <c r="BE120" s="1609"/>
      <c r="BF120" s="1609"/>
      <c r="BG120" s="1609"/>
      <c r="BH120" s="1609"/>
      <c r="BI120" s="1609"/>
      <c r="BJ120" s="1609"/>
      <c r="BK120" s="1609"/>
      <c r="BL120" s="1609"/>
      <c r="BM120" s="1609"/>
      <c r="BN120" s="1609"/>
      <c r="BO120" s="1609"/>
      <c r="BP120" s="1609"/>
      <c r="BQ120" s="1609"/>
      <c r="BR120" s="1610"/>
      <c r="BS120" s="1610"/>
    </row>
    <row r="121" customFormat="false" ht="12.75" hidden="false" customHeight="false" outlineLevel="0" collapsed="false">
      <c r="A121" s="1635" t="s">
        <v>517</v>
      </c>
      <c r="B121" s="1635"/>
      <c r="C121" s="1597" t="s">
        <v>1168</v>
      </c>
      <c r="D121" s="1613" t="s">
        <v>5875</v>
      </c>
      <c r="E121" s="1613" t="s">
        <v>5876</v>
      </c>
      <c r="F121" s="508"/>
      <c r="G121" s="483" t="s">
        <v>1169</v>
      </c>
      <c r="H121" s="483" t="s">
        <v>1170</v>
      </c>
      <c r="I121" s="483" t="s">
        <v>1171</v>
      </c>
      <c r="J121" s="483" t="s">
        <v>1172</v>
      </c>
      <c r="K121" s="508" t="s">
        <v>1176</v>
      </c>
      <c r="L121" s="508" t="s">
        <v>569</v>
      </c>
      <c r="M121" s="1432" t="s">
        <v>563</v>
      </c>
      <c r="N121" s="508"/>
      <c r="O121" s="483"/>
      <c r="P121" s="483"/>
      <c r="Q121" s="1614"/>
      <c r="R121" s="1614"/>
      <c r="S121" s="1607"/>
      <c r="T121" s="508" t="s">
        <v>913</v>
      </c>
      <c r="U121" s="508" t="s">
        <v>1175</v>
      </c>
      <c r="V121" s="483" t="s">
        <v>913</v>
      </c>
      <c r="W121" s="462"/>
      <c r="X121" s="483" t="s">
        <v>5877</v>
      </c>
      <c r="Y121" s="483" t="s">
        <v>913</v>
      </c>
      <c r="Z121" s="483" t="s">
        <v>913</v>
      </c>
      <c r="AA121" s="483" t="s">
        <v>913</v>
      </c>
      <c r="AB121" s="483" t="s">
        <v>913</v>
      </c>
      <c r="AC121" s="508"/>
      <c r="AD121" s="508"/>
      <c r="AE121" s="1620" t="s">
        <v>1173</v>
      </c>
      <c r="AF121" s="1620" t="s">
        <v>1178</v>
      </c>
      <c r="AG121" s="508"/>
      <c r="AH121" s="1600"/>
      <c r="AI121" s="1687" t="s">
        <v>1548</v>
      </c>
      <c r="AJ121" s="1608"/>
      <c r="AK121" s="1608"/>
      <c r="AL121" s="1608"/>
      <c r="AM121" s="1608"/>
      <c r="AN121" s="1609"/>
      <c r="AO121" s="1609"/>
      <c r="AP121" s="1609"/>
      <c r="AQ121" s="1609"/>
      <c r="AR121" s="1609"/>
      <c r="AS121" s="1609"/>
      <c r="AT121" s="1609"/>
      <c r="AU121" s="1609"/>
      <c r="AV121" s="1609"/>
      <c r="AW121" s="1609"/>
      <c r="AX121" s="1609"/>
      <c r="AY121" s="1609"/>
      <c r="AZ121" s="1609"/>
      <c r="BA121" s="1609"/>
      <c r="BB121" s="1609"/>
      <c r="BC121" s="1609"/>
      <c r="BD121" s="1609"/>
      <c r="BE121" s="1609"/>
      <c r="BF121" s="1609"/>
      <c r="BG121" s="1609"/>
      <c r="BH121" s="1609"/>
      <c r="BI121" s="1609"/>
      <c r="BJ121" s="1609"/>
      <c r="BK121" s="1609"/>
      <c r="BL121" s="1609"/>
      <c r="BM121" s="1609"/>
      <c r="BN121" s="1609"/>
      <c r="BO121" s="1609"/>
      <c r="BP121" s="1609"/>
      <c r="BQ121" s="1609"/>
      <c r="BR121" s="1610"/>
      <c r="BS121" s="1610"/>
    </row>
    <row r="122" customFormat="false" ht="12.75" hidden="false" customHeight="false" outlineLevel="0" collapsed="false">
      <c r="A122" s="1635" t="s">
        <v>517</v>
      </c>
      <c r="B122" s="1635"/>
      <c r="C122" s="1597" t="s">
        <v>5878</v>
      </c>
      <c r="D122" s="1614" t="s">
        <v>940</v>
      </c>
      <c r="E122" s="1613" t="s">
        <v>5879</v>
      </c>
      <c r="F122" s="1613" t="s">
        <v>5880</v>
      </c>
      <c r="G122" s="483" t="s">
        <v>1283</v>
      </c>
      <c r="H122" s="483" t="s">
        <v>5881</v>
      </c>
      <c r="I122" s="483" t="s">
        <v>1285</v>
      </c>
      <c r="J122" s="483" t="s">
        <v>1286</v>
      </c>
      <c r="K122" s="483" t="s">
        <v>1289</v>
      </c>
      <c r="L122" s="462" t="s">
        <v>913</v>
      </c>
      <c r="M122" s="1432" t="s">
        <v>563</v>
      </c>
      <c r="N122" s="483"/>
      <c r="O122" s="483"/>
      <c r="P122" s="483"/>
      <c r="Q122" s="1614"/>
      <c r="R122" s="1614"/>
      <c r="S122" s="1607"/>
      <c r="T122" s="483" t="s">
        <v>913</v>
      </c>
      <c r="U122" s="508" t="s">
        <v>1288</v>
      </c>
      <c r="V122" s="508" t="s">
        <v>563</v>
      </c>
      <c r="W122" s="462"/>
      <c r="X122" s="483" t="s">
        <v>563</v>
      </c>
      <c r="Y122" s="483" t="s">
        <v>913</v>
      </c>
      <c r="Z122" s="483" t="s">
        <v>913</v>
      </c>
      <c r="AA122" s="483" t="s">
        <v>913</v>
      </c>
      <c r="AB122" s="483" t="s">
        <v>563</v>
      </c>
      <c r="AC122" s="508"/>
      <c r="AD122" s="508" t="s">
        <v>1291</v>
      </c>
      <c r="AE122" s="508" t="s">
        <v>1025</v>
      </c>
      <c r="AF122" s="483"/>
      <c r="AG122" s="462" t="s">
        <v>1290</v>
      </c>
      <c r="AH122" s="1600"/>
      <c r="AI122" s="1680" t="s">
        <v>1548</v>
      </c>
      <c r="AJ122" s="1608"/>
      <c r="AK122" s="1608"/>
      <c r="AL122" s="1608"/>
      <c r="AM122" s="1608"/>
      <c r="AN122" s="1609"/>
      <c r="AO122" s="1609"/>
      <c r="AP122" s="1609"/>
      <c r="AQ122" s="1609"/>
      <c r="AR122" s="1609"/>
      <c r="AS122" s="1609"/>
      <c r="AT122" s="1609"/>
      <c r="AU122" s="1609"/>
      <c r="AV122" s="1609"/>
      <c r="AW122" s="1609"/>
      <c r="AX122" s="1609"/>
      <c r="AY122" s="1609"/>
      <c r="AZ122" s="1609"/>
      <c r="BA122" s="1609"/>
      <c r="BB122" s="1609"/>
      <c r="BC122" s="1609"/>
      <c r="BD122" s="1609"/>
      <c r="BE122" s="1609"/>
      <c r="BF122" s="1609"/>
      <c r="BG122" s="1609"/>
      <c r="BH122" s="1609"/>
      <c r="BI122" s="1609"/>
      <c r="BJ122" s="1609"/>
      <c r="BK122" s="1609"/>
      <c r="BL122" s="1609"/>
      <c r="BM122" s="1609"/>
      <c r="BN122" s="1609"/>
      <c r="BO122" s="1609"/>
      <c r="BP122" s="1609"/>
      <c r="BQ122" s="1609"/>
      <c r="BR122" s="1610"/>
      <c r="BS122" s="1610"/>
    </row>
    <row r="123" customFormat="false" ht="12.75" hidden="false" customHeight="false" outlineLevel="0" collapsed="false">
      <c r="A123" s="1635"/>
      <c r="B123" s="1635"/>
      <c r="C123" s="1648" t="s">
        <v>2579</v>
      </c>
      <c r="D123" s="1613" t="s">
        <v>2580</v>
      </c>
      <c r="E123" s="1613" t="s">
        <v>2581</v>
      </c>
      <c r="F123" s="1613" t="s">
        <v>2582</v>
      </c>
      <c r="G123" s="483" t="s">
        <v>2583</v>
      </c>
      <c r="H123" s="483" t="s">
        <v>2584</v>
      </c>
      <c r="I123" s="483" t="s">
        <v>2585</v>
      </c>
      <c r="J123" s="483" t="s">
        <v>2586</v>
      </c>
      <c r="K123" s="483"/>
      <c r="L123" s="483"/>
      <c r="M123" s="483"/>
      <c r="N123" s="483"/>
      <c r="O123" s="483"/>
      <c r="P123" s="483" t="s">
        <v>2588</v>
      </c>
      <c r="Q123" s="483"/>
      <c r="R123" s="1614"/>
      <c r="S123" s="1607"/>
      <c r="T123" s="1652" t="s">
        <v>913</v>
      </c>
      <c r="U123" s="1614" t="s">
        <v>2587</v>
      </c>
      <c r="V123" s="1614"/>
      <c r="W123" s="462"/>
      <c r="X123" s="483" t="s">
        <v>563</v>
      </c>
      <c r="Y123" s="483" t="s">
        <v>913</v>
      </c>
      <c r="Z123" s="462"/>
      <c r="AA123" s="483" t="s">
        <v>913</v>
      </c>
      <c r="AB123" s="483" t="s">
        <v>563</v>
      </c>
      <c r="AC123" s="483"/>
      <c r="AD123" s="483"/>
      <c r="AE123" s="1614"/>
      <c r="AF123" s="483"/>
      <c r="AG123" s="483"/>
      <c r="AH123" s="1600"/>
      <c r="AI123" s="1687" t="s">
        <v>1548</v>
      </c>
      <c r="AJ123" s="1608"/>
      <c r="AK123" s="1608"/>
      <c r="AL123" s="1608"/>
      <c r="AM123" s="1608"/>
      <c r="AN123" s="1609"/>
      <c r="AO123" s="1609"/>
      <c r="AP123" s="1609"/>
      <c r="AQ123" s="1609"/>
      <c r="AR123" s="1609"/>
      <c r="AS123" s="1609"/>
      <c r="AT123" s="1609"/>
      <c r="AU123" s="1609"/>
      <c r="AV123" s="1609"/>
      <c r="AW123" s="1609"/>
      <c r="AX123" s="1609"/>
      <c r="AY123" s="1609"/>
      <c r="AZ123" s="1609"/>
      <c r="BA123" s="1609"/>
      <c r="BB123" s="1609"/>
      <c r="BC123" s="1609"/>
      <c r="BD123" s="1609"/>
      <c r="BE123" s="1609"/>
      <c r="BF123" s="1609"/>
      <c r="BG123" s="1609"/>
      <c r="BH123" s="1609"/>
      <c r="BI123" s="1609"/>
      <c r="BJ123" s="1609"/>
      <c r="BK123" s="1609"/>
      <c r="BL123" s="1609"/>
      <c r="BM123" s="1609"/>
      <c r="BN123" s="1609"/>
      <c r="BO123" s="1609"/>
      <c r="BP123" s="1609"/>
      <c r="BQ123" s="1609"/>
      <c r="BR123" s="1610"/>
      <c r="BS123" s="1610"/>
    </row>
    <row r="124" customFormat="false" ht="12.75" hidden="false" customHeight="false" outlineLevel="0" collapsed="false">
      <c r="A124" s="1635" t="s">
        <v>517</v>
      </c>
      <c r="B124" s="1635"/>
      <c r="C124" s="1648" t="s">
        <v>2589</v>
      </c>
      <c r="D124" s="1614" t="s">
        <v>940</v>
      </c>
      <c r="E124" s="1613" t="s">
        <v>2590</v>
      </c>
      <c r="F124" s="1613" t="s">
        <v>2591</v>
      </c>
      <c r="G124" s="483" t="s">
        <v>2592</v>
      </c>
      <c r="H124" s="483" t="s">
        <v>2593</v>
      </c>
      <c r="I124" s="483" t="s">
        <v>2594</v>
      </c>
      <c r="J124" s="483" t="s">
        <v>2595</v>
      </c>
      <c r="K124" s="483" t="s">
        <v>2596</v>
      </c>
      <c r="L124" s="462" t="s">
        <v>913</v>
      </c>
      <c r="M124" s="504" t="s">
        <v>913</v>
      </c>
      <c r="N124" s="483"/>
      <c r="O124" s="483"/>
      <c r="P124" s="483"/>
      <c r="Q124" s="462" t="s">
        <v>1002</v>
      </c>
      <c r="R124" s="1614"/>
      <c r="S124" s="1607"/>
      <c r="T124" s="483" t="s">
        <v>913</v>
      </c>
      <c r="U124" s="483" t="s">
        <v>913</v>
      </c>
      <c r="V124" s="483" t="s">
        <v>913</v>
      </c>
      <c r="W124" s="462"/>
      <c r="X124" s="483" t="s">
        <v>5882</v>
      </c>
      <c r="Y124" s="483" t="s">
        <v>913</v>
      </c>
      <c r="Z124" s="483" t="s">
        <v>913</v>
      </c>
      <c r="AA124" s="483" t="s">
        <v>913</v>
      </c>
      <c r="AB124" s="483" t="s">
        <v>2598</v>
      </c>
      <c r="AC124" s="508"/>
      <c r="AD124" s="508" t="s">
        <v>2600</v>
      </c>
      <c r="AE124" s="1620" t="s">
        <v>1025</v>
      </c>
      <c r="AF124" s="483"/>
      <c r="AG124" s="508"/>
      <c r="AH124" s="1600"/>
      <c r="AI124" s="1687" t="s">
        <v>1548</v>
      </c>
      <c r="AJ124" s="1608" t="s">
        <v>2601</v>
      </c>
      <c r="AK124" s="1608"/>
      <c r="AL124" s="1608"/>
      <c r="AM124" s="1608"/>
      <c r="AN124" s="1609"/>
      <c r="AO124" s="1609"/>
      <c r="AP124" s="1609"/>
      <c r="AQ124" s="1609"/>
      <c r="AR124" s="1609"/>
      <c r="AS124" s="1609"/>
      <c r="AT124" s="1609"/>
      <c r="AU124" s="1609"/>
      <c r="AV124" s="1609"/>
      <c r="AW124" s="1609"/>
      <c r="AX124" s="1609"/>
      <c r="AY124" s="1609"/>
      <c r="AZ124" s="1609"/>
      <c r="BA124" s="1609"/>
      <c r="BB124" s="1609"/>
      <c r="BC124" s="1609"/>
      <c r="BD124" s="1609"/>
      <c r="BE124" s="1609"/>
      <c r="BF124" s="1609"/>
      <c r="BG124" s="1609"/>
      <c r="BH124" s="1609"/>
      <c r="BI124" s="1609"/>
      <c r="BJ124" s="1609"/>
      <c r="BK124" s="1609"/>
      <c r="BL124" s="1609"/>
      <c r="BM124" s="1609"/>
      <c r="BN124" s="1609"/>
      <c r="BO124" s="1609"/>
      <c r="BP124" s="1609"/>
      <c r="BQ124" s="1609"/>
      <c r="BR124" s="1610"/>
      <c r="BS124" s="1610"/>
    </row>
    <row r="125" customFormat="false" ht="12.75" hidden="false" customHeight="false" outlineLevel="0" collapsed="false">
      <c r="A125" s="1635" t="s">
        <v>517</v>
      </c>
      <c r="B125" s="1635"/>
      <c r="C125" s="1689" t="s">
        <v>1040</v>
      </c>
      <c r="D125" s="1613" t="s">
        <v>5883</v>
      </c>
      <c r="E125" s="1613" t="s">
        <v>5884</v>
      </c>
      <c r="F125" s="1613" t="s">
        <v>5885</v>
      </c>
      <c r="G125" s="483" t="s">
        <v>1041</v>
      </c>
      <c r="H125" s="483" t="s">
        <v>5886</v>
      </c>
      <c r="I125" s="483" t="n">
        <v>49960623</v>
      </c>
      <c r="J125" s="483" t="s">
        <v>1044</v>
      </c>
      <c r="K125" s="483" t="s">
        <v>1046</v>
      </c>
      <c r="L125" s="508" t="s">
        <v>563</v>
      </c>
      <c r="M125" s="1432" t="s">
        <v>563</v>
      </c>
      <c r="N125" s="508"/>
      <c r="O125" s="483"/>
      <c r="P125" s="483"/>
      <c r="Q125" s="462" t="s">
        <v>1002</v>
      </c>
      <c r="R125" s="1614"/>
      <c r="S125" s="1607"/>
      <c r="T125" s="508" t="s">
        <v>913</v>
      </c>
      <c r="U125" s="508" t="s">
        <v>563</v>
      </c>
      <c r="V125" s="1563" t="s">
        <v>5887</v>
      </c>
      <c r="W125" s="462"/>
      <c r="X125" s="483" t="s">
        <v>913</v>
      </c>
      <c r="Y125" s="483" t="s">
        <v>913</v>
      </c>
      <c r="Z125" s="483" t="s">
        <v>913</v>
      </c>
      <c r="AA125" s="483" t="s">
        <v>913</v>
      </c>
      <c r="AB125" s="483" t="s">
        <v>563</v>
      </c>
      <c r="AC125" s="508"/>
      <c r="AD125" s="508" t="s">
        <v>1047</v>
      </c>
      <c r="AE125" s="1620" t="s">
        <v>562</v>
      </c>
      <c r="AF125" s="1620" t="s">
        <v>1048</v>
      </c>
      <c r="AG125" s="508"/>
      <c r="AH125" s="1600"/>
      <c r="AI125" s="1680" t="s">
        <v>1548</v>
      </c>
      <c r="AJ125" s="1608" t="s">
        <v>1050</v>
      </c>
      <c r="AK125" s="1608"/>
      <c r="AL125" s="1608"/>
      <c r="AM125" s="1608"/>
      <c r="AN125" s="1609"/>
      <c r="AO125" s="1609"/>
      <c r="AP125" s="1609"/>
      <c r="AQ125" s="1609"/>
      <c r="AR125" s="1609"/>
      <c r="AS125" s="1609"/>
      <c r="AT125" s="1609"/>
      <c r="AU125" s="1609"/>
      <c r="AV125" s="1609"/>
      <c r="AW125" s="1609"/>
      <c r="AX125" s="1609"/>
      <c r="AY125" s="1609"/>
      <c r="AZ125" s="1609"/>
      <c r="BA125" s="1609"/>
      <c r="BB125" s="1609"/>
      <c r="BC125" s="1609"/>
      <c r="BD125" s="1609"/>
      <c r="BE125" s="1609"/>
      <c r="BF125" s="1609"/>
      <c r="BG125" s="1609"/>
      <c r="BH125" s="1609"/>
      <c r="BI125" s="1609"/>
      <c r="BJ125" s="1609"/>
      <c r="BK125" s="1609"/>
      <c r="BL125" s="1609"/>
      <c r="BM125" s="1609"/>
      <c r="BN125" s="1609"/>
      <c r="BO125" s="1609"/>
      <c r="BP125" s="1609"/>
      <c r="BQ125" s="1609"/>
      <c r="BR125" s="1610"/>
      <c r="BS125" s="1610"/>
    </row>
    <row r="126" customFormat="false" ht="12.75" hidden="false" customHeight="false" outlineLevel="0" collapsed="false">
      <c r="A126" s="1635" t="s">
        <v>517</v>
      </c>
      <c r="B126" s="1635"/>
      <c r="C126" s="1597" t="s">
        <v>996</v>
      </c>
      <c r="D126" s="1613" t="s">
        <v>5888</v>
      </c>
      <c r="E126" s="1613" t="s">
        <v>5889</v>
      </c>
      <c r="F126" s="1613" t="s">
        <v>5890</v>
      </c>
      <c r="G126" s="483" t="s">
        <v>997</v>
      </c>
      <c r="H126" s="483" t="s">
        <v>998</v>
      </c>
      <c r="I126" s="483" t="s">
        <v>999</v>
      </c>
      <c r="J126" s="483" t="s">
        <v>1000</v>
      </c>
      <c r="K126" s="483"/>
      <c r="L126" s="508" t="s">
        <v>563</v>
      </c>
      <c r="M126" s="1432" t="s">
        <v>563</v>
      </c>
      <c r="N126" s="483"/>
      <c r="O126" s="483"/>
      <c r="P126" s="483"/>
      <c r="Q126" s="1614" t="s">
        <v>1002</v>
      </c>
      <c r="R126" s="1614"/>
      <c r="S126" s="1607"/>
      <c r="T126" s="483" t="s">
        <v>913</v>
      </c>
      <c r="U126" s="483" t="s">
        <v>913</v>
      </c>
      <c r="V126" s="508" t="s">
        <v>940</v>
      </c>
      <c r="W126" s="462"/>
      <c r="X126" s="483" t="s">
        <v>5891</v>
      </c>
      <c r="Y126" s="483" t="s">
        <v>913</v>
      </c>
      <c r="Z126" s="483" t="s">
        <v>913</v>
      </c>
      <c r="AA126" s="483" t="s">
        <v>913</v>
      </c>
      <c r="AB126" s="483" t="s">
        <v>913</v>
      </c>
      <c r="AC126" s="508"/>
      <c r="AD126" s="508"/>
      <c r="AE126" s="508" t="s">
        <v>569</v>
      </c>
      <c r="AF126" s="483"/>
      <c r="AG126" s="462" t="s">
        <v>5892</v>
      </c>
      <c r="AH126" s="1600"/>
      <c r="AI126" s="1687" t="s">
        <v>1548</v>
      </c>
      <c r="AJ126" s="1608"/>
      <c r="AK126" s="1608"/>
      <c r="AL126" s="1608"/>
      <c r="AM126" s="1608"/>
      <c r="AN126" s="1609"/>
      <c r="AO126" s="1609"/>
      <c r="AP126" s="1609"/>
      <c r="AQ126" s="1609"/>
      <c r="AR126" s="1609"/>
      <c r="AS126" s="1609"/>
      <c r="AT126" s="1609"/>
      <c r="AU126" s="1609"/>
      <c r="AV126" s="1609"/>
      <c r="AW126" s="1609"/>
      <c r="AX126" s="1609"/>
      <c r="AY126" s="1609"/>
      <c r="AZ126" s="1609"/>
      <c r="BA126" s="1609"/>
      <c r="BB126" s="1609"/>
      <c r="BC126" s="1609"/>
      <c r="BD126" s="1609"/>
      <c r="BE126" s="1609"/>
      <c r="BF126" s="1609"/>
      <c r="BG126" s="1609"/>
      <c r="BH126" s="1609"/>
      <c r="BI126" s="1609"/>
      <c r="BJ126" s="1609"/>
      <c r="BK126" s="1609"/>
      <c r="BL126" s="1609"/>
      <c r="BM126" s="1609"/>
      <c r="BN126" s="1609"/>
      <c r="BO126" s="1609"/>
      <c r="BP126" s="1609"/>
      <c r="BQ126" s="1609"/>
      <c r="BR126" s="1610"/>
      <c r="BS126" s="1610"/>
    </row>
    <row r="127" customFormat="false" ht="12.75" hidden="false" customHeight="false" outlineLevel="0" collapsed="false">
      <c r="A127" s="1635" t="s">
        <v>517</v>
      </c>
      <c r="B127" s="1635"/>
      <c r="C127" s="1689" t="s">
        <v>1134</v>
      </c>
      <c r="D127" s="1613" t="s">
        <v>5893</v>
      </c>
      <c r="E127" s="1613" t="s">
        <v>5894</v>
      </c>
      <c r="F127" s="1613" t="s">
        <v>5895</v>
      </c>
      <c r="G127" s="483" t="s">
        <v>1135</v>
      </c>
      <c r="H127" s="483" t="s">
        <v>1136</v>
      </c>
      <c r="I127" s="483" t="s">
        <v>1137</v>
      </c>
      <c r="J127" s="483" t="s">
        <v>1138</v>
      </c>
      <c r="K127" s="483"/>
      <c r="L127" s="508" t="s">
        <v>563</v>
      </c>
      <c r="M127" s="1432" t="s">
        <v>563</v>
      </c>
      <c r="N127" s="483"/>
      <c r="O127" s="462"/>
      <c r="P127" s="504"/>
      <c r="Q127" s="462" t="s">
        <v>1142</v>
      </c>
      <c r="R127" s="1614"/>
      <c r="S127" s="1607"/>
      <c r="T127" s="483" t="s">
        <v>913</v>
      </c>
      <c r="U127" s="483" t="s">
        <v>913</v>
      </c>
      <c r="V127" s="1614" t="s">
        <v>1139</v>
      </c>
      <c r="W127" s="462"/>
      <c r="X127" s="483" t="s">
        <v>5896</v>
      </c>
      <c r="Y127" s="483" t="s">
        <v>563</v>
      </c>
      <c r="Z127" s="483" t="s">
        <v>913</v>
      </c>
      <c r="AA127" s="483" t="s">
        <v>913</v>
      </c>
      <c r="AB127" s="483" t="s">
        <v>5897</v>
      </c>
      <c r="AC127" s="508"/>
      <c r="AD127" s="508" t="s">
        <v>1131</v>
      </c>
      <c r="AE127" s="483" t="s">
        <v>1025</v>
      </c>
      <c r="AF127" s="483"/>
      <c r="AG127" s="462" t="s">
        <v>1143</v>
      </c>
      <c r="AH127" s="1600"/>
      <c r="AI127" s="1687" t="s">
        <v>1548</v>
      </c>
      <c r="AJ127" s="1608"/>
      <c r="AK127" s="1608"/>
      <c r="AL127" s="1608"/>
      <c r="AM127" s="1608"/>
      <c r="AN127" s="1609"/>
      <c r="AO127" s="1609"/>
      <c r="AP127" s="1609"/>
      <c r="AQ127" s="1609"/>
      <c r="AR127" s="1609"/>
      <c r="AS127" s="1609"/>
      <c r="AT127" s="1609"/>
      <c r="AU127" s="1609"/>
      <c r="AV127" s="1609"/>
      <c r="AW127" s="1609"/>
      <c r="AX127" s="1609"/>
      <c r="AY127" s="1609"/>
      <c r="AZ127" s="1609"/>
      <c r="BA127" s="1609"/>
      <c r="BB127" s="1609"/>
      <c r="BC127" s="1609"/>
      <c r="BD127" s="1609"/>
      <c r="BE127" s="1609"/>
      <c r="BF127" s="1609"/>
      <c r="BG127" s="1609"/>
      <c r="BH127" s="1609"/>
      <c r="BI127" s="1609"/>
      <c r="BJ127" s="1609"/>
      <c r="BK127" s="1609"/>
      <c r="BL127" s="1609"/>
      <c r="BM127" s="1609"/>
      <c r="BN127" s="1609"/>
      <c r="BO127" s="1609"/>
      <c r="BP127" s="1609"/>
      <c r="BQ127" s="1609"/>
      <c r="BR127" s="1610"/>
      <c r="BS127" s="1610"/>
    </row>
    <row r="128" customFormat="false" ht="12.75" hidden="false" customHeight="false" outlineLevel="0" collapsed="false">
      <c r="A128" s="1635" t="s">
        <v>517</v>
      </c>
      <c r="B128" s="1635"/>
      <c r="C128" s="1597" t="s">
        <v>1113</v>
      </c>
      <c r="D128" s="1613" t="s">
        <v>5898</v>
      </c>
      <c r="E128" s="1614" t="s">
        <v>940</v>
      </c>
      <c r="F128" s="1613" t="s">
        <v>5899</v>
      </c>
      <c r="G128" s="483" t="s">
        <v>1114</v>
      </c>
      <c r="H128" s="483" t="s">
        <v>1115</v>
      </c>
      <c r="I128" s="483" t="s">
        <v>5900</v>
      </c>
      <c r="J128" s="483" t="s">
        <v>1117</v>
      </c>
      <c r="K128" s="483"/>
      <c r="L128" s="483"/>
      <c r="M128" s="483"/>
      <c r="N128" s="483"/>
      <c r="O128" s="462"/>
      <c r="P128" s="504"/>
      <c r="Q128" s="462"/>
      <c r="R128" s="1614"/>
      <c r="S128" s="1607"/>
      <c r="T128" s="483" t="s">
        <v>913</v>
      </c>
      <c r="U128" s="483" t="s">
        <v>1119</v>
      </c>
      <c r="V128" s="508" t="s">
        <v>563</v>
      </c>
      <c r="W128" s="462"/>
      <c r="X128" s="483" t="s">
        <v>563</v>
      </c>
      <c r="Y128" s="483" t="s">
        <v>913</v>
      </c>
      <c r="Z128" s="483" t="s">
        <v>913</v>
      </c>
      <c r="AA128" s="483" t="s">
        <v>913</v>
      </c>
      <c r="AB128" s="462" t="s">
        <v>563</v>
      </c>
      <c r="AC128" s="483"/>
      <c r="AD128" s="483" t="s">
        <v>1121</v>
      </c>
      <c r="AE128" s="1614" t="s">
        <v>1025</v>
      </c>
      <c r="AF128" s="483"/>
      <c r="AG128" s="483" t="s">
        <v>1120</v>
      </c>
      <c r="AH128" s="1600"/>
      <c r="AI128" s="1687" t="s">
        <v>1548</v>
      </c>
      <c r="AJ128" s="1608"/>
      <c r="AK128" s="1608"/>
      <c r="AL128" s="1608"/>
      <c r="AM128" s="1608"/>
      <c r="AN128" s="1609"/>
      <c r="AO128" s="1609"/>
      <c r="AP128" s="1609"/>
      <c r="AQ128" s="1609"/>
      <c r="AR128" s="1609"/>
      <c r="AS128" s="1609"/>
      <c r="AT128" s="1609"/>
      <c r="AU128" s="1609"/>
      <c r="AV128" s="1609"/>
      <c r="AW128" s="1609"/>
      <c r="AX128" s="1609"/>
      <c r="AY128" s="1609"/>
      <c r="AZ128" s="1609"/>
      <c r="BA128" s="1609"/>
      <c r="BB128" s="1609"/>
      <c r="BC128" s="1609"/>
      <c r="BD128" s="1609"/>
      <c r="BE128" s="1609"/>
      <c r="BF128" s="1609"/>
      <c r="BG128" s="1609"/>
      <c r="BH128" s="1609"/>
      <c r="BI128" s="1609"/>
      <c r="BJ128" s="1609"/>
      <c r="BK128" s="1609"/>
      <c r="BL128" s="1609"/>
      <c r="BM128" s="1609"/>
      <c r="BN128" s="1609"/>
      <c r="BO128" s="1609"/>
      <c r="BP128" s="1609"/>
      <c r="BQ128" s="1609"/>
      <c r="BR128" s="1610"/>
      <c r="BS128" s="1610"/>
    </row>
    <row r="129" customFormat="false" ht="12.75" hidden="false" customHeight="false" outlineLevel="0" collapsed="false">
      <c r="A129" s="1635" t="s">
        <v>517</v>
      </c>
      <c r="B129" s="1635"/>
      <c r="C129" s="1648" t="s">
        <v>1004</v>
      </c>
      <c r="D129" s="1613" t="s">
        <v>2624</v>
      </c>
      <c r="E129" s="1613" t="s">
        <v>2625</v>
      </c>
      <c r="F129" s="1613" t="s">
        <v>2626</v>
      </c>
      <c r="G129" s="483" t="s">
        <v>1005</v>
      </c>
      <c r="H129" s="483" t="s">
        <v>5901</v>
      </c>
      <c r="I129" s="483" t="s">
        <v>1007</v>
      </c>
      <c r="J129" s="483" t="s">
        <v>1008</v>
      </c>
      <c r="K129" s="483" t="s">
        <v>1013</v>
      </c>
      <c r="L129" s="508" t="s">
        <v>563</v>
      </c>
      <c r="M129" s="1432" t="s">
        <v>563</v>
      </c>
      <c r="N129" s="483"/>
      <c r="O129" s="462"/>
      <c r="P129" s="504" t="s">
        <v>1081</v>
      </c>
      <c r="Q129" s="462" t="s">
        <v>1002</v>
      </c>
      <c r="R129" s="1614"/>
      <c r="S129" s="1607"/>
      <c r="T129" s="483" t="s">
        <v>913</v>
      </c>
      <c r="U129" s="508" t="s">
        <v>1011</v>
      </c>
      <c r="V129" s="483" t="s">
        <v>1012</v>
      </c>
      <c r="W129" s="462"/>
      <c r="X129" s="483" t="s">
        <v>563</v>
      </c>
      <c r="Y129" s="483" t="s">
        <v>913</v>
      </c>
      <c r="Z129" s="483" t="s">
        <v>1014</v>
      </c>
      <c r="AA129" s="483" t="s">
        <v>913</v>
      </c>
      <c r="AB129" s="462" t="s">
        <v>913</v>
      </c>
      <c r="AC129" s="462"/>
      <c r="AD129" s="462" t="s">
        <v>1017</v>
      </c>
      <c r="AE129" s="1650" t="s">
        <v>1009</v>
      </c>
      <c r="AF129" s="483"/>
      <c r="AG129" s="462" t="s">
        <v>1016</v>
      </c>
      <c r="AH129" s="1600"/>
      <c r="AI129" s="1680" t="s">
        <v>1548</v>
      </c>
      <c r="AJ129" s="1608" t="s">
        <v>1019</v>
      </c>
      <c r="AK129" s="1608"/>
      <c r="AL129" s="1608"/>
      <c r="AM129" s="1608"/>
      <c r="AN129" s="1609"/>
      <c r="AO129" s="1609"/>
      <c r="AP129" s="1609"/>
      <c r="AQ129" s="1609"/>
      <c r="AR129" s="1609"/>
      <c r="AS129" s="1609"/>
      <c r="AT129" s="1609"/>
      <c r="AU129" s="1609"/>
      <c r="AV129" s="1609"/>
      <c r="AW129" s="1609"/>
      <c r="AX129" s="1609"/>
      <c r="AY129" s="1609"/>
      <c r="AZ129" s="1609"/>
      <c r="BA129" s="1609"/>
      <c r="BB129" s="1609"/>
      <c r="BC129" s="1609"/>
      <c r="BD129" s="1609"/>
      <c r="BE129" s="1609"/>
      <c r="BF129" s="1609"/>
      <c r="BG129" s="1609"/>
      <c r="BH129" s="1609"/>
      <c r="BI129" s="1609"/>
      <c r="BJ129" s="1609"/>
      <c r="BK129" s="1609"/>
      <c r="BL129" s="1609"/>
      <c r="BM129" s="1609"/>
      <c r="BN129" s="1609"/>
      <c r="BO129" s="1609"/>
      <c r="BP129" s="1609"/>
      <c r="BQ129" s="1609"/>
      <c r="BR129" s="1610"/>
      <c r="BS129" s="1610"/>
    </row>
    <row r="130" customFormat="false" ht="12.75" hidden="false" customHeight="false" outlineLevel="0" collapsed="false">
      <c r="A130" s="1635" t="s">
        <v>517</v>
      </c>
      <c r="B130" s="1635"/>
      <c r="C130" s="1689" t="s">
        <v>1315</v>
      </c>
      <c r="D130" s="1613" t="s">
        <v>5902</v>
      </c>
      <c r="E130" s="1613" t="s">
        <v>5903</v>
      </c>
      <c r="F130" s="1613" t="s">
        <v>5904</v>
      </c>
      <c r="G130" s="483" t="s">
        <v>1316</v>
      </c>
      <c r="H130" s="483" t="s">
        <v>1317</v>
      </c>
      <c r="I130" s="483" t="s">
        <v>1318</v>
      </c>
      <c r="J130" s="483" t="s">
        <v>1319</v>
      </c>
      <c r="K130" s="483"/>
      <c r="L130" s="1614" t="s">
        <v>562</v>
      </c>
      <c r="M130" s="1563" t="s">
        <v>562</v>
      </c>
      <c r="N130" s="483"/>
      <c r="O130" s="462"/>
      <c r="P130" s="504"/>
      <c r="Q130" s="462" t="s">
        <v>1320</v>
      </c>
      <c r="R130" s="1614"/>
      <c r="S130" s="1607"/>
      <c r="T130" s="483" t="s">
        <v>913</v>
      </c>
      <c r="U130" s="483" t="s">
        <v>913</v>
      </c>
      <c r="V130" s="1614" t="s">
        <v>1139</v>
      </c>
      <c r="W130" s="462"/>
      <c r="X130" s="483" t="s">
        <v>563</v>
      </c>
      <c r="Y130" s="483" t="s">
        <v>913</v>
      </c>
      <c r="Z130" s="483" t="s">
        <v>913</v>
      </c>
      <c r="AA130" s="483" t="s">
        <v>563</v>
      </c>
      <c r="AB130" s="483" t="s">
        <v>563</v>
      </c>
      <c r="AC130" s="508"/>
      <c r="AD130" s="508"/>
      <c r="AE130" s="483" t="s">
        <v>1025</v>
      </c>
      <c r="AF130" s="483"/>
      <c r="AG130" s="462" t="s">
        <v>5905</v>
      </c>
      <c r="AH130" s="1600"/>
      <c r="AI130" s="1686" t="s">
        <v>1593</v>
      </c>
      <c r="AJ130" s="1608"/>
      <c r="AK130" s="1608"/>
      <c r="AL130" s="1608"/>
      <c r="AM130" s="1608"/>
      <c r="AN130" s="1609"/>
      <c r="AO130" s="1609"/>
      <c r="AP130" s="1609"/>
      <c r="AQ130" s="1609"/>
      <c r="AR130" s="1609"/>
      <c r="AS130" s="1609"/>
      <c r="AT130" s="1609"/>
      <c r="AU130" s="1609"/>
      <c r="AV130" s="1609"/>
      <c r="AW130" s="1609"/>
      <c r="AX130" s="1609"/>
      <c r="AY130" s="1609"/>
      <c r="AZ130" s="1609"/>
      <c r="BA130" s="1609"/>
      <c r="BB130" s="1609"/>
      <c r="BC130" s="1609"/>
      <c r="BD130" s="1609"/>
      <c r="BE130" s="1609"/>
      <c r="BF130" s="1609"/>
      <c r="BG130" s="1609"/>
      <c r="BH130" s="1609"/>
      <c r="BI130" s="1609"/>
      <c r="BJ130" s="1609"/>
      <c r="BK130" s="1609"/>
      <c r="BL130" s="1609"/>
      <c r="BM130" s="1609"/>
      <c r="BN130" s="1609"/>
      <c r="BO130" s="1609"/>
      <c r="BP130" s="1609"/>
      <c r="BQ130" s="1609"/>
      <c r="BR130" s="1610"/>
      <c r="BS130" s="1610"/>
    </row>
    <row r="131" customFormat="false" ht="12.75" hidden="false" customHeight="false" outlineLevel="0" collapsed="false">
      <c r="A131" s="1635" t="s">
        <v>820</v>
      </c>
      <c r="B131" s="1635"/>
      <c r="C131" s="1597" t="s">
        <v>1304</v>
      </c>
      <c r="D131" s="1613" t="s">
        <v>5906</v>
      </c>
      <c r="E131" s="1613" t="s">
        <v>5907</v>
      </c>
      <c r="F131" s="1613" t="s">
        <v>5908</v>
      </c>
      <c r="G131" s="483" t="s">
        <v>1305</v>
      </c>
      <c r="H131" s="483" t="s">
        <v>1306</v>
      </c>
      <c r="I131" s="483" t="s">
        <v>1307</v>
      </c>
      <c r="J131" s="483" t="s">
        <v>1308</v>
      </c>
      <c r="K131" s="483" t="s">
        <v>1310</v>
      </c>
      <c r="L131" s="483"/>
      <c r="M131" s="483"/>
      <c r="N131" s="483"/>
      <c r="O131" s="462"/>
      <c r="P131" s="504"/>
      <c r="Q131" s="462" t="s">
        <v>1002</v>
      </c>
      <c r="R131" s="1614"/>
      <c r="S131" s="1607"/>
      <c r="T131" s="483" t="s">
        <v>913</v>
      </c>
      <c r="U131" s="508" t="s">
        <v>563</v>
      </c>
      <c r="V131" s="508" t="s">
        <v>1309</v>
      </c>
      <c r="W131" s="462"/>
      <c r="X131" s="483" t="s">
        <v>5909</v>
      </c>
      <c r="Y131" s="483" t="s">
        <v>5910</v>
      </c>
      <c r="Z131" s="483" t="s">
        <v>1313</v>
      </c>
      <c r="AA131" s="483" t="s">
        <v>913</v>
      </c>
      <c r="AB131" s="483" t="s">
        <v>913</v>
      </c>
      <c r="AC131" s="483"/>
      <c r="AD131" s="483"/>
      <c r="AE131" s="508" t="s">
        <v>569</v>
      </c>
      <c r="AF131" s="483"/>
      <c r="AG131" s="483" t="s">
        <v>5911</v>
      </c>
      <c r="AH131" s="1600"/>
      <c r="AI131" s="1687" t="s">
        <v>1548</v>
      </c>
      <c r="AJ131" s="1608"/>
      <c r="AK131" s="1608"/>
      <c r="AL131" s="1608"/>
      <c r="AM131" s="1608"/>
      <c r="AN131" s="1609"/>
      <c r="AO131" s="1609"/>
      <c r="AP131" s="1609"/>
      <c r="AQ131" s="1609"/>
      <c r="AR131" s="1609"/>
      <c r="AS131" s="1609"/>
      <c r="AT131" s="1609"/>
      <c r="AU131" s="1609"/>
      <c r="AV131" s="1609"/>
      <c r="AW131" s="1609"/>
      <c r="AX131" s="1609"/>
      <c r="AY131" s="1609"/>
      <c r="AZ131" s="1609"/>
      <c r="BA131" s="1609"/>
      <c r="BB131" s="1609"/>
      <c r="BC131" s="1609"/>
      <c r="BD131" s="1609"/>
      <c r="BE131" s="1609"/>
      <c r="BF131" s="1609"/>
      <c r="BG131" s="1609"/>
      <c r="BH131" s="1609"/>
      <c r="BI131" s="1609"/>
      <c r="BJ131" s="1609"/>
      <c r="BK131" s="1609"/>
      <c r="BL131" s="1609"/>
      <c r="BM131" s="1609"/>
      <c r="BN131" s="1609"/>
      <c r="BO131" s="1609"/>
      <c r="BP131" s="1609"/>
      <c r="BQ131" s="1609"/>
      <c r="BR131" s="1610"/>
      <c r="BS131" s="1610"/>
    </row>
    <row r="132" customFormat="false" ht="12.75" hidden="false" customHeight="false" outlineLevel="0" collapsed="false">
      <c r="A132" s="1635" t="s">
        <v>595</v>
      </c>
      <c r="B132" s="1635"/>
      <c r="C132" s="1648" t="s">
        <v>2627</v>
      </c>
      <c r="D132" s="1613" t="s">
        <v>2628</v>
      </c>
      <c r="E132" s="1613" t="s">
        <v>2629</v>
      </c>
      <c r="F132" s="1613" t="s">
        <v>2630</v>
      </c>
      <c r="G132" s="483" t="s">
        <v>2631</v>
      </c>
      <c r="H132" s="483" t="s">
        <v>2631</v>
      </c>
      <c r="I132" s="483" t="s">
        <v>2632</v>
      </c>
      <c r="J132" s="483" t="s">
        <v>2633</v>
      </c>
      <c r="K132" s="483" t="s">
        <v>2634</v>
      </c>
      <c r="L132" s="462" t="s">
        <v>913</v>
      </c>
      <c r="M132" s="1432" t="s">
        <v>563</v>
      </c>
      <c r="N132" s="483"/>
      <c r="O132" s="462"/>
      <c r="P132" s="504"/>
      <c r="Q132" s="1622" t="n">
        <v>41519</v>
      </c>
      <c r="R132" s="1614"/>
      <c r="S132" s="1607"/>
      <c r="T132" s="483" t="s">
        <v>913</v>
      </c>
      <c r="U132" s="483" t="s">
        <v>913</v>
      </c>
      <c r="V132" s="483" t="s">
        <v>913</v>
      </c>
      <c r="W132" s="462"/>
      <c r="X132" s="483" t="s">
        <v>5912</v>
      </c>
      <c r="Y132" s="483" t="s">
        <v>2636</v>
      </c>
      <c r="Z132" s="483" t="s">
        <v>2636</v>
      </c>
      <c r="AA132" s="483" t="s">
        <v>913</v>
      </c>
      <c r="AB132" s="483" t="s">
        <v>913</v>
      </c>
      <c r="AC132" s="1614"/>
      <c r="AD132" s="1614" t="s">
        <v>562</v>
      </c>
      <c r="AE132" s="508" t="s">
        <v>1025</v>
      </c>
      <c r="AF132" s="483"/>
      <c r="AG132" s="483" t="s">
        <v>2637</v>
      </c>
      <c r="AH132" s="1600"/>
      <c r="AI132" s="1680" t="s">
        <v>1548</v>
      </c>
      <c r="AJ132" s="1608"/>
      <c r="AK132" s="1608"/>
      <c r="AL132" s="1608"/>
      <c r="AM132" s="1608"/>
      <c r="AN132" s="1609"/>
      <c r="AO132" s="1609"/>
      <c r="AP132" s="1609"/>
      <c r="AQ132" s="1609"/>
      <c r="AR132" s="1609"/>
      <c r="AS132" s="1609"/>
      <c r="AT132" s="1609"/>
      <c r="AU132" s="1609"/>
      <c r="AV132" s="1609"/>
      <c r="AW132" s="1609"/>
      <c r="AX132" s="1609"/>
      <c r="AY132" s="1609"/>
      <c r="AZ132" s="1609"/>
      <c r="BA132" s="1609"/>
      <c r="BB132" s="1609"/>
      <c r="BC132" s="1609"/>
      <c r="BD132" s="1609"/>
      <c r="BE132" s="1609"/>
      <c r="BF132" s="1609"/>
      <c r="BG132" s="1609"/>
      <c r="BH132" s="1609"/>
      <c r="BI132" s="1609"/>
      <c r="BJ132" s="1609"/>
      <c r="BK132" s="1609"/>
      <c r="BL132" s="1609"/>
      <c r="BM132" s="1609"/>
      <c r="BN132" s="1609"/>
      <c r="BO132" s="1609"/>
      <c r="BP132" s="1609"/>
      <c r="BQ132" s="1609"/>
      <c r="BR132" s="1610"/>
      <c r="BS132" s="1610"/>
    </row>
    <row r="133" customFormat="false" ht="12.75" hidden="false" customHeight="false" outlineLevel="0" collapsed="false">
      <c r="A133" s="1635" t="s">
        <v>595</v>
      </c>
      <c r="B133" s="1635"/>
      <c r="C133" s="1597" t="s">
        <v>1499</v>
      </c>
      <c r="D133" s="1613" t="s">
        <v>5913</v>
      </c>
      <c r="E133" s="1613" t="s">
        <v>5914</v>
      </c>
      <c r="F133" s="1613" t="s">
        <v>5915</v>
      </c>
      <c r="G133" s="483" t="s">
        <v>1500</v>
      </c>
      <c r="H133" s="483" t="s">
        <v>1501</v>
      </c>
      <c r="I133" s="483" t="s">
        <v>1501</v>
      </c>
      <c r="J133" s="483" t="s">
        <v>1502</v>
      </c>
      <c r="K133" s="483" t="s">
        <v>1506</v>
      </c>
      <c r="L133" s="508" t="s">
        <v>563</v>
      </c>
      <c r="M133" s="1432" t="s">
        <v>563</v>
      </c>
      <c r="N133" s="483"/>
      <c r="O133" s="462"/>
      <c r="P133" s="504" t="s">
        <v>1508</v>
      </c>
      <c r="Q133" s="504" t="s">
        <v>5916</v>
      </c>
      <c r="R133" s="1614"/>
      <c r="S133" s="1607"/>
      <c r="T133" s="483" t="s">
        <v>913</v>
      </c>
      <c r="U133" s="508" t="s">
        <v>1504</v>
      </c>
      <c r="V133" s="483" t="s">
        <v>1505</v>
      </c>
      <c r="W133" s="462"/>
      <c r="X133" s="462"/>
      <c r="Y133" s="462"/>
      <c r="Z133" s="462"/>
      <c r="AA133" s="462" t="s">
        <v>913</v>
      </c>
      <c r="AB133" s="462" t="s">
        <v>1507</v>
      </c>
      <c r="AC133" s="462"/>
      <c r="AD133" s="462" t="s">
        <v>1511</v>
      </c>
      <c r="AE133" s="508" t="s">
        <v>1025</v>
      </c>
      <c r="AF133" s="483"/>
      <c r="AG133" s="483" t="s">
        <v>5917</v>
      </c>
      <c r="AH133" s="1600"/>
      <c r="AI133" s="1680" t="s">
        <v>5918</v>
      </c>
      <c r="AJ133" s="1608"/>
      <c r="AK133" s="1608"/>
      <c r="AL133" s="1608"/>
      <c r="AM133" s="1608"/>
      <c r="AN133" s="1609"/>
      <c r="AO133" s="1609"/>
      <c r="AP133" s="1609"/>
      <c r="AQ133" s="1609"/>
      <c r="AR133" s="1609"/>
      <c r="AS133" s="1609"/>
      <c r="AT133" s="1609"/>
      <c r="AU133" s="1609"/>
      <c r="AV133" s="1609"/>
      <c r="AW133" s="1609"/>
      <c r="AX133" s="1609"/>
      <c r="AY133" s="1609"/>
      <c r="AZ133" s="1609"/>
      <c r="BA133" s="1609"/>
      <c r="BB133" s="1609"/>
      <c r="BC133" s="1609"/>
      <c r="BD133" s="1609"/>
      <c r="BE133" s="1609"/>
      <c r="BF133" s="1609"/>
      <c r="BG133" s="1609"/>
      <c r="BH133" s="1609"/>
      <c r="BI133" s="1609"/>
      <c r="BJ133" s="1609"/>
      <c r="BK133" s="1609"/>
      <c r="BL133" s="1609"/>
      <c r="BM133" s="1609"/>
      <c r="BN133" s="1609"/>
      <c r="BO133" s="1609"/>
      <c r="BP133" s="1609"/>
      <c r="BQ133" s="1609"/>
      <c r="BR133" s="1610"/>
      <c r="BS133" s="1610"/>
    </row>
    <row r="134" customFormat="false" ht="12.75" hidden="false" customHeight="false" outlineLevel="0" collapsed="false">
      <c r="A134" s="1635" t="s">
        <v>21</v>
      </c>
      <c r="B134" s="1635"/>
      <c r="C134" s="1648" t="s">
        <v>2527</v>
      </c>
      <c r="D134" s="1638" t="s">
        <v>5919</v>
      </c>
      <c r="E134" s="1638" t="s">
        <v>5920</v>
      </c>
      <c r="F134" s="1638" t="s">
        <v>5921</v>
      </c>
      <c r="G134" s="483" t="s">
        <v>5922</v>
      </c>
      <c r="H134" s="483" t="s">
        <v>5923</v>
      </c>
      <c r="I134" s="483" t="s">
        <v>5924</v>
      </c>
      <c r="J134" s="483"/>
      <c r="K134" s="483" t="s">
        <v>5925</v>
      </c>
      <c r="L134" s="483"/>
      <c r="M134" s="483"/>
      <c r="N134" s="483"/>
      <c r="O134" s="462"/>
      <c r="P134" s="504"/>
      <c r="Q134" s="483"/>
      <c r="R134" s="1614"/>
      <c r="S134" s="1607"/>
      <c r="T134" s="483" t="s">
        <v>913</v>
      </c>
      <c r="U134" s="483" t="s">
        <v>2081</v>
      </c>
      <c r="V134" s="483"/>
      <c r="W134" s="462"/>
      <c r="X134" s="483" t="s">
        <v>563</v>
      </c>
      <c r="Y134" s="462"/>
      <c r="Z134" s="462" t="s">
        <v>563</v>
      </c>
      <c r="AA134" s="462" t="s">
        <v>913</v>
      </c>
      <c r="AB134" s="462" t="s">
        <v>563</v>
      </c>
      <c r="AC134" s="483"/>
      <c r="AD134" s="483" t="s">
        <v>5926</v>
      </c>
      <c r="AE134" s="483"/>
      <c r="AF134" s="462" t="s">
        <v>912</v>
      </c>
      <c r="AG134" s="483"/>
      <c r="AH134" s="1600"/>
      <c r="AI134" s="1686" t="s">
        <v>1548</v>
      </c>
      <c r="AJ134" s="1608"/>
      <c r="AK134" s="1608"/>
      <c r="AL134" s="1608"/>
      <c r="AM134" s="1608"/>
      <c r="AN134" s="1609"/>
      <c r="AO134" s="1609"/>
      <c r="AP134" s="1609"/>
      <c r="AQ134" s="1609"/>
      <c r="AR134" s="1609"/>
      <c r="AS134" s="1609"/>
      <c r="AT134" s="1609"/>
      <c r="AU134" s="1609"/>
      <c r="AV134" s="1609"/>
      <c r="AW134" s="1609"/>
      <c r="AX134" s="1609"/>
      <c r="AY134" s="1609"/>
      <c r="AZ134" s="1609"/>
      <c r="BA134" s="1609"/>
      <c r="BB134" s="1609"/>
      <c r="BC134" s="1609"/>
      <c r="BD134" s="1609"/>
      <c r="BE134" s="1609"/>
      <c r="BF134" s="1609"/>
      <c r="BG134" s="1609"/>
      <c r="BH134" s="1609"/>
      <c r="BI134" s="1609"/>
      <c r="BJ134" s="1609"/>
      <c r="BK134" s="1609"/>
      <c r="BL134" s="1609"/>
      <c r="BM134" s="1609"/>
      <c r="BN134" s="1609"/>
      <c r="BO134" s="1609"/>
      <c r="BP134" s="1609"/>
      <c r="BQ134" s="1609"/>
      <c r="BR134" s="1610"/>
      <c r="BS134" s="1610"/>
    </row>
    <row r="135" customFormat="false" ht="12.75" hidden="false" customHeight="false" outlineLevel="0" collapsed="false">
      <c r="A135" s="1635" t="s">
        <v>21</v>
      </c>
      <c r="B135" s="1635"/>
      <c r="C135" s="1648" t="s">
        <v>5927</v>
      </c>
      <c r="D135" s="1613" t="s">
        <v>5928</v>
      </c>
      <c r="E135" s="1613" t="s">
        <v>5929</v>
      </c>
      <c r="F135" s="1613" t="s">
        <v>5930</v>
      </c>
      <c r="G135" s="483" t="s">
        <v>5931</v>
      </c>
      <c r="H135" s="483" t="s">
        <v>1385</v>
      </c>
      <c r="I135" s="483" t="s">
        <v>5932</v>
      </c>
      <c r="J135" s="483" t="s">
        <v>5933</v>
      </c>
      <c r="K135" s="483" t="s">
        <v>5934</v>
      </c>
      <c r="L135" s="462" t="s">
        <v>913</v>
      </c>
      <c r="M135" s="1649" t="s">
        <v>5935</v>
      </c>
      <c r="N135" s="483"/>
      <c r="O135" s="462"/>
      <c r="P135" s="504"/>
      <c r="Q135" s="462"/>
      <c r="R135" s="1614"/>
      <c r="S135" s="1615" t="s">
        <v>5936</v>
      </c>
      <c r="T135" s="483" t="s">
        <v>913</v>
      </c>
      <c r="U135" s="483" t="s">
        <v>5937</v>
      </c>
      <c r="V135" s="483" t="s">
        <v>5938</v>
      </c>
      <c r="W135" s="462"/>
      <c r="X135" s="483" t="s">
        <v>563</v>
      </c>
      <c r="Y135" s="462" t="s">
        <v>913</v>
      </c>
      <c r="Z135" s="462" t="s">
        <v>563</v>
      </c>
      <c r="AA135" s="462" t="s">
        <v>913</v>
      </c>
      <c r="AB135" s="462" t="s">
        <v>913</v>
      </c>
      <c r="AC135" s="483"/>
      <c r="AD135" s="483"/>
      <c r="AE135" s="508"/>
      <c r="AF135" s="483"/>
      <c r="AG135" s="483"/>
      <c r="AH135" s="1600"/>
      <c r="AI135" s="1687" t="s">
        <v>1548</v>
      </c>
      <c r="AJ135" s="1608"/>
      <c r="AK135" s="1608"/>
      <c r="AL135" s="1608"/>
      <c r="AM135" s="1608"/>
      <c r="AN135" s="1609"/>
      <c r="AO135" s="1609"/>
      <c r="AP135" s="1609"/>
      <c r="AQ135" s="1609"/>
      <c r="AR135" s="1609"/>
      <c r="AS135" s="1609"/>
      <c r="AT135" s="1609"/>
      <c r="AU135" s="1609"/>
      <c r="AV135" s="1609"/>
      <c r="AW135" s="1609"/>
      <c r="AX135" s="1609"/>
      <c r="AY135" s="1609"/>
      <c r="AZ135" s="1609"/>
      <c r="BA135" s="1609"/>
      <c r="BB135" s="1609"/>
      <c r="BC135" s="1609"/>
      <c r="BD135" s="1609"/>
      <c r="BE135" s="1609"/>
      <c r="BF135" s="1609"/>
      <c r="BG135" s="1609"/>
      <c r="BH135" s="1609"/>
      <c r="BI135" s="1609"/>
      <c r="BJ135" s="1609"/>
      <c r="BK135" s="1609"/>
      <c r="BL135" s="1609"/>
      <c r="BM135" s="1609"/>
      <c r="BN135" s="1609"/>
      <c r="BO135" s="1609"/>
      <c r="BP135" s="1609"/>
      <c r="BQ135" s="1609"/>
      <c r="BR135" s="1610"/>
      <c r="BS135" s="1610"/>
    </row>
    <row r="136" customFormat="false" ht="12.75" hidden="false" customHeight="false" outlineLevel="0" collapsed="false">
      <c r="A136" s="1635" t="s">
        <v>21</v>
      </c>
      <c r="B136" s="1635"/>
      <c r="C136" s="1612" t="s">
        <v>2638</v>
      </c>
      <c r="D136" s="1614" t="s">
        <v>949</v>
      </c>
      <c r="E136" s="1613" t="s">
        <v>2639</v>
      </c>
      <c r="F136" s="1613" t="s">
        <v>2640</v>
      </c>
      <c r="G136" s="483" t="s">
        <v>2641</v>
      </c>
      <c r="H136" s="483" t="s">
        <v>5939</v>
      </c>
      <c r="I136" s="483" t="s">
        <v>2643</v>
      </c>
      <c r="J136" s="483" t="s">
        <v>2644</v>
      </c>
      <c r="K136" s="483" t="s">
        <v>2646</v>
      </c>
      <c r="L136" s="462" t="s">
        <v>913</v>
      </c>
      <c r="M136" s="504" t="s">
        <v>5940</v>
      </c>
      <c r="N136" s="462" t="s">
        <v>2650</v>
      </c>
      <c r="O136" s="462"/>
      <c r="P136" s="504"/>
      <c r="Q136" s="462" t="s">
        <v>2647</v>
      </c>
      <c r="R136" s="1614"/>
      <c r="S136" s="1615" t="s">
        <v>5941</v>
      </c>
      <c r="T136" s="483"/>
      <c r="U136" s="483" t="s">
        <v>913</v>
      </c>
      <c r="V136" s="1614" t="s">
        <v>1139</v>
      </c>
      <c r="W136" s="462"/>
      <c r="X136" s="483" t="s">
        <v>913</v>
      </c>
      <c r="Y136" s="462" t="s">
        <v>913</v>
      </c>
      <c r="Z136" s="462" t="s">
        <v>913</v>
      </c>
      <c r="AA136" s="462" t="s">
        <v>913</v>
      </c>
      <c r="AB136" s="462" t="s">
        <v>913</v>
      </c>
      <c r="AC136" s="483"/>
      <c r="AD136" s="483"/>
      <c r="AE136" s="508"/>
      <c r="AF136" s="483"/>
      <c r="AG136" s="483"/>
      <c r="AH136" s="1600"/>
      <c r="AI136" s="1680" t="s">
        <v>1548</v>
      </c>
      <c r="AJ136" s="1608"/>
      <c r="AK136" s="1608"/>
      <c r="AL136" s="1608"/>
      <c r="AM136" s="1608"/>
      <c r="AN136" s="1609"/>
      <c r="AO136" s="1609"/>
      <c r="AP136" s="1609"/>
      <c r="AQ136" s="1609"/>
      <c r="AR136" s="1609"/>
      <c r="AS136" s="1609"/>
      <c r="AT136" s="1609"/>
      <c r="AU136" s="1609"/>
      <c r="AV136" s="1609"/>
      <c r="AW136" s="1609"/>
      <c r="AX136" s="1609"/>
      <c r="AY136" s="1609"/>
      <c r="AZ136" s="1609"/>
      <c r="BA136" s="1609"/>
      <c r="BB136" s="1609"/>
      <c r="BC136" s="1609"/>
      <c r="BD136" s="1609"/>
      <c r="BE136" s="1609"/>
      <c r="BF136" s="1609"/>
      <c r="BG136" s="1609"/>
      <c r="BH136" s="1609"/>
      <c r="BI136" s="1609"/>
      <c r="BJ136" s="1609"/>
      <c r="BK136" s="1609"/>
      <c r="BL136" s="1609"/>
      <c r="BM136" s="1609"/>
      <c r="BN136" s="1609"/>
      <c r="BO136" s="1609"/>
      <c r="BP136" s="1609"/>
      <c r="BQ136" s="1609"/>
      <c r="BR136" s="1610"/>
      <c r="BS136" s="1610"/>
    </row>
    <row r="137" customFormat="false" ht="12.75" hidden="false" customHeight="false" outlineLevel="0" collapsed="false">
      <c r="A137" s="1635" t="s">
        <v>71</v>
      </c>
      <c r="B137" s="1635"/>
      <c r="C137" s="1648" t="s">
        <v>1356</v>
      </c>
      <c r="D137" s="1614" t="s">
        <v>949</v>
      </c>
      <c r="E137" s="1613" t="s">
        <v>5942</v>
      </c>
      <c r="F137" s="1613" t="s">
        <v>5943</v>
      </c>
      <c r="G137" s="483" t="s">
        <v>1357</v>
      </c>
      <c r="H137" s="483" t="s">
        <v>1358</v>
      </c>
      <c r="I137" s="483" t="s">
        <v>1079</v>
      </c>
      <c r="J137" s="483" t="s">
        <v>1359</v>
      </c>
      <c r="K137" s="483" t="s">
        <v>1361</v>
      </c>
      <c r="L137" s="1614" t="s">
        <v>562</v>
      </c>
      <c r="M137" s="1563" t="s">
        <v>562</v>
      </c>
      <c r="N137" s="483"/>
      <c r="O137" s="483"/>
      <c r="P137" s="483" t="s">
        <v>1362</v>
      </c>
      <c r="Q137" s="483"/>
      <c r="R137" s="1614"/>
      <c r="S137" s="1607"/>
      <c r="T137" s="483"/>
      <c r="U137" s="483" t="s">
        <v>1360</v>
      </c>
      <c r="V137" s="483"/>
      <c r="W137" s="462"/>
      <c r="X137" s="483" t="s">
        <v>913</v>
      </c>
      <c r="Y137" s="483" t="s">
        <v>913</v>
      </c>
      <c r="Z137" s="483" t="s">
        <v>913</v>
      </c>
      <c r="AA137" s="483" t="s">
        <v>913</v>
      </c>
      <c r="AB137" s="483" t="s">
        <v>563</v>
      </c>
      <c r="AC137" s="483"/>
      <c r="AD137" s="483"/>
      <c r="AE137" s="1616"/>
      <c r="AF137" s="483"/>
      <c r="AG137" s="483"/>
      <c r="AH137" s="1600"/>
      <c r="AI137" s="1651" t="s">
        <v>1548</v>
      </c>
      <c r="AJ137" s="1608"/>
      <c r="AK137" s="1608"/>
      <c r="AL137" s="1608"/>
      <c r="AM137" s="1608"/>
      <c r="AN137" s="1609"/>
      <c r="AO137" s="1609"/>
      <c r="AP137" s="1609"/>
      <c r="AQ137" s="1609"/>
      <c r="AR137" s="1609"/>
      <c r="AS137" s="1609"/>
      <c r="AT137" s="1609"/>
      <c r="AU137" s="1609"/>
      <c r="AV137" s="1609"/>
      <c r="AW137" s="1609"/>
      <c r="AX137" s="1609"/>
      <c r="AY137" s="1609"/>
      <c r="AZ137" s="1609"/>
      <c r="BA137" s="1609"/>
      <c r="BB137" s="1609"/>
      <c r="BC137" s="1609"/>
      <c r="BD137" s="1609"/>
      <c r="BE137" s="1609"/>
      <c r="BF137" s="1609"/>
      <c r="BG137" s="1609"/>
      <c r="BH137" s="1609"/>
      <c r="BI137" s="1609"/>
      <c r="BJ137" s="1609"/>
      <c r="BK137" s="1609"/>
      <c r="BL137" s="1609"/>
      <c r="BM137" s="1609"/>
      <c r="BN137" s="1609"/>
      <c r="BO137" s="1609"/>
      <c r="BP137" s="1609"/>
      <c r="BQ137" s="1609"/>
      <c r="BR137" s="1610"/>
      <c r="BS137" s="1610"/>
    </row>
    <row r="138" customFormat="false" ht="12.75" hidden="false" customHeight="false" outlineLevel="0" collapsed="false">
      <c r="A138" s="1690"/>
      <c r="B138" s="1690"/>
      <c r="C138" s="1691"/>
      <c r="D138" s="1692"/>
      <c r="E138" s="1692"/>
      <c r="F138" s="1692"/>
      <c r="G138" s="1692"/>
      <c r="H138" s="1692"/>
      <c r="I138" s="1692"/>
      <c r="J138" s="1692"/>
      <c r="K138" s="1692"/>
      <c r="L138" s="1692"/>
      <c r="M138" s="1693"/>
      <c r="N138" s="1692"/>
      <c r="O138" s="1692"/>
      <c r="P138" s="1693"/>
      <c r="Q138" s="1692"/>
      <c r="R138" s="1692"/>
      <c r="S138" s="1694"/>
      <c r="T138" s="1692"/>
      <c r="U138" s="1692"/>
      <c r="V138" s="1692"/>
      <c r="W138" s="1692"/>
      <c r="X138" s="1692"/>
      <c r="Y138" s="1692"/>
      <c r="Z138" s="1692"/>
      <c r="AA138" s="1692"/>
      <c r="AB138" s="1692"/>
      <c r="AC138" s="1692"/>
      <c r="AD138" s="1692"/>
      <c r="AE138" s="1692"/>
      <c r="AF138" s="1692"/>
      <c r="AG138" s="1692"/>
      <c r="AH138" s="1600"/>
      <c r="AI138" s="1692"/>
      <c r="AJ138" s="1692"/>
      <c r="AK138" s="1692"/>
      <c r="AL138" s="1692"/>
      <c r="AM138" s="1692"/>
      <c r="AN138" s="1695"/>
      <c r="AO138" s="1695"/>
      <c r="AP138" s="1695"/>
      <c r="AQ138" s="1695"/>
      <c r="AR138" s="1695"/>
      <c r="AS138" s="1695"/>
      <c r="AT138" s="1695"/>
      <c r="AU138" s="1695"/>
      <c r="AV138" s="1695"/>
      <c r="AW138" s="1695"/>
      <c r="AX138" s="1695"/>
      <c r="AY138" s="1695"/>
      <c r="AZ138" s="1695"/>
      <c r="BA138" s="1695"/>
      <c r="BB138" s="1695"/>
      <c r="BC138" s="1695"/>
      <c r="BD138" s="1695"/>
      <c r="BE138" s="1695"/>
      <c r="BF138" s="1695"/>
      <c r="BG138" s="1695"/>
      <c r="BH138" s="1695"/>
      <c r="BI138" s="1695"/>
      <c r="BJ138" s="1695"/>
      <c r="BK138" s="1695"/>
      <c r="BL138" s="1695"/>
      <c r="BM138" s="1695"/>
      <c r="BN138" s="1695"/>
      <c r="BO138" s="1695"/>
      <c r="BP138" s="1695"/>
      <c r="BQ138" s="1695"/>
      <c r="BR138" s="1696"/>
      <c r="BS138" s="1696"/>
    </row>
    <row r="139" customFormat="false" ht="12.75" hidden="false" customHeight="false" outlineLevel="0" collapsed="false">
      <c r="A139" s="1697" t="s">
        <v>1837</v>
      </c>
      <c r="B139" s="1697" t="s">
        <v>5944</v>
      </c>
      <c r="C139" s="1698" t="s">
        <v>1838</v>
      </c>
      <c r="D139" s="1699" t="s">
        <v>1840</v>
      </c>
      <c r="E139" s="1699" t="s">
        <v>1841</v>
      </c>
      <c r="F139" s="1699" t="s">
        <v>1842</v>
      </c>
      <c r="G139" s="1479" t="s">
        <v>5945</v>
      </c>
      <c r="H139" s="1479" t="s">
        <v>1844</v>
      </c>
      <c r="I139" s="1479" t="s">
        <v>1845</v>
      </c>
      <c r="J139" s="1479" t="s">
        <v>1846</v>
      </c>
      <c r="K139" s="1479" t="s">
        <v>1849</v>
      </c>
      <c r="L139" s="1479" t="s">
        <v>1853</v>
      </c>
      <c r="M139" s="1484" t="s">
        <v>5946</v>
      </c>
      <c r="N139" s="1484" t="s">
        <v>5947</v>
      </c>
      <c r="O139" s="1479" t="s">
        <v>1458</v>
      </c>
      <c r="P139" s="1484" t="s">
        <v>5948</v>
      </c>
      <c r="Q139" s="1484" t="s">
        <v>5949</v>
      </c>
      <c r="R139" s="1479"/>
      <c r="S139" s="1700" t="s">
        <v>5950</v>
      </c>
      <c r="T139" s="1479" t="s">
        <v>913</v>
      </c>
      <c r="U139" s="1479" t="s">
        <v>1848</v>
      </c>
      <c r="V139" s="1479" t="s">
        <v>563</v>
      </c>
      <c r="W139" s="1479"/>
      <c r="X139" s="1479" t="s">
        <v>563</v>
      </c>
      <c r="Y139" s="1479" t="s">
        <v>913</v>
      </c>
      <c r="Z139" s="1479" t="s">
        <v>563</v>
      </c>
      <c r="AA139" s="1479" t="s">
        <v>913</v>
      </c>
      <c r="AB139" s="1479" t="s">
        <v>563</v>
      </c>
      <c r="AC139" s="1479"/>
      <c r="AD139" s="1479"/>
      <c r="AE139" s="1479" t="s">
        <v>1847</v>
      </c>
      <c r="AF139" s="1479"/>
      <c r="AG139" s="1479"/>
      <c r="AH139" s="1701"/>
      <c r="AI139" s="1479" t="s">
        <v>1839</v>
      </c>
      <c r="AJ139" s="1701"/>
      <c r="AK139" s="1701"/>
      <c r="AL139" s="1701"/>
      <c r="AM139" s="1701"/>
      <c r="AN139" s="141"/>
      <c r="AO139" s="141"/>
      <c r="AP139" s="141"/>
      <c r="AQ139" s="141"/>
      <c r="AR139" s="141"/>
      <c r="AS139" s="141"/>
      <c r="AT139" s="141"/>
      <c r="AU139" s="141"/>
      <c r="AV139" s="141"/>
      <c r="AW139" s="141"/>
      <c r="AX139" s="141"/>
      <c r="AY139" s="141"/>
      <c r="AZ139" s="141"/>
      <c r="BA139" s="141"/>
      <c r="BB139" s="141"/>
      <c r="BC139" s="141"/>
      <c r="BD139" s="141"/>
      <c r="BE139" s="141"/>
      <c r="BF139" s="141"/>
      <c r="BG139" s="141"/>
      <c r="BH139" s="141"/>
      <c r="BI139" s="141"/>
      <c r="BJ139" s="141"/>
      <c r="BK139" s="141"/>
      <c r="BL139" s="141"/>
      <c r="BM139" s="141"/>
      <c r="BN139" s="141"/>
      <c r="BO139" s="141"/>
      <c r="BP139" s="141"/>
      <c r="BQ139" s="141"/>
      <c r="BR139" s="118"/>
      <c r="BS139" s="118"/>
    </row>
    <row r="140" customFormat="false" ht="12.75" hidden="false" customHeight="false" outlineLevel="0" collapsed="false">
      <c r="A140" s="1674" t="s">
        <v>21</v>
      </c>
      <c r="B140" s="1674" t="s">
        <v>5109</v>
      </c>
      <c r="C140" s="1637" t="s">
        <v>1981</v>
      </c>
      <c r="D140" s="1640" t="s">
        <v>949</v>
      </c>
      <c r="E140" s="1638" t="s">
        <v>1982</v>
      </c>
      <c r="F140" s="1638" t="s">
        <v>1983</v>
      </c>
      <c r="G140" s="1639" t="s">
        <v>1984</v>
      </c>
      <c r="H140" s="1639" t="s">
        <v>1985</v>
      </c>
      <c r="I140" s="1639" t="s">
        <v>1986</v>
      </c>
      <c r="J140" s="1639" t="s">
        <v>1987</v>
      </c>
      <c r="K140" s="1639" t="s">
        <v>1989</v>
      </c>
      <c r="L140" s="1639"/>
      <c r="M140" s="1682"/>
      <c r="N140" s="1639"/>
      <c r="O140" s="1639" t="s">
        <v>1339</v>
      </c>
      <c r="P140" s="1682"/>
      <c r="Q140" s="1639"/>
      <c r="R140" s="1640"/>
      <c r="S140" s="1641"/>
      <c r="T140" s="1639" t="s">
        <v>913</v>
      </c>
      <c r="U140" s="1639" t="s">
        <v>1988</v>
      </c>
      <c r="V140" s="1639"/>
      <c r="W140" s="1479"/>
      <c r="X140" s="1479" t="s">
        <v>563</v>
      </c>
      <c r="Y140" s="1479" t="s">
        <v>913</v>
      </c>
      <c r="Z140" s="1479" t="s">
        <v>563</v>
      </c>
      <c r="AA140" s="1479" t="s">
        <v>913</v>
      </c>
      <c r="AB140" s="1479" t="s">
        <v>563</v>
      </c>
      <c r="AC140" s="1639"/>
      <c r="AD140" s="1639" t="s">
        <v>1990</v>
      </c>
      <c r="AE140" s="1702"/>
      <c r="AF140" s="1639" t="s">
        <v>1991</v>
      </c>
      <c r="AG140" s="1639"/>
      <c r="AH140" s="1643"/>
      <c r="AI140" s="1644" t="s">
        <v>1548</v>
      </c>
      <c r="AJ140" s="1645"/>
      <c r="AK140" s="1645"/>
      <c r="AL140" s="1645"/>
      <c r="AM140" s="1645"/>
      <c r="AN140" s="1646"/>
      <c r="AO140" s="1646"/>
      <c r="AP140" s="1646"/>
      <c r="AQ140" s="1646"/>
      <c r="AR140" s="1646"/>
      <c r="AS140" s="1646"/>
      <c r="AT140" s="1646"/>
      <c r="AU140" s="1646"/>
      <c r="AV140" s="1646"/>
      <c r="AW140" s="1646"/>
      <c r="AX140" s="1646"/>
      <c r="AY140" s="1646"/>
      <c r="AZ140" s="1646"/>
      <c r="BA140" s="1646"/>
      <c r="BB140" s="1646"/>
      <c r="BC140" s="1646"/>
      <c r="BD140" s="1646"/>
      <c r="BE140" s="1646"/>
      <c r="BF140" s="1646"/>
      <c r="BG140" s="1646"/>
      <c r="BH140" s="1646"/>
      <c r="BI140" s="1646"/>
      <c r="BJ140" s="1646"/>
      <c r="BK140" s="1646"/>
      <c r="BL140" s="1646"/>
      <c r="BM140" s="1646"/>
      <c r="BN140" s="1646"/>
      <c r="BO140" s="1646"/>
      <c r="BP140" s="1646"/>
      <c r="BQ140" s="1646"/>
      <c r="BR140" s="1647"/>
      <c r="BS140" s="1647"/>
    </row>
    <row r="141" customFormat="false" ht="12.75" hidden="false" customHeight="false" outlineLevel="0" collapsed="false">
      <c r="A141" s="1636" t="s">
        <v>21</v>
      </c>
      <c r="B141" s="1636"/>
      <c r="C141" s="1703" t="s">
        <v>5951</v>
      </c>
      <c r="D141" s="1699" t="s">
        <v>2157</v>
      </c>
      <c r="E141" s="1699" t="s">
        <v>2158</v>
      </c>
      <c r="F141" s="1699" t="s">
        <v>2159</v>
      </c>
      <c r="G141" s="1479" t="s">
        <v>2160</v>
      </c>
      <c r="H141" s="1479" t="s">
        <v>2161</v>
      </c>
      <c r="I141" s="1479" t="s">
        <v>2162</v>
      </c>
      <c r="J141" s="1479" t="s">
        <v>2163</v>
      </c>
      <c r="K141" s="1479" t="s">
        <v>2165</v>
      </c>
      <c r="L141" s="1479" t="s">
        <v>2166</v>
      </c>
      <c r="M141" s="1484" t="s">
        <v>563</v>
      </c>
      <c r="N141" s="1479"/>
      <c r="O141" s="1479"/>
      <c r="P141" s="1484"/>
      <c r="Q141" s="1479"/>
      <c r="R141" s="1479"/>
      <c r="S141" s="1704" t="s">
        <v>5952</v>
      </c>
      <c r="T141" s="1479" t="s">
        <v>913</v>
      </c>
      <c r="U141" s="1479" t="s">
        <v>912</v>
      </c>
      <c r="V141" s="1484" t="s">
        <v>5953</v>
      </c>
      <c r="W141" s="1479"/>
      <c r="X141" s="1479" t="s">
        <v>563</v>
      </c>
      <c r="Y141" s="1479" t="s">
        <v>913</v>
      </c>
      <c r="Z141" s="1479" t="s">
        <v>913</v>
      </c>
      <c r="AA141" s="1479" t="s">
        <v>913</v>
      </c>
      <c r="AB141" s="1479" t="s">
        <v>563</v>
      </c>
      <c r="AC141" s="1479"/>
      <c r="AD141" s="1479" t="s">
        <v>1131</v>
      </c>
      <c r="AE141" s="1479" t="s">
        <v>1009</v>
      </c>
      <c r="AF141" s="1479" t="s">
        <v>2167</v>
      </c>
      <c r="AG141" s="1479"/>
      <c r="AH141" s="1701"/>
      <c r="AI141" s="1479" t="s">
        <v>2156</v>
      </c>
      <c r="AJ141" s="1701" t="s">
        <v>2168</v>
      </c>
      <c r="AK141" s="1701"/>
      <c r="AL141" s="1701"/>
      <c r="AM141" s="1701"/>
      <c r="AN141" s="141"/>
      <c r="AO141" s="141"/>
      <c r="AP141" s="141"/>
      <c r="AQ141" s="141"/>
      <c r="AR141" s="141"/>
      <c r="AS141" s="141"/>
      <c r="AT141" s="141"/>
      <c r="AU141" s="141"/>
      <c r="AV141" s="141"/>
      <c r="AW141" s="141"/>
      <c r="AX141" s="141"/>
      <c r="AY141" s="141"/>
      <c r="AZ141" s="141"/>
      <c r="BA141" s="141"/>
      <c r="BB141" s="141"/>
      <c r="BC141" s="141"/>
      <c r="BD141" s="141"/>
      <c r="BE141" s="141"/>
      <c r="BF141" s="141"/>
      <c r="BG141" s="141"/>
      <c r="BH141" s="141"/>
      <c r="BI141" s="141"/>
      <c r="BJ141" s="141"/>
      <c r="BK141" s="141"/>
      <c r="BL141" s="141"/>
      <c r="BM141" s="141"/>
      <c r="BN141" s="141"/>
      <c r="BO141" s="141"/>
      <c r="BP141" s="141"/>
      <c r="BQ141" s="141"/>
      <c r="BR141" s="118"/>
      <c r="BS141" s="118"/>
    </row>
    <row r="142" customFormat="false" ht="12.75" hidden="false" customHeight="false" outlineLevel="0" collapsed="false">
      <c r="A142" s="1636" t="s">
        <v>1434</v>
      </c>
      <c r="B142" s="1636"/>
      <c r="C142" s="1705" t="s">
        <v>5954</v>
      </c>
      <c r="D142" s="1638" t="s">
        <v>5955</v>
      </c>
      <c r="E142" s="1638" t="s">
        <v>5956</v>
      </c>
      <c r="F142" s="1638" t="s">
        <v>5957</v>
      </c>
      <c r="G142" s="1639" t="s">
        <v>1436</v>
      </c>
      <c r="H142" s="1639" t="s">
        <v>1437</v>
      </c>
      <c r="I142" s="1639" t="s">
        <v>1438</v>
      </c>
      <c r="J142" s="1639" t="s">
        <v>1439</v>
      </c>
      <c r="K142" s="1682" t="s">
        <v>5958</v>
      </c>
      <c r="L142" s="1479" t="s">
        <v>1446</v>
      </c>
      <c r="M142" s="1484" t="s">
        <v>5959</v>
      </c>
      <c r="N142" s="1639"/>
      <c r="O142" s="1639" t="s">
        <v>1442</v>
      </c>
      <c r="P142" s="1484" t="s">
        <v>5960</v>
      </c>
      <c r="Q142" s="1479" t="s">
        <v>1444</v>
      </c>
      <c r="R142" s="1479"/>
      <c r="S142" s="1700" t="s">
        <v>5961</v>
      </c>
      <c r="T142" s="1639" t="s">
        <v>913</v>
      </c>
      <c r="U142" s="1639" t="s">
        <v>1440</v>
      </c>
      <c r="V142" s="1642" t="s">
        <v>563</v>
      </c>
      <c r="W142" s="1479"/>
      <c r="X142" s="1479" t="s">
        <v>913</v>
      </c>
      <c r="Y142" s="1479" t="s">
        <v>913</v>
      </c>
      <c r="Z142" s="1479" t="s">
        <v>913</v>
      </c>
      <c r="AA142" s="1479" t="s">
        <v>913</v>
      </c>
      <c r="AB142" s="1479" t="s">
        <v>913</v>
      </c>
      <c r="AC142" s="1639"/>
      <c r="AD142" s="1639"/>
      <c r="AE142" s="1639"/>
      <c r="AF142" s="1639"/>
      <c r="AG142" s="1639"/>
      <c r="AH142" s="1643"/>
      <c r="AI142" s="1644" t="s">
        <v>1548</v>
      </c>
      <c r="AJ142" s="1645"/>
      <c r="AK142" s="1645"/>
      <c r="AL142" s="1645"/>
      <c r="AM142" s="1645"/>
      <c r="AN142" s="1646"/>
      <c r="AO142" s="1646"/>
      <c r="AP142" s="1646"/>
      <c r="AQ142" s="1646"/>
      <c r="AR142" s="1646"/>
      <c r="AS142" s="1646"/>
      <c r="AT142" s="1646"/>
      <c r="AU142" s="1646"/>
      <c r="AV142" s="1646"/>
      <c r="AW142" s="1646"/>
      <c r="AX142" s="1646"/>
      <c r="AY142" s="1646"/>
      <c r="AZ142" s="1646"/>
      <c r="BA142" s="1646"/>
      <c r="BB142" s="1646"/>
      <c r="BC142" s="1646"/>
      <c r="BD142" s="1646"/>
      <c r="BE142" s="1646"/>
      <c r="BF142" s="1646"/>
      <c r="BG142" s="1646"/>
      <c r="BH142" s="1646"/>
      <c r="BI142" s="1646"/>
      <c r="BJ142" s="1646"/>
      <c r="BK142" s="1646"/>
      <c r="BL142" s="1646"/>
      <c r="BM142" s="1646"/>
      <c r="BN142" s="1646"/>
      <c r="BO142" s="1646"/>
      <c r="BP142" s="1646"/>
      <c r="BQ142" s="1646"/>
      <c r="BR142" s="1647"/>
      <c r="BS142" s="1647"/>
    </row>
    <row r="143" customFormat="false" ht="12.75" hidden="false" customHeight="false" outlineLevel="0" collapsed="false">
      <c r="A143" s="1636" t="s">
        <v>649</v>
      </c>
      <c r="B143" s="1636"/>
      <c r="C143" s="1637" t="s">
        <v>5962</v>
      </c>
      <c r="D143" s="1638" t="s">
        <v>5963</v>
      </c>
      <c r="E143" s="1639" t="s">
        <v>1151</v>
      </c>
      <c r="F143" s="1638" t="s">
        <v>5964</v>
      </c>
      <c r="G143" s="1639" t="s">
        <v>5965</v>
      </c>
      <c r="H143" s="1639" t="s">
        <v>5966</v>
      </c>
      <c r="I143" s="1639" t="s">
        <v>5967</v>
      </c>
      <c r="J143" s="1639" t="s">
        <v>5968</v>
      </c>
      <c r="K143" s="1639" t="s">
        <v>5969</v>
      </c>
      <c r="L143" s="1639" t="s">
        <v>1030</v>
      </c>
      <c r="M143" s="1484" t="s">
        <v>5970</v>
      </c>
      <c r="N143" s="1639" t="s">
        <v>5971</v>
      </c>
      <c r="O143" s="1479" t="s">
        <v>1458</v>
      </c>
      <c r="P143" s="1484" t="s">
        <v>5972</v>
      </c>
      <c r="Q143" s="1484" t="s">
        <v>5973</v>
      </c>
      <c r="R143" s="1479"/>
      <c r="S143" s="1641" t="s">
        <v>5974</v>
      </c>
      <c r="T143" s="1642" t="s">
        <v>563</v>
      </c>
      <c r="U143" s="1639" t="s">
        <v>5975</v>
      </c>
      <c r="V143" s="1675" t="s">
        <v>1785</v>
      </c>
      <c r="W143" s="1479"/>
      <c r="X143" s="1479" t="s">
        <v>563</v>
      </c>
      <c r="Y143" s="1479" t="s">
        <v>913</v>
      </c>
      <c r="Z143" s="1639" t="s">
        <v>913</v>
      </c>
      <c r="AA143" s="1479" t="s">
        <v>5976</v>
      </c>
      <c r="AB143" s="1642" t="s">
        <v>563</v>
      </c>
      <c r="AC143" s="1642"/>
      <c r="AD143" s="1642" t="s">
        <v>563</v>
      </c>
      <c r="AE143" s="1639"/>
      <c r="AF143" s="1642" t="s">
        <v>563</v>
      </c>
      <c r="AG143" s="1642" t="s">
        <v>563</v>
      </c>
      <c r="AH143" s="1643"/>
      <c r="AI143" s="1706" t="s">
        <v>5977</v>
      </c>
      <c r="AJ143" s="1645"/>
      <c r="AK143" s="1645"/>
      <c r="AL143" s="1645"/>
      <c r="AM143" s="1645"/>
      <c r="AN143" s="1646"/>
      <c r="AO143" s="1646"/>
      <c r="AP143" s="1646"/>
      <c r="AQ143" s="1646"/>
      <c r="AR143" s="1646"/>
      <c r="AS143" s="1646"/>
      <c r="AT143" s="1646"/>
      <c r="AU143" s="1646"/>
      <c r="AV143" s="1646"/>
      <c r="AW143" s="1646"/>
      <c r="AX143" s="1646"/>
      <c r="AY143" s="1646"/>
      <c r="AZ143" s="1646"/>
      <c r="BA143" s="1646"/>
      <c r="BB143" s="1646"/>
      <c r="BC143" s="1646"/>
      <c r="BD143" s="1646"/>
      <c r="BE143" s="1646"/>
      <c r="BF143" s="1646"/>
      <c r="BG143" s="1646"/>
      <c r="BH143" s="1646"/>
      <c r="BI143" s="1646"/>
      <c r="BJ143" s="1646"/>
      <c r="BK143" s="1646"/>
      <c r="BL143" s="1646"/>
      <c r="BM143" s="1646"/>
      <c r="BN143" s="1646"/>
      <c r="BO143" s="1646"/>
      <c r="BP143" s="1646"/>
      <c r="BQ143" s="1646"/>
      <c r="BR143" s="1647"/>
      <c r="BS143" s="1647"/>
    </row>
    <row r="144" customFormat="false" ht="12.75" hidden="false" customHeight="false" outlineLevel="0" collapsed="false">
      <c r="A144" s="1636" t="s">
        <v>21</v>
      </c>
      <c r="B144" s="1636"/>
      <c r="C144" s="1637" t="s">
        <v>5978</v>
      </c>
      <c r="D144" s="1699" t="s">
        <v>5979</v>
      </c>
      <c r="E144" s="1638" t="s">
        <v>5980</v>
      </c>
      <c r="F144" s="1699" t="s">
        <v>1662</v>
      </c>
      <c r="G144" s="1479" t="s">
        <v>1663</v>
      </c>
      <c r="H144" s="1707" t="s">
        <v>1664</v>
      </c>
      <c r="I144" s="1707" t="s">
        <v>1665</v>
      </c>
      <c r="J144" s="1638" t="s">
        <v>1666</v>
      </c>
      <c r="K144" s="1682" t="s">
        <v>5981</v>
      </c>
      <c r="L144" s="1479" t="s">
        <v>1670</v>
      </c>
      <c r="M144" s="1484" t="s">
        <v>5982</v>
      </c>
      <c r="N144" s="1479" t="s">
        <v>563</v>
      </c>
      <c r="O144" s="1479" t="s">
        <v>1549</v>
      </c>
      <c r="P144" s="1681" t="s">
        <v>563</v>
      </c>
      <c r="Q144" s="1484" t="s">
        <v>5983</v>
      </c>
      <c r="R144" s="1479"/>
      <c r="S144" s="1700" t="s">
        <v>5984</v>
      </c>
      <c r="T144" s="1479"/>
      <c r="U144" s="1479"/>
      <c r="V144" s="1479"/>
      <c r="W144" s="1479"/>
      <c r="X144" s="1479"/>
      <c r="Y144" s="1639"/>
      <c r="Z144" s="1639"/>
      <c r="AA144" s="1479"/>
      <c r="AB144" s="1479"/>
      <c r="AC144" s="1479"/>
      <c r="AD144" s="1479"/>
      <c r="AE144" s="1479"/>
      <c r="AF144" s="1479"/>
      <c r="AG144" s="1479"/>
      <c r="AH144" s="1643"/>
      <c r="AI144" s="1708" t="s">
        <v>1548</v>
      </c>
      <c r="AJ144" s="1701"/>
      <c r="AK144" s="1701"/>
      <c r="AL144" s="1701"/>
      <c r="AM144" s="1701"/>
      <c r="AN144" s="141"/>
      <c r="AO144" s="141"/>
      <c r="AP144" s="141"/>
      <c r="AQ144" s="141"/>
      <c r="AR144" s="141"/>
      <c r="AS144" s="141"/>
      <c r="AT144" s="141"/>
      <c r="AU144" s="141"/>
      <c r="AV144" s="141"/>
      <c r="AW144" s="141"/>
      <c r="AX144" s="141"/>
      <c r="AY144" s="141"/>
      <c r="AZ144" s="141"/>
      <c r="BA144" s="141"/>
      <c r="BB144" s="141"/>
      <c r="BC144" s="141"/>
      <c r="BD144" s="141"/>
      <c r="BE144" s="141"/>
      <c r="BF144" s="141"/>
      <c r="BG144" s="141"/>
      <c r="BH144" s="141"/>
      <c r="BI144" s="141"/>
      <c r="BJ144" s="141"/>
      <c r="BK144" s="141"/>
      <c r="BL144" s="141"/>
      <c r="BM144" s="1646"/>
      <c r="BN144" s="1646"/>
      <c r="BO144" s="1646"/>
      <c r="BP144" s="1646"/>
      <c r="BQ144" s="1646"/>
      <c r="BR144" s="1647"/>
      <c r="BS144" s="1647"/>
    </row>
    <row r="145" customFormat="false" ht="12.75" hidden="false" customHeight="false" outlineLevel="0" collapsed="false">
      <c r="A145" s="1674" t="s">
        <v>150</v>
      </c>
      <c r="B145" s="1674"/>
      <c r="C145" s="1709" t="s">
        <v>5985</v>
      </c>
      <c r="D145" s="1638" t="s">
        <v>5986</v>
      </c>
      <c r="E145" s="1638" t="s">
        <v>5987</v>
      </c>
      <c r="F145" s="1638" t="s">
        <v>5988</v>
      </c>
      <c r="G145" s="1639" t="s">
        <v>1384</v>
      </c>
      <c r="H145" s="1639" t="s">
        <v>1385</v>
      </c>
      <c r="I145" s="1479" t="s">
        <v>1386</v>
      </c>
      <c r="J145" s="1639" t="s">
        <v>1387</v>
      </c>
      <c r="K145" s="1639" t="s">
        <v>1389</v>
      </c>
      <c r="L145" s="1479" t="s">
        <v>1394</v>
      </c>
      <c r="M145" s="1484" t="s">
        <v>1395</v>
      </c>
      <c r="N145" s="1484" t="s">
        <v>5989</v>
      </c>
      <c r="O145" s="1479" t="s">
        <v>1390</v>
      </c>
      <c r="P145" s="1484" t="s">
        <v>1391</v>
      </c>
      <c r="Q145" s="1479" t="s">
        <v>1392</v>
      </c>
      <c r="R145" s="1479"/>
      <c r="S145" s="1700" t="s">
        <v>5990</v>
      </c>
      <c r="T145" s="1639" t="s">
        <v>913</v>
      </c>
      <c r="U145" s="1639" t="s">
        <v>1388</v>
      </c>
      <c r="V145" s="1639"/>
      <c r="W145" s="1479"/>
      <c r="X145" s="1639" t="s">
        <v>563</v>
      </c>
      <c r="Y145" s="1479" t="s">
        <v>913</v>
      </c>
      <c r="Z145" s="1479" t="s">
        <v>913</v>
      </c>
      <c r="AA145" s="1479" t="s">
        <v>913</v>
      </c>
      <c r="AB145" s="1479" t="s">
        <v>913</v>
      </c>
      <c r="AC145" s="1639"/>
      <c r="AD145" s="1639"/>
      <c r="AE145" s="1639"/>
      <c r="AF145" s="1639"/>
      <c r="AG145" s="1639"/>
      <c r="AH145" s="1643"/>
      <c r="AI145" s="1644" t="s">
        <v>1548</v>
      </c>
      <c r="AJ145" s="1645"/>
      <c r="AK145" s="1645"/>
      <c r="AL145" s="1645"/>
      <c r="AM145" s="1645"/>
      <c r="AN145" s="1646"/>
      <c r="AO145" s="1646"/>
      <c r="AP145" s="1646"/>
      <c r="AQ145" s="1646"/>
      <c r="AR145" s="1646"/>
      <c r="AS145" s="1646"/>
      <c r="AT145" s="1646"/>
      <c r="AU145" s="1646"/>
      <c r="AV145" s="1646"/>
      <c r="AW145" s="1646"/>
      <c r="AX145" s="1646"/>
      <c r="AY145" s="1646"/>
      <c r="AZ145" s="1646"/>
      <c r="BA145" s="1646"/>
      <c r="BB145" s="1646"/>
      <c r="BC145" s="1646"/>
      <c r="BD145" s="1646"/>
      <c r="BE145" s="1646"/>
      <c r="BF145" s="1646"/>
      <c r="BG145" s="1646"/>
      <c r="BH145" s="1646"/>
      <c r="BI145" s="1646"/>
      <c r="BJ145" s="1646"/>
      <c r="BK145" s="1646"/>
      <c r="BL145" s="1646"/>
      <c r="BM145" s="1646"/>
      <c r="BN145" s="1646"/>
      <c r="BO145" s="1646"/>
      <c r="BP145" s="1646"/>
      <c r="BQ145" s="1646"/>
      <c r="BR145" s="1647"/>
      <c r="BS145" s="1647"/>
    </row>
    <row r="146" customFormat="false" ht="12.75" hidden="false" customHeight="false" outlineLevel="0" collapsed="false">
      <c r="A146" s="1636" t="s">
        <v>801</v>
      </c>
      <c r="B146" s="1636"/>
      <c r="C146" s="1637" t="s">
        <v>1777</v>
      </c>
      <c r="D146" s="1479"/>
      <c r="E146" s="1638" t="s">
        <v>1779</v>
      </c>
      <c r="F146" s="1638" t="s">
        <v>1780</v>
      </c>
      <c r="G146" s="1479" t="s">
        <v>1781</v>
      </c>
      <c r="H146" s="1707" t="s">
        <v>1782</v>
      </c>
      <c r="I146" s="1707" t="s">
        <v>5991</v>
      </c>
      <c r="J146" s="1479" t="s">
        <v>1784</v>
      </c>
      <c r="K146" s="1639" t="s">
        <v>5992</v>
      </c>
      <c r="L146" s="1639" t="s">
        <v>913</v>
      </c>
      <c r="M146" s="1484" t="s">
        <v>5993</v>
      </c>
      <c r="N146" s="1479" t="s">
        <v>1792</v>
      </c>
      <c r="O146" s="1639" t="s">
        <v>1772</v>
      </c>
      <c r="P146" s="1484" t="s">
        <v>5994</v>
      </c>
      <c r="Q146" s="1484" t="s">
        <v>5995</v>
      </c>
      <c r="R146" s="1479"/>
      <c r="S146" s="1641" t="s">
        <v>5996</v>
      </c>
      <c r="T146" s="1642" t="s">
        <v>563</v>
      </c>
      <c r="U146" s="1639" t="s">
        <v>913</v>
      </c>
      <c r="V146" s="1639" t="s">
        <v>1785</v>
      </c>
      <c r="W146" s="1479"/>
      <c r="X146" s="1639" t="s">
        <v>1030</v>
      </c>
      <c r="Y146" s="1479" t="s">
        <v>933</v>
      </c>
      <c r="Z146" s="1639"/>
      <c r="AA146" s="1479" t="s">
        <v>912</v>
      </c>
      <c r="AB146" s="1479"/>
      <c r="AC146" s="1639"/>
      <c r="AD146" s="1639"/>
      <c r="AE146" s="1639"/>
      <c r="AF146" s="1639"/>
      <c r="AG146" s="1639"/>
      <c r="AH146" s="1643"/>
      <c r="AI146" s="1708" t="s">
        <v>5997</v>
      </c>
      <c r="AJ146" s="1645"/>
      <c r="AK146" s="1645"/>
      <c r="AL146" s="1645"/>
      <c r="AM146" s="1645"/>
      <c r="AN146" s="1646"/>
      <c r="AO146" s="1646"/>
      <c r="AP146" s="1646"/>
      <c r="AQ146" s="1646"/>
      <c r="AR146" s="1646"/>
      <c r="AS146" s="1646"/>
      <c r="AT146" s="1646"/>
      <c r="AU146" s="1646"/>
      <c r="AV146" s="1646"/>
      <c r="AW146" s="1646"/>
      <c r="AX146" s="1646"/>
      <c r="AY146" s="1646"/>
      <c r="AZ146" s="1646"/>
      <c r="BA146" s="1646"/>
      <c r="BB146" s="1646"/>
      <c r="BC146" s="1646"/>
      <c r="BD146" s="1646"/>
      <c r="BE146" s="1646"/>
      <c r="BF146" s="1646"/>
      <c r="BG146" s="1646"/>
      <c r="BH146" s="1646"/>
      <c r="BI146" s="1646"/>
      <c r="BJ146" s="1646"/>
      <c r="BK146" s="1646"/>
      <c r="BL146" s="1646"/>
      <c r="BM146" s="1646"/>
      <c r="BN146" s="1646"/>
      <c r="BO146" s="1646"/>
      <c r="BP146" s="1646"/>
      <c r="BQ146" s="1646"/>
      <c r="BR146" s="1647"/>
      <c r="BS146" s="1647"/>
    </row>
    <row r="147" customFormat="false" ht="12.75" hidden="false" customHeight="false" outlineLevel="0" collapsed="false">
      <c r="A147" s="1710" t="s">
        <v>21</v>
      </c>
      <c r="B147" s="1710"/>
      <c r="C147" s="1637" t="s">
        <v>5998</v>
      </c>
      <c r="D147" s="1711" t="s">
        <v>2667</v>
      </c>
      <c r="E147" s="1711" t="s">
        <v>2668</v>
      </c>
      <c r="F147" s="1711" t="s">
        <v>2669</v>
      </c>
      <c r="G147" s="1701" t="s">
        <v>2670</v>
      </c>
      <c r="H147" s="1701" t="s">
        <v>2671</v>
      </c>
      <c r="I147" s="1701" t="s">
        <v>250</v>
      </c>
      <c r="J147" s="1701" t="s">
        <v>2672</v>
      </c>
      <c r="K147" s="1701" t="s">
        <v>2674</v>
      </c>
      <c r="L147" s="1701" t="s">
        <v>1030</v>
      </c>
      <c r="M147" s="160" t="s">
        <v>2675</v>
      </c>
      <c r="N147" s="1701"/>
      <c r="O147" s="1701" t="s">
        <v>1339</v>
      </c>
      <c r="P147" s="160"/>
      <c r="Q147" s="1701" t="s">
        <v>1186</v>
      </c>
      <c r="R147" s="1701"/>
      <c r="S147" s="1712"/>
      <c r="T147" s="1701" t="s">
        <v>933</v>
      </c>
      <c r="U147" s="1701" t="s">
        <v>913</v>
      </c>
      <c r="V147" s="1701" t="s">
        <v>2673</v>
      </c>
      <c r="W147" s="1701"/>
      <c r="X147" s="1701" t="s">
        <v>913</v>
      </c>
      <c r="Y147" s="1701" t="s">
        <v>913</v>
      </c>
      <c r="Z147" s="1701"/>
      <c r="AA147" s="1701" t="s">
        <v>913</v>
      </c>
      <c r="AB147" s="1701" t="s">
        <v>563</v>
      </c>
      <c r="AC147" s="1701"/>
      <c r="AD147" s="1701" t="s">
        <v>940</v>
      </c>
      <c r="AE147" s="1701" t="s">
        <v>1249</v>
      </c>
      <c r="AF147" s="1701"/>
      <c r="AG147" s="1701"/>
      <c r="AH147" s="1643"/>
      <c r="AI147" s="1701"/>
      <c r="AJ147" s="1701"/>
      <c r="AK147" s="1701"/>
      <c r="AL147" s="1701"/>
      <c r="AM147" s="1701"/>
      <c r="AN147" s="141"/>
      <c r="AO147" s="141"/>
      <c r="AP147" s="141"/>
      <c r="AQ147" s="141"/>
      <c r="AR147" s="141"/>
      <c r="AS147" s="141"/>
      <c r="AT147" s="141"/>
      <c r="AU147" s="141"/>
      <c r="AV147" s="141"/>
      <c r="AW147" s="141"/>
      <c r="AX147" s="141"/>
      <c r="AY147" s="141"/>
      <c r="AZ147" s="141"/>
      <c r="BA147" s="141"/>
      <c r="BB147" s="141"/>
      <c r="BC147" s="141"/>
      <c r="BD147" s="141"/>
      <c r="BE147" s="141"/>
      <c r="BF147" s="141"/>
      <c r="BG147" s="141"/>
      <c r="BH147" s="141"/>
      <c r="BI147" s="141"/>
      <c r="BJ147" s="141"/>
      <c r="BK147" s="141"/>
      <c r="BL147" s="141"/>
      <c r="BM147" s="141"/>
      <c r="BN147" s="141"/>
      <c r="BO147" s="141"/>
      <c r="BP147" s="141"/>
      <c r="BQ147" s="141"/>
      <c r="BR147" s="118"/>
      <c r="BS147" s="118"/>
    </row>
    <row r="148" customFormat="false" ht="12.75" hidden="false" customHeight="false" outlineLevel="0" collapsed="false">
      <c r="A148" s="1710" t="s">
        <v>150</v>
      </c>
      <c r="B148" s="1710"/>
      <c r="C148" s="1637" t="s">
        <v>2676</v>
      </c>
      <c r="D148" s="1711" t="s">
        <v>2677</v>
      </c>
      <c r="E148" s="1711" t="s">
        <v>2678</v>
      </c>
      <c r="F148" s="1711" t="s">
        <v>2679</v>
      </c>
      <c r="G148" s="1701" t="s">
        <v>2680</v>
      </c>
      <c r="H148" s="1701" t="s">
        <v>2681</v>
      </c>
      <c r="I148" s="1701" t="s">
        <v>2682</v>
      </c>
      <c r="J148" s="1701" t="s">
        <v>2683</v>
      </c>
      <c r="K148" s="1701" t="s">
        <v>2685</v>
      </c>
      <c r="L148" s="1701" t="s">
        <v>1030</v>
      </c>
      <c r="M148" s="160" t="s">
        <v>5999</v>
      </c>
      <c r="N148" s="1701" t="s">
        <v>6000</v>
      </c>
      <c r="O148" s="1701" t="s">
        <v>1966</v>
      </c>
      <c r="P148" s="160"/>
      <c r="Q148" s="1701" t="s">
        <v>2686</v>
      </c>
      <c r="R148" s="1701"/>
      <c r="S148" s="142" t="s">
        <v>6001</v>
      </c>
      <c r="T148" s="1701"/>
      <c r="U148" s="1701" t="s">
        <v>2684</v>
      </c>
      <c r="V148" s="1701"/>
      <c r="W148" s="1701"/>
      <c r="X148" s="1701" t="s">
        <v>913</v>
      </c>
      <c r="Y148" s="1701" t="s">
        <v>913</v>
      </c>
      <c r="Z148" s="1701" t="s">
        <v>913</v>
      </c>
      <c r="AA148" s="1701" t="s">
        <v>913</v>
      </c>
      <c r="AB148" s="1701" t="s">
        <v>563</v>
      </c>
      <c r="AC148" s="1701"/>
      <c r="AD148" s="1701"/>
      <c r="AE148" s="1701"/>
      <c r="AF148" s="1701"/>
      <c r="AG148" s="1701"/>
      <c r="AH148" s="1643"/>
      <c r="AI148" s="1645"/>
      <c r="AJ148" s="1701"/>
      <c r="AK148" s="1701"/>
      <c r="AL148" s="1701"/>
      <c r="AM148" s="1701"/>
      <c r="AN148" s="141"/>
      <c r="AO148" s="141"/>
      <c r="AP148" s="141"/>
      <c r="AQ148" s="141"/>
      <c r="AR148" s="141"/>
      <c r="AS148" s="141"/>
      <c r="AT148" s="141"/>
      <c r="AU148" s="141"/>
      <c r="AV148" s="141"/>
      <c r="AW148" s="141"/>
      <c r="AX148" s="141"/>
      <c r="AY148" s="141"/>
      <c r="AZ148" s="141"/>
      <c r="BA148" s="141"/>
      <c r="BB148" s="141"/>
      <c r="BC148" s="141"/>
      <c r="BD148" s="141"/>
      <c r="BE148" s="141"/>
      <c r="BF148" s="141"/>
      <c r="BG148" s="141"/>
      <c r="BH148" s="141"/>
      <c r="BI148" s="141"/>
      <c r="BJ148" s="141"/>
      <c r="BK148" s="141"/>
      <c r="BL148" s="141"/>
      <c r="BM148" s="141"/>
      <c r="BN148" s="141"/>
      <c r="BO148" s="141"/>
      <c r="BP148" s="141"/>
      <c r="BQ148" s="141"/>
      <c r="BR148" s="118"/>
      <c r="BS148" s="118"/>
    </row>
    <row r="149" customFormat="false" ht="12.75" hidden="false" customHeight="false" outlineLevel="0" collapsed="false">
      <c r="A149" s="1674" t="s">
        <v>21</v>
      </c>
      <c r="B149" s="1674"/>
      <c r="C149" s="1637" t="s">
        <v>6002</v>
      </c>
      <c r="D149" s="1638" t="s">
        <v>6003</v>
      </c>
      <c r="E149" s="1638" t="s">
        <v>6004</v>
      </c>
      <c r="F149" s="1638" t="s">
        <v>6005</v>
      </c>
      <c r="G149" s="1639" t="s">
        <v>6006</v>
      </c>
      <c r="H149" s="1639" t="s">
        <v>6007</v>
      </c>
      <c r="I149" s="1639" t="s">
        <v>6008</v>
      </c>
      <c r="J149" s="1639" t="s">
        <v>6009</v>
      </c>
      <c r="K149" s="1639" t="s">
        <v>6010</v>
      </c>
      <c r="L149" s="1642" t="s">
        <v>933</v>
      </c>
      <c r="M149" s="1681" t="s">
        <v>933</v>
      </c>
      <c r="N149" s="1639"/>
      <c r="O149" s="1479"/>
      <c r="P149" s="1484"/>
      <c r="Q149" s="1479"/>
      <c r="R149" s="1479"/>
      <c r="S149" s="1641" t="s">
        <v>6011</v>
      </c>
      <c r="T149" s="1639"/>
      <c r="U149" s="1639" t="s">
        <v>912</v>
      </c>
      <c r="V149" s="1677" t="s">
        <v>2188</v>
      </c>
      <c r="W149" s="1479"/>
      <c r="X149" s="1639" t="s">
        <v>563</v>
      </c>
      <c r="Y149" s="1639" t="s">
        <v>913</v>
      </c>
      <c r="Z149" s="1639" t="s">
        <v>563</v>
      </c>
      <c r="AA149" s="1479"/>
      <c r="AB149" s="1479" t="s">
        <v>563</v>
      </c>
      <c r="AC149" s="1639"/>
      <c r="AD149" s="1639" t="s">
        <v>1056</v>
      </c>
      <c r="AE149" s="1639" t="s">
        <v>912</v>
      </c>
      <c r="AF149" s="1639" t="s">
        <v>1056</v>
      </c>
      <c r="AG149" s="1479" t="s">
        <v>6012</v>
      </c>
      <c r="AH149" s="1643"/>
      <c r="AI149" s="1479"/>
      <c r="AJ149" s="1645" t="s">
        <v>6013</v>
      </c>
      <c r="AK149" s="1645"/>
      <c r="AL149" s="1645"/>
      <c r="AM149" s="1645"/>
      <c r="AN149" s="1646"/>
      <c r="AO149" s="1646"/>
      <c r="AP149" s="1646"/>
      <c r="AQ149" s="1646"/>
      <c r="AR149" s="1646"/>
      <c r="AS149" s="1646"/>
      <c r="AT149" s="1646"/>
      <c r="AU149" s="1646"/>
      <c r="AV149" s="1646"/>
      <c r="AW149" s="1646"/>
      <c r="AX149" s="1646"/>
      <c r="AY149" s="1646"/>
      <c r="AZ149" s="1646"/>
      <c r="BA149" s="1646"/>
      <c r="BB149" s="1646"/>
      <c r="BC149" s="1646"/>
      <c r="BD149" s="1646"/>
      <c r="BE149" s="1646"/>
      <c r="BF149" s="1646"/>
      <c r="BG149" s="1646"/>
      <c r="BH149" s="1646"/>
      <c r="BI149" s="1646"/>
      <c r="BJ149" s="1646"/>
      <c r="BK149" s="1646"/>
      <c r="BL149" s="1646"/>
      <c r="BM149" s="1646"/>
      <c r="BN149" s="1646"/>
      <c r="BO149" s="1646"/>
      <c r="BP149" s="1646"/>
      <c r="BQ149" s="1646"/>
      <c r="BR149" s="1647"/>
      <c r="BS149" s="1647"/>
    </row>
    <row r="150" customFormat="false" ht="12.75" hidden="false" customHeight="false" outlineLevel="0" collapsed="false">
      <c r="A150" s="1710" t="s">
        <v>2690</v>
      </c>
      <c r="B150" s="1710"/>
      <c r="C150" s="1637" t="s">
        <v>2691</v>
      </c>
      <c r="D150" s="1711" t="s">
        <v>2692</v>
      </c>
      <c r="E150" s="1711" t="s">
        <v>2693</v>
      </c>
      <c r="F150" s="1711" t="s">
        <v>2694</v>
      </c>
      <c r="G150" s="1701" t="s">
        <v>2695</v>
      </c>
      <c r="H150" s="1701" t="s">
        <v>2696</v>
      </c>
      <c r="I150" s="1701" t="s">
        <v>2697</v>
      </c>
      <c r="J150" s="1701" t="s">
        <v>40</v>
      </c>
      <c r="K150" s="1701" t="s">
        <v>2700</v>
      </c>
      <c r="L150" s="1701" t="s">
        <v>1030</v>
      </c>
      <c r="M150" s="160" t="s">
        <v>2703</v>
      </c>
      <c r="N150" s="1701"/>
      <c r="O150" s="1701"/>
      <c r="P150" s="160" t="s">
        <v>2701</v>
      </c>
      <c r="Q150" s="1701"/>
      <c r="R150" s="1701"/>
      <c r="S150" s="142" t="s">
        <v>6014</v>
      </c>
      <c r="T150" s="1701"/>
      <c r="U150" s="1701" t="s">
        <v>1030</v>
      </c>
      <c r="V150" s="1701" t="s">
        <v>2699</v>
      </c>
      <c r="W150" s="1701"/>
      <c r="X150" s="1701" t="s">
        <v>563</v>
      </c>
      <c r="Y150" s="1701" t="s">
        <v>913</v>
      </c>
      <c r="Z150" s="1701" t="s">
        <v>913</v>
      </c>
      <c r="AA150" s="1701"/>
      <c r="AB150" s="1701" t="s">
        <v>563</v>
      </c>
      <c r="AC150" s="1701"/>
      <c r="AD150" s="1701"/>
      <c r="AE150" s="1701"/>
      <c r="AF150" s="1701"/>
      <c r="AG150" s="1701"/>
      <c r="AH150" s="1643"/>
      <c r="AI150" s="1645"/>
      <c r="AJ150" s="1701"/>
      <c r="AK150" s="1701"/>
      <c r="AL150" s="1701"/>
      <c r="AM150" s="1701"/>
      <c r="AN150" s="141"/>
      <c r="AO150" s="141"/>
      <c r="AP150" s="141"/>
      <c r="AQ150" s="141"/>
      <c r="AR150" s="141"/>
      <c r="AS150" s="141"/>
      <c r="AT150" s="141"/>
      <c r="AU150" s="141"/>
      <c r="AV150" s="141"/>
      <c r="AW150" s="141"/>
      <c r="AX150" s="141"/>
      <c r="AY150" s="141"/>
      <c r="AZ150" s="141"/>
      <c r="BA150" s="141"/>
      <c r="BB150" s="141"/>
      <c r="BC150" s="141"/>
      <c r="BD150" s="141"/>
      <c r="BE150" s="141"/>
      <c r="BF150" s="141"/>
      <c r="BG150" s="141"/>
      <c r="BH150" s="141"/>
      <c r="BI150" s="141"/>
      <c r="BJ150" s="141"/>
      <c r="BK150" s="141"/>
      <c r="BL150" s="141"/>
      <c r="BM150" s="141"/>
      <c r="BN150" s="141"/>
      <c r="BO150" s="141"/>
      <c r="BP150" s="141"/>
      <c r="BQ150" s="141"/>
      <c r="BR150" s="118"/>
      <c r="BS150" s="118"/>
    </row>
    <row r="151" customFormat="false" ht="12.75" hidden="false" customHeight="false" outlineLevel="0" collapsed="false">
      <c r="A151" s="1713" t="s">
        <v>21</v>
      </c>
      <c r="B151" s="1713"/>
      <c r="C151" s="1637" t="s">
        <v>2704</v>
      </c>
      <c r="D151" s="1714" t="s">
        <v>2705</v>
      </c>
      <c r="E151" s="1714" t="s">
        <v>2706</v>
      </c>
      <c r="F151" s="1714" t="s">
        <v>2707</v>
      </c>
      <c r="G151" s="1645" t="s">
        <v>2708</v>
      </c>
      <c r="H151" s="1645" t="s">
        <v>6015</v>
      </c>
      <c r="I151" s="1645" t="s">
        <v>2710</v>
      </c>
      <c r="J151" s="1645" t="s">
        <v>2711</v>
      </c>
      <c r="K151" s="1645" t="s">
        <v>2713</v>
      </c>
      <c r="L151" s="1715" t="s">
        <v>563</v>
      </c>
      <c r="M151" s="1716" t="s">
        <v>563</v>
      </c>
      <c r="N151" s="1645"/>
      <c r="O151" s="1701"/>
      <c r="P151" s="160"/>
      <c r="Q151" s="1717" t="n">
        <v>41188</v>
      </c>
      <c r="R151" s="1701"/>
      <c r="S151" s="1718"/>
      <c r="T151" s="1645"/>
      <c r="U151" s="1645" t="s">
        <v>2712</v>
      </c>
      <c r="V151" s="1715" t="s">
        <v>562</v>
      </c>
      <c r="W151" s="1701"/>
      <c r="X151" s="1719"/>
      <c r="Y151" s="1701"/>
      <c r="Z151" s="1701"/>
      <c r="AA151" s="1701"/>
      <c r="AB151" s="1701" t="s">
        <v>913</v>
      </c>
      <c r="AC151" s="1715"/>
      <c r="AD151" s="1715" t="s">
        <v>1056</v>
      </c>
      <c r="AE151" s="1715" t="s">
        <v>1056</v>
      </c>
      <c r="AF151" s="1645" t="s">
        <v>1056</v>
      </c>
      <c r="AG151" s="1701" t="s">
        <v>6016</v>
      </c>
      <c r="AH151" s="1643"/>
      <c r="AI151" s="1645"/>
      <c r="AJ151" s="1645" t="s">
        <v>1019</v>
      </c>
      <c r="AK151" s="1645"/>
      <c r="AL151" s="1645"/>
      <c r="AM151" s="1645"/>
      <c r="AN151" s="1646"/>
      <c r="AO151" s="1646"/>
      <c r="AP151" s="1646"/>
      <c r="AQ151" s="1646"/>
      <c r="AR151" s="1646"/>
      <c r="AS151" s="1646"/>
      <c r="AT151" s="1646"/>
      <c r="AU151" s="1646"/>
      <c r="AV151" s="1646"/>
      <c r="AW151" s="1646"/>
      <c r="AX151" s="1646"/>
      <c r="AY151" s="1646"/>
      <c r="AZ151" s="1646"/>
      <c r="BA151" s="1646"/>
      <c r="BB151" s="1646"/>
      <c r="BC151" s="1646"/>
      <c r="BD151" s="1646"/>
      <c r="BE151" s="1646"/>
      <c r="BF151" s="1646"/>
      <c r="BG151" s="1646"/>
      <c r="BH151" s="1646"/>
      <c r="BI151" s="1646"/>
      <c r="BJ151" s="1646"/>
      <c r="BK151" s="1646"/>
      <c r="BL151" s="1646"/>
      <c r="BM151" s="1646"/>
      <c r="BN151" s="1646"/>
      <c r="BO151" s="1646"/>
      <c r="BP151" s="1646"/>
      <c r="BQ151" s="1646"/>
      <c r="BR151" s="1647"/>
      <c r="BS151" s="1647"/>
    </row>
    <row r="152" customFormat="false" ht="12.75" hidden="false" customHeight="false" outlineLevel="0" collapsed="false">
      <c r="A152" s="1713" t="s">
        <v>96</v>
      </c>
      <c r="B152" s="1713"/>
      <c r="C152" s="1637" t="s">
        <v>2715</v>
      </c>
      <c r="D152" s="1645" t="s">
        <v>940</v>
      </c>
      <c r="E152" s="1645" t="s">
        <v>1151</v>
      </c>
      <c r="F152" s="1720" t="s">
        <v>2716</v>
      </c>
      <c r="G152" s="1645" t="s">
        <v>6017</v>
      </c>
      <c r="H152" s="1701"/>
      <c r="I152" s="1645" t="s">
        <v>2718</v>
      </c>
      <c r="J152" s="1645" t="s">
        <v>2719</v>
      </c>
      <c r="K152" s="1645" t="s">
        <v>2720</v>
      </c>
      <c r="L152" s="1701" t="s">
        <v>2721</v>
      </c>
      <c r="M152" s="1721" t="s">
        <v>933</v>
      </c>
      <c r="N152" s="1645"/>
      <c r="O152" s="1701"/>
      <c r="P152" s="160"/>
      <c r="Q152" s="1701"/>
      <c r="R152" s="1701"/>
      <c r="S152" s="1712"/>
      <c r="T152" s="1645"/>
      <c r="U152" s="1645" t="s">
        <v>1030</v>
      </c>
      <c r="V152" s="1645"/>
      <c r="W152" s="1701"/>
      <c r="X152" s="1719"/>
      <c r="Y152" s="1701" t="s">
        <v>913</v>
      </c>
      <c r="Z152" s="1701" t="s">
        <v>563</v>
      </c>
      <c r="AA152" s="1701" t="s">
        <v>913</v>
      </c>
      <c r="AB152" s="1701" t="s">
        <v>563</v>
      </c>
      <c r="AC152" s="1645"/>
      <c r="AD152" s="1645"/>
      <c r="AE152" s="1715" t="s">
        <v>569</v>
      </c>
      <c r="AF152" s="1645"/>
      <c r="AG152" s="1645"/>
      <c r="AH152" s="1643"/>
      <c r="AI152" s="1645"/>
      <c r="AJ152" s="1645"/>
      <c r="AK152" s="1645"/>
      <c r="AL152" s="1645"/>
      <c r="AM152" s="1645"/>
      <c r="AN152" s="1646"/>
      <c r="AO152" s="1646"/>
      <c r="AP152" s="1646"/>
      <c r="AQ152" s="1646"/>
      <c r="AR152" s="1646"/>
      <c r="AS152" s="1646"/>
      <c r="AT152" s="1646"/>
      <c r="AU152" s="1646"/>
      <c r="AV152" s="1646"/>
      <c r="AW152" s="1646"/>
      <c r="AX152" s="1646"/>
      <c r="AY152" s="1646"/>
      <c r="AZ152" s="1646"/>
      <c r="BA152" s="1646"/>
      <c r="BB152" s="1646"/>
      <c r="BC152" s="1646"/>
      <c r="BD152" s="1646"/>
      <c r="BE152" s="1646"/>
      <c r="BF152" s="1646"/>
      <c r="BG152" s="1646"/>
      <c r="BH152" s="1646"/>
      <c r="BI152" s="1646"/>
      <c r="BJ152" s="1646"/>
      <c r="BK152" s="1646"/>
      <c r="BL152" s="1646"/>
      <c r="BM152" s="1646"/>
      <c r="BN152" s="1646"/>
      <c r="BO152" s="1646"/>
      <c r="BP152" s="1646"/>
      <c r="BQ152" s="1646"/>
      <c r="BR152" s="1647"/>
      <c r="BS152" s="1647"/>
    </row>
    <row r="153" customFormat="false" ht="12.75" hidden="false" customHeight="false" outlineLevel="0" collapsed="false">
      <c r="A153" s="1710" t="s">
        <v>2722</v>
      </c>
      <c r="B153" s="1710"/>
      <c r="C153" s="1637" t="s">
        <v>2723</v>
      </c>
      <c r="D153" s="1701" t="s">
        <v>949</v>
      </c>
      <c r="E153" s="1711" t="s">
        <v>2724</v>
      </c>
      <c r="F153" s="1711" t="s">
        <v>2725</v>
      </c>
      <c r="G153" s="1701" t="s">
        <v>2726</v>
      </c>
      <c r="H153" s="1701" t="s">
        <v>6018</v>
      </c>
      <c r="I153" s="1701" t="s">
        <v>2728</v>
      </c>
      <c r="J153" s="1701" t="s">
        <v>2729</v>
      </c>
      <c r="K153" s="160" t="s">
        <v>6019</v>
      </c>
      <c r="L153" s="1701" t="s">
        <v>1030</v>
      </c>
      <c r="M153" s="160" t="s">
        <v>933</v>
      </c>
      <c r="N153" s="1701"/>
      <c r="O153" s="1701" t="s">
        <v>1390</v>
      </c>
      <c r="P153" s="160"/>
      <c r="Q153" s="1701" t="n">
        <v>15</v>
      </c>
      <c r="R153" s="1701"/>
      <c r="S153" s="142" t="s">
        <v>6020</v>
      </c>
      <c r="T153" s="1701"/>
      <c r="U153" s="1701" t="s">
        <v>1388</v>
      </c>
      <c r="V153" s="1701"/>
      <c r="W153" s="1701"/>
      <c r="X153" s="1701"/>
      <c r="Y153" s="1701" t="s">
        <v>913</v>
      </c>
      <c r="Z153" s="1701" t="s">
        <v>913</v>
      </c>
      <c r="AA153" s="1701" t="s">
        <v>913</v>
      </c>
      <c r="AB153" s="1701"/>
      <c r="AC153" s="1701"/>
      <c r="AD153" s="1701"/>
      <c r="AE153" s="1701" t="s">
        <v>569</v>
      </c>
      <c r="AF153" s="1701"/>
      <c r="AG153" s="1701"/>
      <c r="AH153" s="1643"/>
      <c r="AI153" s="1645"/>
      <c r="AJ153" s="1701"/>
      <c r="AK153" s="1701"/>
      <c r="AL153" s="1701"/>
      <c r="AM153" s="1701"/>
      <c r="AN153" s="141"/>
      <c r="AO153" s="141"/>
      <c r="AP153" s="141"/>
      <c r="AQ153" s="141"/>
      <c r="AR153" s="141"/>
      <c r="AS153" s="141"/>
      <c r="AT153" s="141"/>
      <c r="AU153" s="141"/>
      <c r="AV153" s="141"/>
      <c r="AW153" s="141"/>
      <c r="AX153" s="141"/>
      <c r="AY153" s="141"/>
      <c r="AZ153" s="141"/>
      <c r="BA153" s="141"/>
      <c r="BB153" s="141"/>
      <c r="BC153" s="141"/>
      <c r="BD153" s="141"/>
      <c r="BE153" s="141"/>
      <c r="BF153" s="141"/>
      <c r="BG153" s="141"/>
      <c r="BH153" s="141"/>
      <c r="BI153" s="141"/>
      <c r="BJ153" s="141"/>
      <c r="BK153" s="141"/>
      <c r="BL153" s="141"/>
      <c r="BM153" s="141"/>
      <c r="BN153" s="141"/>
      <c r="BO153" s="141"/>
      <c r="BP153" s="141"/>
      <c r="BQ153" s="141"/>
      <c r="BR153" s="118"/>
      <c r="BS153" s="118"/>
    </row>
    <row r="154" customFormat="false" ht="12.75" hidden="false" customHeight="false" outlineLevel="0" collapsed="false">
      <c r="A154" s="1674" t="s">
        <v>590</v>
      </c>
      <c r="B154" s="1674"/>
      <c r="C154" s="1637" t="s">
        <v>6021</v>
      </c>
      <c r="D154" s="1638" t="s">
        <v>6022</v>
      </c>
      <c r="E154" s="1638" t="s">
        <v>6023</v>
      </c>
      <c r="F154" s="1638" t="s">
        <v>6024</v>
      </c>
      <c r="G154" s="1639" t="s">
        <v>6025</v>
      </c>
      <c r="H154" s="1682" t="s">
        <v>6026</v>
      </c>
      <c r="I154" s="1639" t="s">
        <v>6027</v>
      </c>
      <c r="J154" s="1642" t="s">
        <v>940</v>
      </c>
      <c r="K154" s="1642"/>
      <c r="L154" s="1639"/>
      <c r="M154" s="1682"/>
      <c r="N154" s="1639"/>
      <c r="O154" s="1479"/>
      <c r="P154" s="1484"/>
      <c r="Q154" s="1479" t="s">
        <v>1002</v>
      </c>
      <c r="R154" s="1479"/>
      <c r="S154" s="1641"/>
      <c r="T154" s="1639"/>
      <c r="U154" s="1642" t="s">
        <v>940</v>
      </c>
      <c r="V154" s="1642" t="s">
        <v>940</v>
      </c>
      <c r="W154" s="1479"/>
      <c r="X154" s="1682" t="s">
        <v>6028</v>
      </c>
      <c r="Y154" s="1682" t="s">
        <v>5825</v>
      </c>
      <c r="Z154" s="1639" t="s">
        <v>913</v>
      </c>
      <c r="AA154" s="1639" t="s">
        <v>913</v>
      </c>
      <c r="AB154" s="1479" t="s">
        <v>563</v>
      </c>
      <c r="AC154" s="1639"/>
      <c r="AD154" s="1639" t="s">
        <v>1131</v>
      </c>
      <c r="AE154" s="1642"/>
      <c r="AF154" s="1639"/>
      <c r="AG154" s="1639" t="s">
        <v>6029</v>
      </c>
      <c r="AH154" s="1643"/>
      <c r="AI154" s="1708" t="s">
        <v>6030</v>
      </c>
      <c r="AJ154" s="1645"/>
      <c r="AK154" s="1645"/>
      <c r="AL154" s="1645"/>
      <c r="AM154" s="1645"/>
      <c r="AN154" s="1646"/>
      <c r="AO154" s="1646"/>
      <c r="AP154" s="1646"/>
      <c r="AQ154" s="1646"/>
      <c r="AR154" s="1646"/>
      <c r="AS154" s="1646"/>
      <c r="AT154" s="1646"/>
      <c r="AU154" s="1646"/>
      <c r="AV154" s="1646"/>
      <c r="AW154" s="1646"/>
      <c r="AX154" s="1646"/>
      <c r="AY154" s="1646"/>
      <c r="AZ154" s="1646"/>
      <c r="BA154" s="1646"/>
      <c r="BB154" s="1646"/>
      <c r="BC154" s="1646"/>
      <c r="BD154" s="1646"/>
      <c r="BE154" s="1646"/>
      <c r="BF154" s="1646"/>
      <c r="BG154" s="1646"/>
      <c r="BH154" s="1646"/>
      <c r="BI154" s="1646"/>
      <c r="BJ154" s="1646"/>
      <c r="BK154" s="1646"/>
      <c r="BL154" s="1646"/>
      <c r="BM154" s="1646"/>
      <c r="BN154" s="1646"/>
      <c r="BO154" s="1646"/>
      <c r="BP154" s="1646"/>
      <c r="BQ154" s="1646"/>
      <c r="BR154" s="1647"/>
      <c r="BS154" s="1647"/>
    </row>
    <row r="155" customFormat="false" ht="12.75" hidden="false" customHeight="false" outlineLevel="0" collapsed="false">
      <c r="A155" s="1636" t="s">
        <v>21</v>
      </c>
      <c r="B155" s="1636"/>
      <c r="C155" s="1722" t="s">
        <v>6031</v>
      </c>
      <c r="D155" s="1479"/>
      <c r="E155" s="1638" t="s">
        <v>6032</v>
      </c>
      <c r="F155" s="1638" t="s">
        <v>6033</v>
      </c>
      <c r="G155" s="1707" t="s">
        <v>6034</v>
      </c>
      <c r="H155" s="1639"/>
      <c r="I155" s="1707" t="s">
        <v>6035</v>
      </c>
      <c r="J155" s="1479" t="s">
        <v>6036</v>
      </c>
      <c r="K155" s="1639" t="s">
        <v>6037</v>
      </c>
      <c r="L155" s="1723" t="n">
        <v>42221</v>
      </c>
      <c r="M155" s="1484" t="s">
        <v>6038</v>
      </c>
      <c r="N155" s="1642" t="s">
        <v>563</v>
      </c>
      <c r="O155" s="1639" t="s">
        <v>1772</v>
      </c>
      <c r="P155" s="1681" t="s">
        <v>563</v>
      </c>
      <c r="Q155" s="1642" t="s">
        <v>563</v>
      </c>
      <c r="R155" s="1479"/>
      <c r="S155" s="1641" t="s">
        <v>6039</v>
      </c>
      <c r="T155" s="1642" t="s">
        <v>563</v>
      </c>
      <c r="U155" s="1642" t="s">
        <v>563</v>
      </c>
      <c r="V155" s="1640" t="s">
        <v>562</v>
      </c>
      <c r="W155" s="1479"/>
      <c r="X155" s="1642"/>
      <c r="Y155" s="1642"/>
      <c r="Z155" s="1642"/>
      <c r="AA155" s="1642"/>
      <c r="AB155" s="1642" t="s">
        <v>913</v>
      </c>
      <c r="AC155" s="1642"/>
      <c r="AD155" s="1642" t="s">
        <v>563</v>
      </c>
      <c r="AE155" s="1639"/>
      <c r="AF155" s="1642" t="s">
        <v>563</v>
      </c>
      <c r="AG155" s="1642" t="s">
        <v>563</v>
      </c>
      <c r="AH155" s="1643"/>
      <c r="AI155" s="1724" t="s">
        <v>6040</v>
      </c>
      <c r="AJ155" s="1645"/>
      <c r="AK155" s="1645"/>
      <c r="AL155" s="1645"/>
      <c r="AM155" s="1645"/>
      <c r="AN155" s="1646"/>
      <c r="AO155" s="1646"/>
      <c r="AP155" s="1646"/>
      <c r="AQ155" s="1646"/>
      <c r="AR155" s="1646"/>
      <c r="AS155" s="1646"/>
      <c r="AT155" s="1646"/>
      <c r="AU155" s="1646"/>
      <c r="AV155" s="1646"/>
      <c r="AW155" s="1646"/>
      <c r="AX155" s="1646"/>
      <c r="AY155" s="1646"/>
      <c r="AZ155" s="1646"/>
      <c r="BA155" s="1646"/>
      <c r="BB155" s="1646"/>
      <c r="BC155" s="1646"/>
      <c r="BD155" s="1646"/>
      <c r="BE155" s="1646"/>
      <c r="BF155" s="1646"/>
      <c r="BG155" s="1646"/>
      <c r="BH155" s="1646"/>
      <c r="BI155" s="1646"/>
      <c r="BJ155" s="1646"/>
      <c r="BK155" s="1646"/>
      <c r="BL155" s="1646"/>
      <c r="BM155" s="1646"/>
      <c r="BN155" s="1646"/>
      <c r="BO155" s="1646"/>
      <c r="BP155" s="1646"/>
      <c r="BQ155" s="1646"/>
      <c r="BR155" s="1647"/>
      <c r="BS155" s="1647"/>
    </row>
    <row r="156" customFormat="false" ht="12.75" hidden="false" customHeight="false" outlineLevel="0" collapsed="false">
      <c r="A156" s="1713" t="s">
        <v>21</v>
      </c>
      <c r="B156" s="1713"/>
      <c r="C156" s="1637" t="s">
        <v>2733</v>
      </c>
      <c r="D156" s="1714" t="s">
        <v>2734</v>
      </c>
      <c r="E156" s="1714" t="s">
        <v>2735</v>
      </c>
      <c r="F156" s="1714" t="s">
        <v>2736</v>
      </c>
      <c r="G156" s="1645" t="s">
        <v>2099</v>
      </c>
      <c r="H156" s="1645" t="s">
        <v>2737</v>
      </c>
      <c r="I156" s="1645" t="s">
        <v>2738</v>
      </c>
      <c r="J156" s="1645" t="s">
        <v>2739</v>
      </c>
      <c r="K156" s="1645" t="s">
        <v>2742</v>
      </c>
      <c r="L156" s="1725" t="s">
        <v>562</v>
      </c>
      <c r="M156" s="1721" t="s">
        <v>562</v>
      </c>
      <c r="N156" s="1645"/>
      <c r="O156" s="1701"/>
      <c r="P156" s="160"/>
      <c r="Q156" s="1701" t="s">
        <v>1002</v>
      </c>
      <c r="R156" s="1701"/>
      <c r="S156" s="1712"/>
      <c r="T156" s="1645"/>
      <c r="U156" s="1645" t="s">
        <v>2741</v>
      </c>
      <c r="V156" s="1645" t="s">
        <v>562</v>
      </c>
      <c r="W156" s="1701"/>
      <c r="X156" s="1719"/>
      <c r="Y156" s="1701"/>
      <c r="Z156" s="1701"/>
      <c r="AA156" s="1701"/>
      <c r="AB156" s="1701"/>
      <c r="AC156" s="1701"/>
      <c r="AD156" s="1701" t="s">
        <v>2744</v>
      </c>
      <c r="AE156" s="1726" t="s">
        <v>2740</v>
      </c>
      <c r="AF156" s="1701" t="s">
        <v>2745</v>
      </c>
      <c r="AG156" s="1715"/>
      <c r="AH156" s="1643"/>
      <c r="AI156" s="1645"/>
      <c r="AJ156" s="1701"/>
      <c r="AK156" s="1701"/>
      <c r="AL156" s="1701"/>
      <c r="AM156" s="1701"/>
      <c r="AN156" s="141"/>
      <c r="AO156" s="141"/>
      <c r="AP156" s="141"/>
      <c r="AQ156" s="141"/>
      <c r="AR156" s="141"/>
      <c r="AS156" s="141"/>
      <c r="AT156" s="141"/>
      <c r="AU156" s="141"/>
      <c r="AV156" s="141"/>
      <c r="AW156" s="141"/>
      <c r="AX156" s="141"/>
      <c r="AY156" s="141"/>
      <c r="AZ156" s="141"/>
      <c r="BA156" s="141"/>
      <c r="BB156" s="141"/>
      <c r="BC156" s="141"/>
      <c r="BD156" s="141"/>
      <c r="BE156" s="141"/>
      <c r="BF156" s="141"/>
      <c r="BG156" s="141"/>
      <c r="BH156" s="141"/>
      <c r="BI156" s="141"/>
      <c r="BJ156" s="141"/>
      <c r="BK156" s="141"/>
      <c r="BL156" s="141"/>
      <c r="BM156" s="141"/>
      <c r="BN156" s="141"/>
      <c r="BO156" s="1646"/>
      <c r="BP156" s="1646"/>
      <c r="BQ156" s="1646"/>
      <c r="BR156" s="1647"/>
      <c r="BS156" s="1647"/>
    </row>
    <row r="157" customFormat="false" ht="12.75" hidden="false" customHeight="false" outlineLevel="0" collapsed="false">
      <c r="A157" s="1727" t="s">
        <v>2207</v>
      </c>
      <c r="B157" s="1727"/>
      <c r="C157" s="1637" t="s">
        <v>6041</v>
      </c>
      <c r="D157" s="1675" t="s">
        <v>940</v>
      </c>
      <c r="E157" s="1638" t="s">
        <v>2209</v>
      </c>
      <c r="F157" s="1699" t="s">
        <v>2210</v>
      </c>
      <c r="G157" s="1639" t="s">
        <v>2211</v>
      </c>
      <c r="H157" s="1639" t="s">
        <v>2212</v>
      </c>
      <c r="I157" s="1639" t="s">
        <v>6042</v>
      </c>
      <c r="J157" s="1639" t="s">
        <v>2214</v>
      </c>
      <c r="K157" s="1639" t="s">
        <v>2215</v>
      </c>
      <c r="L157" s="1479" t="s">
        <v>2217</v>
      </c>
      <c r="M157" s="1681" t="s">
        <v>563</v>
      </c>
      <c r="N157" s="1642"/>
      <c r="O157" s="1642"/>
      <c r="P157" s="1681"/>
      <c r="Q157" s="1642"/>
      <c r="R157" s="1479"/>
      <c r="S157" s="1700"/>
      <c r="T157" s="1642"/>
      <c r="U157" s="1639" t="s">
        <v>912</v>
      </c>
      <c r="V157" s="1642" t="s">
        <v>940</v>
      </c>
      <c r="W157" s="1479"/>
      <c r="X157" s="1639" t="s">
        <v>913</v>
      </c>
      <c r="Y157" s="1639" t="s">
        <v>913</v>
      </c>
      <c r="Z157" s="1639" t="s">
        <v>913</v>
      </c>
      <c r="AA157" s="1639" t="s">
        <v>913</v>
      </c>
      <c r="AB157" s="1484" t="s">
        <v>6043</v>
      </c>
      <c r="AC157" s="1642"/>
      <c r="AD157" s="1642" t="s">
        <v>1056</v>
      </c>
      <c r="AE157" s="1642" t="s">
        <v>1056</v>
      </c>
      <c r="AF157" s="1479" t="s">
        <v>2020</v>
      </c>
      <c r="AG157" s="1642"/>
      <c r="AH157" s="1643"/>
      <c r="AI157" s="1728" t="s">
        <v>1922</v>
      </c>
      <c r="AJ157" s="1645" t="s">
        <v>1019</v>
      </c>
      <c r="AK157" s="1645"/>
      <c r="AL157" s="1645"/>
      <c r="AM157" s="1645"/>
      <c r="AN157" s="1646"/>
      <c r="AO157" s="1646"/>
      <c r="AP157" s="1646"/>
      <c r="AQ157" s="1646"/>
      <c r="AR157" s="1646"/>
      <c r="AS157" s="1646"/>
      <c r="AT157" s="1646"/>
      <c r="AU157" s="1646"/>
      <c r="AV157" s="1646"/>
      <c r="AW157" s="1646"/>
      <c r="AX157" s="1646"/>
      <c r="AY157" s="1646"/>
      <c r="AZ157" s="1646"/>
      <c r="BA157" s="1646"/>
      <c r="BB157" s="1646"/>
      <c r="BC157" s="1646"/>
      <c r="BD157" s="1646"/>
      <c r="BE157" s="1646"/>
      <c r="BF157" s="1646"/>
      <c r="BG157" s="1646"/>
      <c r="BH157" s="1646"/>
      <c r="BI157" s="1646"/>
      <c r="BJ157" s="1646"/>
      <c r="BK157" s="1646"/>
      <c r="BL157" s="1646"/>
      <c r="BM157" s="1646"/>
      <c r="BN157" s="1646"/>
      <c r="BO157" s="1646"/>
      <c r="BP157" s="1646"/>
      <c r="BQ157" s="1646"/>
      <c r="BR157" s="1647"/>
      <c r="BS157" s="1647"/>
    </row>
    <row r="158" customFormat="false" ht="12.75" hidden="false" customHeight="false" outlineLevel="0" collapsed="false">
      <c r="A158" s="1674" t="s">
        <v>1920</v>
      </c>
      <c r="B158" s="1674"/>
      <c r="C158" s="1705" t="s">
        <v>1921</v>
      </c>
      <c r="D158" s="1638" t="s">
        <v>1923</v>
      </c>
      <c r="E158" s="1638" t="s">
        <v>1924</v>
      </c>
      <c r="F158" s="1638" t="s">
        <v>1925</v>
      </c>
      <c r="G158" s="1639" t="s">
        <v>1926</v>
      </c>
      <c r="H158" s="1639" t="s">
        <v>1927</v>
      </c>
      <c r="I158" s="1639" t="s">
        <v>1928</v>
      </c>
      <c r="J158" s="1639" t="s">
        <v>1929</v>
      </c>
      <c r="K158" s="1639" t="s">
        <v>1931</v>
      </c>
      <c r="L158" s="1639" t="s">
        <v>1936</v>
      </c>
      <c r="M158" s="1682" t="s">
        <v>1937</v>
      </c>
      <c r="N158" s="1639" t="s">
        <v>1938</v>
      </c>
      <c r="O158" s="1639" t="s">
        <v>1412</v>
      </c>
      <c r="P158" s="1682" t="s">
        <v>1933</v>
      </c>
      <c r="Q158" s="1639" t="s">
        <v>1934</v>
      </c>
      <c r="R158" s="1479"/>
      <c r="S158" s="1641" t="s">
        <v>6044</v>
      </c>
      <c r="T158" s="1639"/>
      <c r="U158" s="1639" t="s">
        <v>913</v>
      </c>
      <c r="V158" s="1639"/>
      <c r="W158" s="1479"/>
      <c r="X158" s="1639" t="s">
        <v>913</v>
      </c>
      <c r="Y158" s="1682" t="s">
        <v>6045</v>
      </c>
      <c r="Z158" s="1639" t="s">
        <v>563</v>
      </c>
      <c r="AA158" s="1639" t="s">
        <v>913</v>
      </c>
      <c r="AB158" s="1639" t="s">
        <v>1932</v>
      </c>
      <c r="AC158" s="1639"/>
      <c r="AD158" s="1639"/>
      <c r="AE158" s="1639"/>
      <c r="AF158" s="1639"/>
      <c r="AG158" s="1639"/>
      <c r="AH158" s="1643"/>
      <c r="AI158" s="1708" t="s">
        <v>1922</v>
      </c>
      <c r="AJ158" s="1645"/>
      <c r="AK158" s="1645"/>
      <c r="AL158" s="1645"/>
      <c r="AM158" s="1645"/>
      <c r="AN158" s="1646"/>
      <c r="AO158" s="1646"/>
      <c r="AP158" s="1646"/>
      <c r="AQ158" s="1646"/>
      <c r="AR158" s="1646"/>
      <c r="AS158" s="1646"/>
      <c r="AT158" s="1646"/>
      <c r="AU158" s="1646"/>
      <c r="AV158" s="1646"/>
      <c r="AW158" s="1646"/>
      <c r="AX158" s="1646"/>
      <c r="AY158" s="1646"/>
      <c r="AZ158" s="1646"/>
      <c r="BA158" s="1646"/>
      <c r="BB158" s="1646"/>
      <c r="BC158" s="1646"/>
      <c r="BD158" s="1646"/>
      <c r="BE158" s="1646"/>
      <c r="BF158" s="1646"/>
      <c r="BG158" s="1646"/>
      <c r="BH158" s="1646"/>
      <c r="BI158" s="1646"/>
      <c r="BJ158" s="1646"/>
      <c r="BK158" s="1646"/>
      <c r="BL158" s="1646"/>
      <c r="BM158" s="1646"/>
      <c r="BN158" s="1646"/>
      <c r="BO158" s="1646"/>
      <c r="BP158" s="1646"/>
      <c r="BQ158" s="1646"/>
      <c r="BR158" s="1647"/>
      <c r="BS158" s="1647"/>
    </row>
    <row r="159" customFormat="false" ht="12.75" hidden="false" customHeight="false" outlineLevel="0" collapsed="false">
      <c r="A159" s="1713" t="s">
        <v>21</v>
      </c>
      <c r="B159" s="1713"/>
      <c r="C159" s="1637" t="s">
        <v>2746</v>
      </c>
      <c r="D159" s="1729" t="s">
        <v>940</v>
      </c>
      <c r="E159" s="1714" t="s">
        <v>2747</v>
      </c>
      <c r="F159" s="1714" t="s">
        <v>2748</v>
      </c>
      <c r="G159" s="1645" t="s">
        <v>2749</v>
      </c>
      <c r="H159" s="1726" t="s">
        <v>2750</v>
      </c>
      <c r="I159" s="1645" t="s">
        <v>6046</v>
      </c>
      <c r="J159" s="1645" t="s">
        <v>2752</v>
      </c>
      <c r="K159" s="1645" t="s">
        <v>6047</v>
      </c>
      <c r="L159" s="1701" t="s">
        <v>1030</v>
      </c>
      <c r="M159" s="1716" t="s">
        <v>933</v>
      </c>
      <c r="N159" s="1715"/>
      <c r="O159" s="1645"/>
      <c r="P159" s="1730"/>
      <c r="Q159" s="1715"/>
      <c r="R159" s="1701"/>
      <c r="S159" s="1718"/>
      <c r="T159" s="1715"/>
      <c r="U159" s="1645" t="s">
        <v>912</v>
      </c>
      <c r="V159" s="1645" t="s">
        <v>1056</v>
      </c>
      <c r="W159" s="1701"/>
      <c r="X159" s="1645" t="s">
        <v>563</v>
      </c>
      <c r="Y159" s="1645" t="s">
        <v>913</v>
      </c>
      <c r="Z159" s="1701"/>
      <c r="AA159" s="1645" t="s">
        <v>913</v>
      </c>
      <c r="AB159" s="1645" t="s">
        <v>563</v>
      </c>
      <c r="AC159" s="1715"/>
      <c r="AD159" s="1715" t="s">
        <v>1056</v>
      </c>
      <c r="AE159" s="1715" t="s">
        <v>1056</v>
      </c>
      <c r="AF159" s="1645" t="s">
        <v>1056</v>
      </c>
      <c r="AG159" s="1715"/>
      <c r="AH159" s="1643"/>
      <c r="AI159" s="1645"/>
      <c r="AJ159" s="1645" t="s">
        <v>961</v>
      </c>
      <c r="AK159" s="1645"/>
      <c r="AL159" s="1645"/>
      <c r="AM159" s="1645"/>
      <c r="AN159" s="1646"/>
      <c r="AO159" s="1646"/>
      <c r="AP159" s="1646"/>
      <c r="AQ159" s="1646"/>
      <c r="AR159" s="1646"/>
      <c r="AS159" s="1646"/>
      <c r="AT159" s="1646"/>
      <c r="AU159" s="1646"/>
      <c r="AV159" s="1646"/>
      <c r="AW159" s="1646"/>
      <c r="AX159" s="1646"/>
      <c r="AY159" s="1646"/>
      <c r="AZ159" s="1646"/>
      <c r="BA159" s="1646"/>
      <c r="BB159" s="1646"/>
      <c r="BC159" s="1646"/>
      <c r="BD159" s="1646"/>
      <c r="BE159" s="1646"/>
      <c r="BF159" s="1646"/>
      <c r="BG159" s="1646"/>
      <c r="BH159" s="1646"/>
      <c r="BI159" s="1646"/>
      <c r="BJ159" s="1646"/>
      <c r="BK159" s="1646"/>
      <c r="BL159" s="1646"/>
      <c r="BM159" s="1646"/>
      <c r="BN159" s="1646"/>
      <c r="BO159" s="1646"/>
      <c r="BP159" s="1646"/>
      <c r="BQ159" s="1646"/>
      <c r="BR159" s="1647"/>
      <c r="BS159" s="1647"/>
    </row>
    <row r="160" customFormat="false" ht="12.75" hidden="false" customHeight="false" outlineLevel="0" collapsed="false">
      <c r="A160" s="1713"/>
      <c r="B160" s="1713"/>
      <c r="C160" s="1637" t="s">
        <v>6048</v>
      </c>
      <c r="D160" s="1711" t="s">
        <v>2755</v>
      </c>
      <c r="E160" s="1711" t="s">
        <v>2756</v>
      </c>
      <c r="F160" s="1711" t="s">
        <v>2757</v>
      </c>
      <c r="G160" s="160" t="s">
        <v>6049</v>
      </c>
      <c r="H160" s="1701" t="s">
        <v>2759</v>
      </c>
      <c r="I160" s="1701" t="s">
        <v>2760</v>
      </c>
      <c r="J160" s="1701"/>
      <c r="K160" s="1701"/>
      <c r="L160" s="1701"/>
      <c r="M160" s="160"/>
      <c r="N160" s="1701"/>
      <c r="O160" s="1701"/>
      <c r="P160" s="160"/>
      <c r="Q160" s="1701"/>
      <c r="R160" s="1701"/>
      <c r="S160" s="1712"/>
      <c r="T160" s="1701"/>
      <c r="U160" s="1701"/>
      <c r="V160" s="1701"/>
      <c r="W160" s="1701"/>
      <c r="X160" s="1701" t="s">
        <v>563</v>
      </c>
      <c r="Y160" s="1701" t="s">
        <v>563</v>
      </c>
      <c r="Z160" s="1701" t="s">
        <v>563</v>
      </c>
      <c r="AA160" s="1701" t="s">
        <v>913</v>
      </c>
      <c r="AB160" s="1701" t="s">
        <v>563</v>
      </c>
      <c r="AC160" s="1701"/>
      <c r="AD160" s="1701" t="s">
        <v>1131</v>
      </c>
      <c r="AE160" s="1701"/>
      <c r="AF160" s="1701"/>
      <c r="AG160" s="1701" t="s">
        <v>6050</v>
      </c>
      <c r="AH160" s="1643"/>
      <c r="AI160" s="1645"/>
      <c r="AJ160" s="1701"/>
      <c r="AK160" s="1701"/>
      <c r="AL160" s="1701"/>
      <c r="AM160" s="1701"/>
      <c r="AN160" s="141"/>
      <c r="AO160" s="141"/>
      <c r="AP160" s="141"/>
      <c r="AQ160" s="141"/>
      <c r="AR160" s="141"/>
      <c r="AS160" s="141"/>
      <c r="AT160" s="141"/>
      <c r="AU160" s="141"/>
      <c r="AV160" s="141"/>
      <c r="AW160" s="141"/>
      <c r="AX160" s="141"/>
      <c r="AY160" s="141"/>
      <c r="AZ160" s="141"/>
      <c r="BA160" s="141"/>
      <c r="BB160" s="141"/>
      <c r="BC160" s="141"/>
      <c r="BD160" s="141"/>
      <c r="BE160" s="141"/>
      <c r="BF160" s="141"/>
      <c r="BG160" s="141"/>
      <c r="BH160" s="141"/>
      <c r="BI160" s="141"/>
      <c r="BJ160" s="1646"/>
      <c r="BK160" s="1646"/>
      <c r="BL160" s="1646"/>
      <c r="BM160" s="1646"/>
      <c r="BN160" s="1646"/>
      <c r="BO160" s="1646"/>
      <c r="BP160" s="1646"/>
      <c r="BQ160" s="1646"/>
      <c r="BR160" s="1647"/>
      <c r="BS160" s="1647"/>
    </row>
    <row r="161" customFormat="false" ht="12.75" hidden="false" customHeight="false" outlineLevel="0" collapsed="false">
      <c r="A161" s="1713"/>
      <c r="B161" s="1713"/>
      <c r="C161" s="1637" t="s">
        <v>2764</v>
      </c>
      <c r="D161" s="1701" t="s">
        <v>2765</v>
      </c>
      <c r="E161" s="1711" t="s">
        <v>2766</v>
      </c>
      <c r="F161" s="1711" t="s">
        <v>2767</v>
      </c>
      <c r="G161" s="1701" t="s">
        <v>2768</v>
      </c>
      <c r="H161" s="1701" t="s">
        <v>6051</v>
      </c>
      <c r="I161" s="160" t="s">
        <v>6052</v>
      </c>
      <c r="J161" s="1701" t="s">
        <v>2771</v>
      </c>
      <c r="K161" s="1701"/>
      <c r="L161" s="1701"/>
      <c r="M161" s="160"/>
      <c r="N161" s="1701"/>
      <c r="O161" s="1701"/>
      <c r="P161" s="160"/>
      <c r="Q161" s="1701"/>
      <c r="R161" s="1701"/>
      <c r="S161" s="1712"/>
      <c r="T161" s="1701"/>
      <c r="U161" s="1701"/>
      <c r="V161" s="1701"/>
      <c r="W161" s="1701"/>
      <c r="X161" s="160" t="s">
        <v>6053</v>
      </c>
      <c r="Y161" s="1701" t="s">
        <v>913</v>
      </c>
      <c r="Z161" s="1701" t="s">
        <v>563</v>
      </c>
      <c r="AA161" s="1701" t="s">
        <v>913</v>
      </c>
      <c r="AB161" s="1701" t="s">
        <v>563</v>
      </c>
      <c r="AC161" s="1701"/>
      <c r="AD161" s="1701" t="s">
        <v>1131</v>
      </c>
      <c r="AE161" s="1701"/>
      <c r="AF161" s="1701"/>
      <c r="AG161" s="1701"/>
      <c r="AH161" s="1643"/>
      <c r="AI161" s="1645"/>
      <c r="AJ161" s="1701"/>
      <c r="AK161" s="1701"/>
      <c r="AL161" s="1701"/>
      <c r="AM161" s="1701"/>
      <c r="AN161" s="141"/>
      <c r="AO161" s="141"/>
      <c r="AP161" s="141"/>
      <c r="AQ161" s="141"/>
      <c r="AR161" s="141"/>
      <c r="AS161" s="141"/>
      <c r="AT161" s="141"/>
      <c r="AU161" s="141"/>
      <c r="AV161" s="141"/>
      <c r="AW161" s="141"/>
      <c r="AX161" s="141"/>
      <c r="AY161" s="141"/>
      <c r="AZ161" s="141"/>
      <c r="BA161" s="141"/>
      <c r="BB161" s="141"/>
      <c r="BC161" s="141"/>
      <c r="BD161" s="141"/>
      <c r="BE161" s="141"/>
      <c r="BF161" s="141"/>
      <c r="BG161" s="141"/>
      <c r="BH161" s="141"/>
      <c r="BI161" s="141"/>
      <c r="BJ161" s="1646"/>
      <c r="BK161" s="1646"/>
      <c r="BL161" s="1646"/>
      <c r="BM161" s="1646"/>
      <c r="BN161" s="1646"/>
      <c r="BO161" s="1646"/>
      <c r="BP161" s="1646"/>
      <c r="BQ161" s="1646"/>
      <c r="BR161" s="1647"/>
      <c r="BS161" s="1647"/>
    </row>
    <row r="162" customFormat="false" ht="12.75" hidden="false" customHeight="false" outlineLevel="0" collapsed="false">
      <c r="A162" s="1674"/>
      <c r="B162" s="1674"/>
      <c r="C162" s="1705" t="s">
        <v>6054</v>
      </c>
      <c r="D162" s="1638" t="s">
        <v>6055</v>
      </c>
      <c r="E162" s="1638" t="s">
        <v>6056</v>
      </c>
      <c r="F162" s="1639" t="s">
        <v>2874</v>
      </c>
      <c r="G162" s="1639" t="s">
        <v>6057</v>
      </c>
      <c r="H162" s="1639" t="s">
        <v>6058</v>
      </c>
      <c r="I162" s="1639" t="s">
        <v>6059</v>
      </c>
      <c r="J162" s="1639"/>
      <c r="K162" s="1639" t="s">
        <v>6060</v>
      </c>
      <c r="L162" s="1639" t="s">
        <v>933</v>
      </c>
      <c r="M162" s="1682"/>
      <c r="N162" s="1639"/>
      <c r="O162" s="1639"/>
      <c r="P162" s="1682"/>
      <c r="Q162" s="1639"/>
      <c r="R162" s="1479"/>
      <c r="S162" s="1641"/>
      <c r="T162" s="1639"/>
      <c r="U162" s="1639" t="s">
        <v>912</v>
      </c>
      <c r="V162" s="1639" t="s">
        <v>933</v>
      </c>
      <c r="W162" s="1479"/>
      <c r="X162" s="1639"/>
      <c r="Y162" s="1639"/>
      <c r="Z162" s="1639"/>
      <c r="AA162" s="1639"/>
      <c r="AB162" s="1639" t="s">
        <v>912</v>
      </c>
      <c r="AC162" s="1639"/>
      <c r="AD162" s="1639" t="s">
        <v>6061</v>
      </c>
      <c r="AE162" s="1639"/>
      <c r="AF162" s="1639" t="s">
        <v>6062</v>
      </c>
      <c r="AG162" s="1639" t="s">
        <v>6063</v>
      </c>
      <c r="AH162" s="1643"/>
      <c r="AI162" s="1639"/>
      <c r="AJ162" s="1645"/>
      <c r="AK162" s="1645"/>
      <c r="AL162" s="1645"/>
      <c r="AM162" s="1645"/>
      <c r="AN162" s="1646"/>
      <c r="AO162" s="1646"/>
      <c r="AP162" s="1646"/>
      <c r="AQ162" s="1646"/>
      <c r="AR162" s="1646"/>
      <c r="AS162" s="1646"/>
      <c r="AT162" s="1646"/>
      <c r="AU162" s="1646"/>
      <c r="AV162" s="1646"/>
      <c r="AW162" s="1646"/>
      <c r="AX162" s="1646"/>
      <c r="AY162" s="1646"/>
      <c r="AZ162" s="1646"/>
      <c r="BA162" s="1646"/>
      <c r="BB162" s="1646"/>
      <c r="BC162" s="1646"/>
      <c r="BD162" s="1646"/>
      <c r="BE162" s="1646"/>
      <c r="BF162" s="1646"/>
      <c r="BG162" s="1646"/>
      <c r="BH162" s="1646"/>
      <c r="BI162" s="1646"/>
      <c r="BJ162" s="1646"/>
      <c r="BK162" s="1646"/>
      <c r="BL162" s="1646"/>
      <c r="BM162" s="1646"/>
      <c r="BN162" s="1646"/>
      <c r="BO162" s="1646"/>
      <c r="BP162" s="1646"/>
      <c r="BQ162" s="1646"/>
      <c r="BR162" s="1647"/>
      <c r="BS162" s="1647"/>
    </row>
    <row r="163" customFormat="false" ht="12.75" hidden="false" customHeight="false" outlineLevel="0" collapsed="false">
      <c r="A163" s="1713" t="s">
        <v>517</v>
      </c>
      <c r="B163" s="1713"/>
      <c r="C163" s="1705" t="s">
        <v>2615</v>
      </c>
      <c r="D163" s="1714" t="s">
        <v>2616</v>
      </c>
      <c r="E163" s="1714" t="s">
        <v>2617</v>
      </c>
      <c r="F163" s="1714" t="s">
        <v>2618</v>
      </c>
      <c r="G163" s="1645" t="s">
        <v>2619</v>
      </c>
      <c r="H163" s="1730" t="s">
        <v>6064</v>
      </c>
      <c r="I163" s="1645" t="n">
        <v>775253557</v>
      </c>
      <c r="J163" s="1645" t="s">
        <v>2621</v>
      </c>
      <c r="K163" s="1645" t="s">
        <v>2622</v>
      </c>
      <c r="L163" s="1715" t="s">
        <v>563</v>
      </c>
      <c r="M163" s="1721" t="s">
        <v>562</v>
      </c>
      <c r="N163" s="1645"/>
      <c r="O163" s="1645"/>
      <c r="P163" s="1730"/>
      <c r="Q163" s="1701" t="s">
        <v>1002</v>
      </c>
      <c r="R163" s="1701"/>
      <c r="S163" s="1718"/>
      <c r="T163" s="1645"/>
      <c r="U163" s="1645" t="s">
        <v>912</v>
      </c>
      <c r="V163" s="1645" t="s">
        <v>912</v>
      </c>
      <c r="W163" s="1701"/>
      <c r="X163" s="1645" t="s">
        <v>563</v>
      </c>
      <c r="Y163" s="1645" t="s">
        <v>913</v>
      </c>
      <c r="Z163" s="1645" t="s">
        <v>1014</v>
      </c>
      <c r="AA163" s="1645" t="s">
        <v>913</v>
      </c>
      <c r="AB163" s="1645" t="s">
        <v>563</v>
      </c>
      <c r="AC163" s="1715"/>
      <c r="AD163" s="1715" t="s">
        <v>6065</v>
      </c>
      <c r="AE163" s="1715" t="s">
        <v>569</v>
      </c>
      <c r="AF163" s="1645"/>
      <c r="AG163" s="1645"/>
      <c r="AH163" s="1643"/>
      <c r="AI163" s="1731" t="s">
        <v>6066</v>
      </c>
      <c r="AJ163" s="1645"/>
      <c r="AK163" s="1645"/>
      <c r="AL163" s="1645"/>
      <c r="AM163" s="1645"/>
      <c r="AN163" s="1646"/>
      <c r="AO163" s="1646"/>
      <c r="AP163" s="1646"/>
      <c r="AQ163" s="1646"/>
      <c r="AR163" s="1646"/>
      <c r="AS163" s="1646"/>
      <c r="AT163" s="1646"/>
      <c r="AU163" s="1646"/>
      <c r="AV163" s="1646"/>
      <c r="AW163" s="1646"/>
      <c r="AX163" s="1646"/>
      <c r="AY163" s="1646"/>
      <c r="AZ163" s="1646"/>
      <c r="BA163" s="1646"/>
      <c r="BB163" s="1646"/>
      <c r="BC163" s="1646"/>
      <c r="BD163" s="1646"/>
      <c r="BE163" s="1646"/>
      <c r="BF163" s="1646"/>
      <c r="BG163" s="1646"/>
      <c r="BH163" s="1646"/>
      <c r="BI163" s="1646"/>
      <c r="BJ163" s="1646"/>
      <c r="BK163" s="1646"/>
      <c r="BL163" s="1646"/>
      <c r="BM163" s="1646"/>
      <c r="BN163" s="1646"/>
      <c r="BO163" s="1646"/>
      <c r="BP163" s="1646"/>
      <c r="BQ163" s="1646"/>
      <c r="BR163" s="1647"/>
      <c r="BS163" s="1647"/>
    </row>
    <row r="164" customFormat="false" ht="12.75" hidden="false" customHeight="false" outlineLevel="0" collapsed="false">
      <c r="A164" s="1713"/>
      <c r="B164" s="1713"/>
      <c r="C164" s="1637" t="s">
        <v>2772</v>
      </c>
      <c r="D164" s="1711" t="s">
        <v>2773</v>
      </c>
      <c r="E164" s="1701" t="s">
        <v>2774</v>
      </c>
      <c r="F164" s="1711" t="s">
        <v>2775</v>
      </c>
      <c r="G164" s="1701" t="s">
        <v>2776</v>
      </c>
      <c r="H164" s="1701"/>
      <c r="I164" s="1701"/>
      <c r="J164" s="1701"/>
      <c r="K164" s="1701"/>
      <c r="L164" s="1701"/>
      <c r="M164" s="160"/>
      <c r="N164" s="1701"/>
      <c r="O164" s="1701"/>
      <c r="P164" s="160"/>
      <c r="Q164" s="1701"/>
      <c r="R164" s="1701"/>
      <c r="S164" s="1712"/>
      <c r="T164" s="1701"/>
      <c r="U164" s="1701"/>
      <c r="V164" s="1701"/>
      <c r="W164" s="1701"/>
      <c r="X164" s="1701"/>
      <c r="Y164" s="1701"/>
      <c r="Z164" s="1701"/>
      <c r="AA164" s="1701"/>
      <c r="AB164" s="1701"/>
      <c r="AC164" s="1701"/>
      <c r="AD164" s="1701" t="s">
        <v>1131</v>
      </c>
      <c r="AE164" s="1701"/>
      <c r="AF164" s="1701"/>
      <c r="AG164" s="1701"/>
      <c r="AH164" s="1643"/>
      <c r="AI164" s="1645"/>
      <c r="AJ164" s="1701"/>
      <c r="AK164" s="1701"/>
      <c r="AL164" s="1701"/>
      <c r="AM164" s="1701"/>
      <c r="AN164" s="141"/>
      <c r="AO164" s="141"/>
      <c r="AP164" s="141"/>
      <c r="AQ164" s="141"/>
      <c r="AR164" s="141"/>
      <c r="AS164" s="141"/>
      <c r="AT164" s="141"/>
      <c r="AU164" s="141"/>
      <c r="AV164" s="141"/>
      <c r="AW164" s="141"/>
      <c r="AX164" s="141"/>
      <c r="AY164" s="141"/>
      <c r="AZ164" s="141"/>
      <c r="BA164" s="141"/>
      <c r="BB164" s="141"/>
      <c r="BC164" s="141"/>
      <c r="BD164" s="141"/>
      <c r="BE164" s="141"/>
      <c r="BF164" s="141"/>
      <c r="BG164" s="141"/>
      <c r="BH164" s="141"/>
      <c r="BI164" s="141"/>
      <c r="BJ164" s="1646"/>
      <c r="BK164" s="1646"/>
      <c r="BL164" s="1646"/>
      <c r="BM164" s="1646"/>
      <c r="BN164" s="1646"/>
      <c r="BO164" s="1646"/>
      <c r="BP164" s="1646"/>
      <c r="BQ164" s="1646"/>
      <c r="BR164" s="1647"/>
      <c r="BS164" s="1647"/>
    </row>
    <row r="165" customFormat="false" ht="12.75" hidden="false" customHeight="false" outlineLevel="0" collapsed="false">
      <c r="A165" s="1713"/>
      <c r="B165" s="1713"/>
      <c r="C165" s="1637" t="s">
        <v>2778</v>
      </c>
      <c r="D165" s="1711" t="s">
        <v>2779</v>
      </c>
      <c r="E165" s="1711" t="s">
        <v>2780</v>
      </c>
      <c r="F165" s="1711" t="s">
        <v>2781</v>
      </c>
      <c r="G165" s="1701" t="s">
        <v>2782</v>
      </c>
      <c r="H165" s="1701" t="s">
        <v>2783</v>
      </c>
      <c r="I165" s="1701" t="s">
        <v>2784</v>
      </c>
      <c r="J165" s="1701"/>
      <c r="K165" s="1701"/>
      <c r="L165" s="1701"/>
      <c r="M165" s="160"/>
      <c r="N165" s="1701"/>
      <c r="O165" s="1701"/>
      <c r="P165" s="160"/>
      <c r="Q165" s="1701"/>
      <c r="R165" s="1701"/>
      <c r="S165" s="1712"/>
      <c r="T165" s="1701"/>
      <c r="U165" s="1701"/>
      <c r="V165" s="1701"/>
      <c r="W165" s="1701"/>
      <c r="X165" s="1701" t="s">
        <v>563</v>
      </c>
      <c r="Y165" s="1701" t="s">
        <v>913</v>
      </c>
      <c r="Z165" s="1701" t="s">
        <v>563</v>
      </c>
      <c r="AA165" s="1701" t="s">
        <v>913</v>
      </c>
      <c r="AB165" s="1701" t="s">
        <v>913</v>
      </c>
      <c r="AC165" s="1701"/>
      <c r="AD165" s="1701" t="s">
        <v>2786</v>
      </c>
      <c r="AE165" s="1701"/>
      <c r="AF165" s="1701"/>
      <c r="AG165" s="1701" t="s">
        <v>2785</v>
      </c>
      <c r="AH165" s="1643"/>
      <c r="AI165" s="1645"/>
      <c r="AJ165" s="1701"/>
      <c r="AK165" s="1701"/>
      <c r="AL165" s="1701"/>
      <c r="AM165" s="1701"/>
      <c r="AN165" s="141"/>
      <c r="AO165" s="141"/>
      <c r="AP165" s="141"/>
      <c r="AQ165" s="141"/>
      <c r="AR165" s="141"/>
      <c r="AS165" s="141"/>
      <c r="AT165" s="141"/>
      <c r="AU165" s="141"/>
      <c r="AV165" s="141"/>
      <c r="AW165" s="141"/>
      <c r="AX165" s="141"/>
      <c r="AY165" s="141"/>
      <c r="AZ165" s="141"/>
      <c r="BA165" s="141"/>
      <c r="BB165" s="141"/>
      <c r="BC165" s="141"/>
      <c r="BD165" s="141"/>
      <c r="BE165" s="141"/>
      <c r="BF165" s="141"/>
      <c r="BG165" s="141"/>
      <c r="BH165" s="141"/>
      <c r="BI165" s="141"/>
      <c r="BJ165" s="1646"/>
      <c r="BK165" s="1646"/>
      <c r="BL165" s="1646"/>
      <c r="BM165" s="1646"/>
      <c r="BN165" s="1646"/>
      <c r="BO165" s="1646"/>
      <c r="BP165" s="1646"/>
      <c r="BQ165" s="1646"/>
      <c r="BR165" s="1647"/>
      <c r="BS165" s="1647"/>
    </row>
    <row r="166" customFormat="false" ht="12.75" hidden="false" customHeight="false" outlineLevel="0" collapsed="false">
      <c r="A166" s="1713"/>
      <c r="B166" s="1713"/>
      <c r="C166" s="1637" t="s">
        <v>2787</v>
      </c>
      <c r="D166" s="1701" t="s">
        <v>1030</v>
      </c>
      <c r="E166" s="1701" t="s">
        <v>2788</v>
      </c>
      <c r="F166" s="1711" t="s">
        <v>2789</v>
      </c>
      <c r="G166" s="1701" t="s">
        <v>2790</v>
      </c>
      <c r="H166" s="1701" t="s">
        <v>2791</v>
      </c>
      <c r="I166" s="1701"/>
      <c r="J166" s="1717" t="n">
        <v>41307</v>
      </c>
      <c r="K166" s="1701"/>
      <c r="L166" s="1701"/>
      <c r="M166" s="160"/>
      <c r="N166" s="1701"/>
      <c r="O166" s="1701"/>
      <c r="P166" s="160"/>
      <c r="Q166" s="1701" t="s">
        <v>562</v>
      </c>
      <c r="R166" s="1701"/>
      <c r="S166" s="1712"/>
      <c r="T166" s="1701"/>
      <c r="U166" s="1701" t="s">
        <v>6067</v>
      </c>
      <c r="V166" s="1701" t="s">
        <v>2793</v>
      </c>
      <c r="W166" s="1701"/>
      <c r="X166" s="1701" t="s">
        <v>563</v>
      </c>
      <c r="Y166" s="1701" t="s">
        <v>563</v>
      </c>
      <c r="Z166" s="1701" t="s">
        <v>563</v>
      </c>
      <c r="AA166" s="1701" t="s">
        <v>913</v>
      </c>
      <c r="AB166" s="1701" t="s">
        <v>563</v>
      </c>
      <c r="AC166" s="1701"/>
      <c r="AD166" s="1701" t="s">
        <v>2796</v>
      </c>
      <c r="AE166" s="1701"/>
      <c r="AF166" s="1701"/>
      <c r="AG166" s="1701"/>
      <c r="AH166" s="1643"/>
      <c r="AI166" s="1645"/>
      <c r="AJ166" s="1701" t="s">
        <v>2797</v>
      </c>
      <c r="AK166" s="1701"/>
      <c r="AL166" s="1701"/>
      <c r="AM166" s="1701"/>
      <c r="AN166" s="141"/>
      <c r="AO166" s="141"/>
      <c r="AP166" s="141"/>
      <c r="AQ166" s="141"/>
      <c r="AR166" s="141"/>
      <c r="AS166" s="141"/>
      <c r="AT166" s="141"/>
      <c r="AU166" s="141"/>
      <c r="AV166" s="141"/>
      <c r="AW166" s="141"/>
      <c r="AX166" s="141"/>
      <c r="AY166" s="141"/>
      <c r="AZ166" s="141"/>
      <c r="BA166" s="141"/>
      <c r="BB166" s="141"/>
      <c r="BC166" s="141"/>
      <c r="BD166" s="141"/>
      <c r="BE166" s="141"/>
      <c r="BF166" s="141"/>
      <c r="BG166" s="141"/>
      <c r="BH166" s="141"/>
      <c r="BI166" s="141"/>
      <c r="BJ166" s="1646"/>
      <c r="BK166" s="1646"/>
      <c r="BL166" s="1646"/>
      <c r="BM166" s="1646"/>
      <c r="BN166" s="1646"/>
      <c r="BO166" s="1646"/>
      <c r="BP166" s="1646"/>
      <c r="BQ166" s="1646"/>
      <c r="BR166" s="1647"/>
      <c r="BS166" s="1647"/>
    </row>
    <row r="167" customFormat="false" ht="12.75" hidden="false" customHeight="false" outlineLevel="0" collapsed="false">
      <c r="A167" s="1710" t="s">
        <v>517</v>
      </c>
      <c r="B167" s="1710"/>
      <c r="C167" s="1637" t="s">
        <v>2798</v>
      </c>
      <c r="D167" s="1711" t="s">
        <v>2799</v>
      </c>
      <c r="E167" s="1711" t="s">
        <v>2800</v>
      </c>
      <c r="F167" s="1711" t="s">
        <v>2801</v>
      </c>
      <c r="G167" s="1701" t="s">
        <v>6068</v>
      </c>
      <c r="H167" s="1701" t="s">
        <v>6069</v>
      </c>
      <c r="I167" s="1701" t="s">
        <v>2804</v>
      </c>
      <c r="J167" s="1701" t="s">
        <v>2805</v>
      </c>
      <c r="K167" s="1701" t="s">
        <v>2806</v>
      </c>
      <c r="L167" s="1701" t="s">
        <v>6070</v>
      </c>
      <c r="M167" s="160" t="s">
        <v>933</v>
      </c>
      <c r="N167" s="1701"/>
      <c r="O167" s="1701"/>
      <c r="P167" s="160" t="s">
        <v>1081</v>
      </c>
      <c r="Q167" s="1701"/>
      <c r="R167" s="1701"/>
      <c r="S167" s="1712"/>
      <c r="T167" s="1701"/>
      <c r="U167" s="1701" t="s">
        <v>912</v>
      </c>
      <c r="V167" s="1701" t="s">
        <v>6071</v>
      </c>
      <c r="W167" s="1701"/>
      <c r="X167" s="1701" t="s">
        <v>563</v>
      </c>
      <c r="Y167" s="1701" t="s">
        <v>913</v>
      </c>
      <c r="Z167" s="1701" t="s">
        <v>913</v>
      </c>
      <c r="AA167" s="1701" t="s">
        <v>913</v>
      </c>
      <c r="AB167" s="1701" t="s">
        <v>563</v>
      </c>
      <c r="AC167" s="1701"/>
      <c r="AD167" s="1701"/>
      <c r="AE167" s="1701" t="s">
        <v>912</v>
      </c>
      <c r="AF167" s="1701"/>
      <c r="AG167" s="1701"/>
      <c r="AH167" s="1643"/>
      <c r="AI167" s="1645"/>
      <c r="AJ167" s="1701"/>
      <c r="AK167" s="1701"/>
      <c r="AL167" s="1701"/>
      <c r="AM167" s="1701"/>
      <c r="AN167" s="141"/>
      <c r="AO167" s="141"/>
      <c r="AP167" s="141"/>
      <c r="AQ167" s="141"/>
      <c r="AR167" s="141"/>
      <c r="AS167" s="141"/>
      <c r="AT167" s="141"/>
      <c r="AU167" s="141"/>
      <c r="AV167" s="141"/>
      <c r="AW167" s="141"/>
      <c r="AX167" s="141"/>
      <c r="AY167" s="141"/>
      <c r="AZ167" s="141"/>
      <c r="BA167" s="141"/>
      <c r="BB167" s="141"/>
      <c r="BC167" s="141"/>
      <c r="BD167" s="141"/>
      <c r="BE167" s="141"/>
      <c r="BF167" s="141"/>
      <c r="BG167" s="141"/>
      <c r="BH167" s="141"/>
      <c r="BI167" s="141"/>
      <c r="BJ167" s="141"/>
      <c r="BK167" s="141"/>
      <c r="BL167" s="141"/>
      <c r="BM167" s="141"/>
      <c r="BN167" s="141"/>
      <c r="BO167" s="141"/>
      <c r="BP167" s="141"/>
      <c r="BQ167" s="141"/>
      <c r="BR167" s="118"/>
      <c r="BS167" s="118"/>
    </row>
    <row r="168" customFormat="false" ht="12.75" hidden="false" customHeight="false" outlineLevel="0" collapsed="false">
      <c r="A168" s="1710" t="s">
        <v>21</v>
      </c>
      <c r="B168" s="1710"/>
      <c r="C168" s="1703" t="s">
        <v>6072</v>
      </c>
      <c r="D168" s="1711" t="s">
        <v>2809</v>
      </c>
      <c r="E168" s="1711" t="s">
        <v>2810</v>
      </c>
      <c r="F168" s="1711" t="s">
        <v>2811</v>
      </c>
      <c r="G168" s="1701" t="s">
        <v>2812</v>
      </c>
      <c r="H168" s="1701" t="s">
        <v>2813</v>
      </c>
      <c r="I168" s="1701" t="s">
        <v>2814</v>
      </c>
      <c r="J168" s="1701"/>
      <c r="K168" s="1701"/>
      <c r="L168" s="1701"/>
      <c r="M168" s="160"/>
      <c r="N168" s="1701"/>
      <c r="O168" s="1701"/>
      <c r="P168" s="160"/>
      <c r="Q168" s="1701"/>
      <c r="R168" s="1701"/>
      <c r="S168" s="1712" t="s">
        <v>2816</v>
      </c>
      <c r="T168" s="1701"/>
      <c r="U168" s="1701" t="s">
        <v>2815</v>
      </c>
      <c r="V168" s="1701"/>
      <c r="W168" s="1701"/>
      <c r="X168" s="1701"/>
      <c r="Y168" s="1701"/>
      <c r="Z168" s="1701"/>
      <c r="AA168" s="1701"/>
      <c r="AB168" s="1701"/>
      <c r="AC168" s="1701"/>
      <c r="AD168" s="1701"/>
      <c r="AE168" s="1701"/>
      <c r="AF168" s="1701"/>
      <c r="AG168" s="1701"/>
      <c r="AH168" s="1643"/>
      <c r="AI168" s="1645"/>
      <c r="AJ168" s="1701"/>
      <c r="AK168" s="1701"/>
      <c r="AL168" s="1701"/>
      <c r="AM168" s="1701"/>
      <c r="AN168" s="141"/>
      <c r="AO168" s="141"/>
      <c r="AP168" s="141"/>
      <c r="AQ168" s="141"/>
      <c r="AR168" s="141"/>
      <c r="AS168" s="141"/>
      <c r="AT168" s="141"/>
      <c r="AU168" s="141"/>
      <c r="AV168" s="141"/>
      <c r="AW168" s="141"/>
      <c r="AX168" s="141"/>
      <c r="AY168" s="141"/>
      <c r="AZ168" s="141"/>
      <c r="BA168" s="141"/>
      <c r="BB168" s="141"/>
      <c r="BC168" s="141"/>
      <c r="BD168" s="141"/>
      <c r="BE168" s="141"/>
      <c r="BF168" s="141"/>
      <c r="BG168" s="141"/>
      <c r="BH168" s="141"/>
      <c r="BI168" s="141"/>
      <c r="BJ168" s="141"/>
      <c r="BK168" s="141"/>
      <c r="BL168" s="141"/>
      <c r="BM168" s="141"/>
      <c r="BN168" s="141"/>
      <c r="BO168" s="141"/>
      <c r="BP168" s="141"/>
      <c r="BQ168" s="141"/>
      <c r="BR168" s="118"/>
      <c r="BS168" s="118"/>
    </row>
    <row r="169" customFormat="false" ht="12.75" hidden="false" customHeight="false" outlineLevel="0" collapsed="false">
      <c r="A169" s="1710" t="s">
        <v>22</v>
      </c>
      <c r="B169" s="1710"/>
      <c r="C169" s="1637" t="s">
        <v>2817</v>
      </c>
      <c r="D169" s="1701" t="s">
        <v>949</v>
      </c>
      <c r="E169" s="1711" t="s">
        <v>2818</v>
      </c>
      <c r="F169" s="1711" t="s">
        <v>2819</v>
      </c>
      <c r="G169" s="1701" t="s">
        <v>2820</v>
      </c>
      <c r="H169" s="1701" t="s">
        <v>2821</v>
      </c>
      <c r="I169" s="1701" t="s">
        <v>2822</v>
      </c>
      <c r="J169" s="1701" t="s">
        <v>2823</v>
      </c>
      <c r="K169" s="1701" t="n">
        <v>544934428</v>
      </c>
      <c r="L169" s="1701" t="s">
        <v>913</v>
      </c>
      <c r="M169" s="160" t="s">
        <v>2828</v>
      </c>
      <c r="N169" s="1701" t="s">
        <v>563</v>
      </c>
      <c r="O169" s="1701" t="s">
        <v>1458</v>
      </c>
      <c r="P169" s="160" t="s">
        <v>563</v>
      </c>
      <c r="Q169" s="1701" t="s">
        <v>563</v>
      </c>
      <c r="R169" s="1701"/>
      <c r="S169" s="142" t="s">
        <v>6073</v>
      </c>
      <c r="T169" s="1701" t="s">
        <v>563</v>
      </c>
      <c r="U169" s="1701" t="s">
        <v>563</v>
      </c>
      <c r="V169" s="1701" t="s">
        <v>563</v>
      </c>
      <c r="W169" s="1701"/>
      <c r="X169" s="160" t="s">
        <v>6074</v>
      </c>
      <c r="Y169" s="1701" t="s">
        <v>2826</v>
      </c>
      <c r="Z169" s="1701" t="s">
        <v>563</v>
      </c>
      <c r="AA169" s="1701" t="s">
        <v>913</v>
      </c>
      <c r="AB169" s="1701" t="s">
        <v>563</v>
      </c>
      <c r="AC169" s="1701"/>
      <c r="AD169" s="1701" t="s">
        <v>563</v>
      </c>
      <c r="AE169" s="1701"/>
      <c r="AF169" s="1701"/>
      <c r="AG169" s="1701"/>
      <c r="AH169" s="1643"/>
      <c r="AI169" s="1645"/>
      <c r="AJ169" s="1701"/>
      <c r="AK169" s="1701"/>
      <c r="AL169" s="1701"/>
      <c r="AM169" s="1701"/>
      <c r="AN169" s="141"/>
      <c r="AO169" s="141"/>
      <c r="AP169" s="141"/>
      <c r="AQ169" s="141"/>
      <c r="AR169" s="141"/>
      <c r="AS169" s="141"/>
      <c r="AT169" s="141"/>
      <c r="AU169" s="141"/>
      <c r="AV169" s="141"/>
      <c r="AW169" s="141"/>
      <c r="AX169" s="141"/>
      <c r="AY169" s="141"/>
      <c r="AZ169" s="141"/>
      <c r="BA169" s="141"/>
      <c r="BB169" s="141"/>
      <c r="BC169" s="141"/>
      <c r="BD169" s="141"/>
      <c r="BE169" s="141"/>
      <c r="BF169" s="141"/>
      <c r="BG169" s="141"/>
      <c r="BH169" s="141"/>
      <c r="BI169" s="141"/>
      <c r="BJ169" s="141"/>
      <c r="BK169" s="141"/>
      <c r="BL169" s="141"/>
      <c r="BM169" s="141"/>
      <c r="BN169" s="141"/>
      <c r="BO169" s="141"/>
      <c r="BP169" s="141"/>
      <c r="BQ169" s="141"/>
      <c r="BR169" s="118"/>
      <c r="BS169" s="118"/>
    </row>
    <row r="170" customFormat="false" ht="12.75" hidden="false" customHeight="false" outlineLevel="0" collapsed="false">
      <c r="A170" s="1710" t="s">
        <v>21</v>
      </c>
      <c r="B170" s="1710"/>
      <c r="C170" s="1637" t="s">
        <v>2829</v>
      </c>
      <c r="D170" s="1711" t="s">
        <v>2830</v>
      </c>
      <c r="E170" s="1711" t="s">
        <v>2831</v>
      </c>
      <c r="F170" s="1711" t="s">
        <v>2832</v>
      </c>
      <c r="G170" s="1701" t="s">
        <v>2833</v>
      </c>
      <c r="H170" s="1701" t="s">
        <v>2834</v>
      </c>
      <c r="I170" s="1701" t="s">
        <v>6075</v>
      </c>
      <c r="J170" s="1701" t="s">
        <v>2836</v>
      </c>
      <c r="K170" s="1701" t="s">
        <v>6076</v>
      </c>
      <c r="L170" s="1701" t="s">
        <v>1030</v>
      </c>
      <c r="M170" s="160" t="s">
        <v>2839</v>
      </c>
      <c r="N170" s="1701"/>
      <c r="O170" s="1701"/>
      <c r="P170" s="160" t="s">
        <v>1081</v>
      </c>
      <c r="Q170" s="1701" t="s">
        <v>1002</v>
      </c>
      <c r="R170" s="1701"/>
      <c r="S170" s="1712"/>
      <c r="T170" s="1701"/>
      <c r="U170" s="1701" t="s">
        <v>912</v>
      </c>
      <c r="V170" s="1701" t="s">
        <v>912</v>
      </c>
      <c r="W170" s="1701"/>
      <c r="X170" s="1701"/>
      <c r="Y170" s="1701"/>
      <c r="Z170" s="1701"/>
      <c r="AA170" s="1701"/>
      <c r="AB170" s="1701" t="s">
        <v>563</v>
      </c>
      <c r="AC170" s="1701"/>
      <c r="AD170" s="1701" t="s">
        <v>1056</v>
      </c>
      <c r="AE170" s="1701" t="s">
        <v>912</v>
      </c>
      <c r="AF170" s="1701" t="s">
        <v>2840</v>
      </c>
      <c r="AG170" s="1701"/>
      <c r="AH170" s="1643"/>
      <c r="AI170" s="1645"/>
      <c r="AJ170" s="1701" t="s">
        <v>1019</v>
      </c>
      <c r="AK170" s="1701"/>
      <c r="AL170" s="1701"/>
      <c r="AM170" s="1701"/>
      <c r="AN170" s="141"/>
      <c r="AO170" s="141"/>
      <c r="AP170" s="141"/>
      <c r="AQ170" s="141"/>
      <c r="AR170" s="141"/>
      <c r="AS170" s="141"/>
      <c r="AT170" s="141"/>
      <c r="AU170" s="141"/>
      <c r="AV170" s="141"/>
      <c r="AW170" s="141"/>
      <c r="AX170" s="141"/>
      <c r="AY170" s="141"/>
      <c r="AZ170" s="141"/>
      <c r="BA170" s="141"/>
      <c r="BB170" s="141"/>
      <c r="BC170" s="141"/>
      <c r="BD170" s="141"/>
      <c r="BE170" s="141"/>
      <c r="BF170" s="141"/>
      <c r="BG170" s="141"/>
      <c r="BH170" s="141"/>
      <c r="BI170" s="141"/>
      <c r="BJ170" s="141"/>
      <c r="BK170" s="141"/>
      <c r="BL170" s="141"/>
      <c r="BM170" s="141"/>
      <c r="BN170" s="141"/>
      <c r="BO170" s="141"/>
      <c r="BP170" s="141"/>
      <c r="BQ170" s="141"/>
      <c r="BR170" s="118"/>
      <c r="BS170" s="118"/>
    </row>
    <row r="171" customFormat="false" ht="12.75" hidden="false" customHeight="false" outlineLevel="0" collapsed="false">
      <c r="A171" s="1710" t="s">
        <v>21</v>
      </c>
      <c r="B171" s="1710"/>
      <c r="C171" s="1637" t="s">
        <v>2841</v>
      </c>
      <c r="D171" s="1701"/>
      <c r="E171" s="1701"/>
      <c r="F171" s="1701"/>
      <c r="G171" s="1701"/>
      <c r="H171" s="1701"/>
      <c r="I171" s="1701"/>
      <c r="J171" s="1701" t="s">
        <v>2842</v>
      </c>
      <c r="K171" s="1701" t="s">
        <v>2845</v>
      </c>
      <c r="L171" s="1701" t="s">
        <v>1030</v>
      </c>
      <c r="M171" s="160" t="s">
        <v>6077</v>
      </c>
      <c r="N171" s="1701" t="s">
        <v>6078</v>
      </c>
      <c r="O171" s="1701"/>
      <c r="P171" s="160"/>
      <c r="Q171" s="1701" t="s">
        <v>2846</v>
      </c>
      <c r="R171" s="1701"/>
      <c r="S171" s="1712"/>
      <c r="T171" s="1701"/>
      <c r="U171" s="1701" t="s">
        <v>1030</v>
      </c>
      <c r="V171" s="1701" t="s">
        <v>2844</v>
      </c>
      <c r="W171" s="1701"/>
      <c r="X171" s="1701" t="s">
        <v>913</v>
      </c>
      <c r="Y171" s="1701"/>
      <c r="Z171" s="1701"/>
      <c r="AA171" s="1701"/>
      <c r="AB171" s="1645" t="s">
        <v>913</v>
      </c>
      <c r="AC171" s="1701"/>
      <c r="AD171" s="1701"/>
      <c r="AE171" s="1701"/>
      <c r="AF171" s="1701"/>
      <c r="AG171" s="1701"/>
      <c r="AH171" s="1643"/>
      <c r="AI171" s="1645"/>
      <c r="AJ171" s="1701"/>
      <c r="AK171" s="1701"/>
      <c r="AL171" s="1701"/>
      <c r="AM171" s="1701"/>
      <c r="AN171" s="141"/>
      <c r="AO171" s="141"/>
      <c r="AP171" s="141"/>
      <c r="AQ171" s="141"/>
      <c r="AR171" s="141"/>
      <c r="AS171" s="141"/>
      <c r="AT171" s="141"/>
      <c r="AU171" s="141"/>
      <c r="AV171" s="141"/>
      <c r="AW171" s="141"/>
      <c r="AX171" s="141"/>
      <c r="AY171" s="141"/>
      <c r="AZ171" s="141"/>
      <c r="BA171" s="141"/>
      <c r="BB171" s="141"/>
      <c r="BC171" s="141"/>
      <c r="BD171" s="141"/>
      <c r="BE171" s="141"/>
      <c r="BF171" s="141"/>
      <c r="BG171" s="141"/>
      <c r="BH171" s="141"/>
      <c r="BI171" s="141"/>
      <c r="BJ171" s="141"/>
      <c r="BK171" s="141"/>
      <c r="BL171" s="141"/>
      <c r="BM171" s="141"/>
      <c r="BN171" s="141"/>
      <c r="BO171" s="141"/>
      <c r="BP171" s="141"/>
      <c r="BQ171" s="141"/>
      <c r="BR171" s="118"/>
      <c r="BS171" s="118"/>
    </row>
    <row r="172" customFormat="false" ht="12.75" hidden="false" customHeight="false" outlineLevel="0" collapsed="false">
      <c r="A172" s="1674" t="s">
        <v>801</v>
      </c>
      <c r="B172" s="1674"/>
      <c r="C172" s="1637" t="s">
        <v>6079</v>
      </c>
      <c r="D172" s="1479" t="s">
        <v>6080</v>
      </c>
      <c r="E172" s="1639"/>
      <c r="F172" s="1639"/>
      <c r="G172" s="1639"/>
      <c r="H172" s="1639"/>
      <c r="I172" s="1639"/>
      <c r="J172" s="1639"/>
      <c r="K172" s="1639"/>
      <c r="L172" s="1479"/>
      <c r="M172" s="1681"/>
      <c r="N172" s="1639"/>
      <c r="O172" s="1639"/>
      <c r="P172" s="1682" t="s">
        <v>6081</v>
      </c>
      <c r="Q172" s="1479"/>
      <c r="R172" s="1479"/>
      <c r="S172" s="1641"/>
      <c r="T172" s="1639"/>
      <c r="U172" s="1639"/>
      <c r="V172" s="1639"/>
      <c r="W172" s="1479"/>
      <c r="X172" s="1639"/>
      <c r="Y172" s="1639"/>
      <c r="Z172" s="1639"/>
      <c r="AA172" s="1639"/>
      <c r="AB172" s="1639"/>
      <c r="AC172" s="1642"/>
      <c r="AD172" s="1642"/>
      <c r="AE172" s="1639"/>
      <c r="AF172" s="1639"/>
      <c r="AG172" s="1639"/>
      <c r="AH172" s="1643"/>
      <c r="AI172" s="1706" t="s">
        <v>569</v>
      </c>
      <c r="AJ172" s="1645"/>
      <c r="AK172" s="1645"/>
      <c r="AL172" s="1645"/>
      <c r="AM172" s="1645"/>
      <c r="AN172" s="1646"/>
      <c r="AO172" s="1646"/>
      <c r="AP172" s="1646"/>
      <c r="AQ172" s="1646"/>
      <c r="AR172" s="1646"/>
      <c r="AS172" s="1646"/>
      <c r="AT172" s="1646"/>
      <c r="AU172" s="1646"/>
      <c r="AV172" s="1646"/>
      <c r="AW172" s="1646"/>
      <c r="AX172" s="1646"/>
      <c r="AY172" s="1646"/>
      <c r="AZ172" s="1646"/>
      <c r="BA172" s="1646"/>
      <c r="BB172" s="1646"/>
      <c r="BC172" s="1646"/>
      <c r="BD172" s="1646"/>
      <c r="BE172" s="1646"/>
      <c r="BF172" s="1646"/>
      <c r="BG172" s="1646"/>
      <c r="BH172" s="1646"/>
      <c r="BI172" s="1646"/>
      <c r="BJ172" s="1646"/>
      <c r="BK172" s="1646"/>
      <c r="BL172" s="1646"/>
      <c r="BM172" s="1646"/>
      <c r="BN172" s="1646"/>
      <c r="BO172" s="1646"/>
      <c r="BP172" s="1646"/>
      <c r="BQ172" s="1646"/>
      <c r="BR172" s="1647"/>
      <c r="BS172" s="1647"/>
    </row>
    <row r="173" customFormat="false" ht="12.75" hidden="false" customHeight="false" outlineLevel="0" collapsed="false">
      <c r="A173" s="1713" t="s">
        <v>21</v>
      </c>
      <c r="B173" s="1713"/>
      <c r="C173" s="1705" t="s">
        <v>2849</v>
      </c>
      <c r="D173" s="1645"/>
      <c r="E173" s="1645"/>
      <c r="F173" s="1645"/>
      <c r="G173" s="1645" t="s">
        <v>2850</v>
      </c>
      <c r="H173" s="1645"/>
      <c r="I173" s="1645" t="n">
        <v>97668104</v>
      </c>
      <c r="J173" s="1645"/>
      <c r="K173" s="1645" t="s">
        <v>2851</v>
      </c>
      <c r="L173" s="1645"/>
      <c r="M173" s="1730"/>
      <c r="N173" s="1645"/>
      <c r="O173" s="1645"/>
      <c r="P173" s="1730"/>
      <c r="Q173" s="1645"/>
      <c r="R173" s="1701"/>
      <c r="S173" s="1718"/>
      <c r="T173" s="1645"/>
      <c r="U173" s="1645"/>
      <c r="V173" s="1645"/>
      <c r="W173" s="1701"/>
      <c r="X173" s="1645"/>
      <c r="Y173" s="1645"/>
      <c r="Z173" s="1645"/>
      <c r="AA173" s="1645"/>
      <c r="AB173" s="1645"/>
      <c r="AC173" s="1645"/>
      <c r="AD173" s="1645"/>
      <c r="AE173" s="1645"/>
      <c r="AF173" s="1645"/>
      <c r="AG173" s="1645"/>
      <c r="AH173" s="1643"/>
      <c r="AI173" s="1645"/>
      <c r="AJ173" s="1645" t="s">
        <v>1019</v>
      </c>
      <c r="AK173" s="1645"/>
      <c r="AL173" s="1645"/>
      <c r="AM173" s="1645"/>
      <c r="AN173" s="1646"/>
      <c r="AO173" s="1646"/>
      <c r="AP173" s="1646"/>
      <c r="AQ173" s="1646"/>
      <c r="AR173" s="1646"/>
      <c r="AS173" s="1646"/>
      <c r="AT173" s="1646"/>
      <c r="AU173" s="1646"/>
      <c r="AV173" s="1646"/>
      <c r="AW173" s="1646"/>
      <c r="AX173" s="1646"/>
      <c r="AY173" s="1646"/>
      <c r="AZ173" s="1646"/>
      <c r="BA173" s="1646"/>
      <c r="BB173" s="1646"/>
      <c r="BC173" s="1646"/>
      <c r="BD173" s="1646"/>
      <c r="BE173" s="1646"/>
      <c r="BF173" s="1646"/>
      <c r="BG173" s="1646"/>
      <c r="BH173" s="1646"/>
      <c r="BI173" s="1646"/>
      <c r="BJ173" s="1646"/>
      <c r="BK173" s="1646"/>
      <c r="BL173" s="1646"/>
      <c r="BM173" s="1646"/>
      <c r="BN173" s="1646"/>
      <c r="BO173" s="1646"/>
      <c r="BP173" s="1646"/>
      <c r="BQ173" s="1646"/>
      <c r="BR173" s="1647"/>
      <c r="BS173" s="1647"/>
    </row>
    <row r="174" customFormat="false" ht="12.75" hidden="false" customHeight="false" outlineLevel="0" collapsed="false">
      <c r="A174" s="1710" t="s">
        <v>517</v>
      </c>
      <c r="B174" s="1710"/>
      <c r="C174" s="1637" t="s">
        <v>2852</v>
      </c>
      <c r="D174" s="1711" t="s">
        <v>2853</v>
      </c>
      <c r="E174" s="1711" t="s">
        <v>2854</v>
      </c>
      <c r="F174" s="1711" t="s">
        <v>2855</v>
      </c>
      <c r="G174" s="1701" t="s">
        <v>2856</v>
      </c>
      <c r="H174" s="1701" t="s">
        <v>2857</v>
      </c>
      <c r="I174" s="1701" t="s">
        <v>6082</v>
      </c>
      <c r="J174" s="1701" t="s">
        <v>940</v>
      </c>
      <c r="K174" s="1701"/>
      <c r="L174" s="1701" t="s">
        <v>933</v>
      </c>
      <c r="M174" s="160"/>
      <c r="N174" s="1701"/>
      <c r="O174" s="1701"/>
      <c r="P174" s="160"/>
      <c r="Q174" s="1701" t="s">
        <v>2859</v>
      </c>
      <c r="R174" s="1701"/>
      <c r="S174" s="1712"/>
      <c r="T174" s="1701"/>
      <c r="U174" s="1701" t="s">
        <v>562</v>
      </c>
      <c r="V174" s="1701"/>
      <c r="W174" s="1701"/>
      <c r="X174" s="1701"/>
      <c r="Y174" s="1701"/>
      <c r="Z174" s="1701"/>
      <c r="AA174" s="1701"/>
      <c r="AB174" s="1701" t="s">
        <v>563</v>
      </c>
      <c r="AC174" s="1701"/>
      <c r="AD174" s="1701" t="s">
        <v>941</v>
      </c>
      <c r="AE174" s="1701"/>
      <c r="AF174" s="1701"/>
      <c r="AG174" s="1701" t="s">
        <v>6083</v>
      </c>
      <c r="AH174" s="1643"/>
      <c r="AI174" s="1645"/>
      <c r="AJ174" s="1701"/>
      <c r="AK174" s="1701"/>
      <c r="AL174" s="1701"/>
      <c r="AM174" s="1701"/>
      <c r="AN174" s="141"/>
      <c r="AO174" s="141"/>
      <c r="AP174" s="141"/>
      <c r="AQ174" s="141"/>
      <c r="AR174" s="141"/>
      <c r="AS174" s="141"/>
      <c r="AT174" s="141"/>
      <c r="AU174" s="141"/>
      <c r="AV174" s="141"/>
      <c r="AW174" s="141"/>
      <c r="AX174" s="141"/>
      <c r="AY174" s="141"/>
      <c r="AZ174" s="141"/>
      <c r="BA174" s="141"/>
      <c r="BB174" s="141"/>
      <c r="BC174" s="141"/>
      <c r="BD174" s="141"/>
      <c r="BE174" s="141"/>
      <c r="BF174" s="141"/>
      <c r="BG174" s="141"/>
      <c r="BH174" s="141"/>
      <c r="BI174" s="141"/>
      <c r="BJ174" s="141"/>
      <c r="BK174" s="141"/>
      <c r="BL174" s="141"/>
      <c r="BM174" s="141"/>
      <c r="BN174" s="141"/>
      <c r="BO174" s="141"/>
      <c r="BP174" s="141"/>
      <c r="BQ174" s="1646"/>
      <c r="BR174" s="1647"/>
      <c r="BS174" s="1647"/>
    </row>
    <row r="175" customFormat="false" ht="12.75" hidden="false" customHeight="false" outlineLevel="0" collapsed="false">
      <c r="A175" s="1710" t="s">
        <v>517</v>
      </c>
      <c r="B175" s="1710"/>
      <c r="C175" s="1637" t="s">
        <v>2861</v>
      </c>
      <c r="D175" s="1701" t="s">
        <v>940</v>
      </c>
      <c r="E175" s="1701" t="s">
        <v>940</v>
      </c>
      <c r="F175" s="1711" t="s">
        <v>2862</v>
      </c>
      <c r="G175" s="1701" t="s">
        <v>2863</v>
      </c>
      <c r="H175" s="1701" t="s">
        <v>2864</v>
      </c>
      <c r="I175" s="1701" t="s">
        <v>2865</v>
      </c>
      <c r="J175" s="1701" t="s">
        <v>2866</v>
      </c>
      <c r="K175" s="1701" t="s">
        <v>2867</v>
      </c>
      <c r="L175" s="1701" t="s">
        <v>2869</v>
      </c>
      <c r="M175" s="160" t="s">
        <v>933</v>
      </c>
      <c r="N175" s="1701"/>
      <c r="O175" s="1701"/>
      <c r="P175" s="160"/>
      <c r="Q175" s="1701" t="s">
        <v>2868</v>
      </c>
      <c r="R175" s="1701"/>
      <c r="S175" s="1712"/>
      <c r="T175" s="1701"/>
      <c r="U175" s="1701" t="s">
        <v>912</v>
      </c>
      <c r="V175" s="1701"/>
      <c r="W175" s="1701"/>
      <c r="X175" s="1701"/>
      <c r="Y175" s="1701"/>
      <c r="Z175" s="1701"/>
      <c r="AA175" s="1701"/>
      <c r="AB175" s="1701" t="s">
        <v>913</v>
      </c>
      <c r="AC175" s="1701"/>
      <c r="AD175" s="1701" t="s">
        <v>2870</v>
      </c>
      <c r="AE175" s="1701" t="s">
        <v>1009</v>
      </c>
      <c r="AF175" s="1701"/>
      <c r="AG175" s="1701"/>
      <c r="AH175" s="1643"/>
      <c r="AI175" s="1645"/>
      <c r="AJ175" s="1701"/>
      <c r="AK175" s="1701"/>
      <c r="AL175" s="1701"/>
      <c r="AM175" s="1701"/>
      <c r="AN175" s="141"/>
      <c r="AO175" s="141"/>
      <c r="AP175" s="141"/>
      <c r="AQ175" s="141"/>
      <c r="AR175" s="141"/>
      <c r="AS175" s="141"/>
      <c r="AT175" s="141"/>
      <c r="AU175" s="141"/>
      <c r="AV175" s="141"/>
      <c r="AW175" s="141"/>
      <c r="AX175" s="141"/>
      <c r="AY175" s="141"/>
      <c r="AZ175" s="141"/>
      <c r="BA175" s="141"/>
      <c r="BB175" s="141"/>
      <c r="BC175" s="141"/>
      <c r="BD175" s="141"/>
      <c r="BE175" s="141"/>
      <c r="BF175" s="141"/>
      <c r="BG175" s="141"/>
      <c r="BH175" s="141"/>
      <c r="BI175" s="141"/>
      <c r="BJ175" s="141"/>
      <c r="BK175" s="141"/>
      <c r="BL175" s="141"/>
      <c r="BM175" s="141"/>
      <c r="BN175" s="141"/>
      <c r="BO175" s="141"/>
      <c r="BP175" s="141"/>
      <c r="BQ175" s="1646"/>
      <c r="BR175" s="1647"/>
      <c r="BS175" s="1647"/>
    </row>
    <row r="176" customFormat="false" ht="12.75" hidden="false" customHeight="false" outlineLevel="0" collapsed="false">
      <c r="A176" s="1713" t="s">
        <v>801</v>
      </c>
      <c r="B176" s="1713"/>
      <c r="C176" s="1705" t="s">
        <v>2871</v>
      </c>
      <c r="D176" s="1714" t="s">
        <v>2872</v>
      </c>
      <c r="E176" s="1714" t="s">
        <v>2873</v>
      </c>
      <c r="F176" s="1645" t="s">
        <v>2874</v>
      </c>
      <c r="G176" s="1645" t="s">
        <v>2875</v>
      </c>
      <c r="H176" s="1645" t="s">
        <v>2876</v>
      </c>
      <c r="I176" s="1645" t="s">
        <v>2877</v>
      </c>
      <c r="J176" s="1645" t="s">
        <v>2878</v>
      </c>
      <c r="K176" s="1645" t="s">
        <v>2880</v>
      </c>
      <c r="L176" s="1645"/>
      <c r="M176" s="1730"/>
      <c r="N176" s="1645"/>
      <c r="O176" s="1645"/>
      <c r="P176" s="1730"/>
      <c r="Q176" s="1645" t="s">
        <v>2881</v>
      </c>
      <c r="R176" s="1701"/>
      <c r="S176" s="1718"/>
      <c r="T176" s="1645"/>
      <c r="U176" s="1645" t="s">
        <v>912</v>
      </c>
      <c r="V176" s="1645" t="s">
        <v>2879</v>
      </c>
      <c r="W176" s="1701"/>
      <c r="X176" s="1645"/>
      <c r="Y176" s="1645"/>
      <c r="Z176" s="1645"/>
      <c r="AA176" s="1645"/>
      <c r="AB176" s="1725" t="s">
        <v>563</v>
      </c>
      <c r="AC176" s="1701"/>
      <c r="AD176" s="1701" t="s">
        <v>2883</v>
      </c>
      <c r="AE176" s="1645" t="s">
        <v>1025</v>
      </c>
      <c r="AF176" s="1645"/>
      <c r="AG176" s="1645" t="s">
        <v>2882</v>
      </c>
      <c r="AH176" s="1643"/>
      <c r="AI176" s="1645"/>
      <c r="AJ176" s="1645"/>
      <c r="AK176" s="1645"/>
      <c r="AL176" s="1645"/>
      <c r="AM176" s="1645"/>
      <c r="AN176" s="1646"/>
      <c r="AO176" s="1646"/>
      <c r="AP176" s="1646"/>
      <c r="AQ176" s="1646"/>
      <c r="AR176" s="1646"/>
      <c r="AS176" s="1646"/>
      <c r="AT176" s="1646"/>
      <c r="AU176" s="1646"/>
      <c r="AV176" s="1646"/>
      <c r="AW176" s="1646"/>
      <c r="AX176" s="1646"/>
      <c r="AY176" s="1646"/>
      <c r="AZ176" s="1646"/>
      <c r="BA176" s="1646"/>
      <c r="BB176" s="1646"/>
      <c r="BC176" s="1646"/>
      <c r="BD176" s="1646"/>
      <c r="BE176" s="1646"/>
      <c r="BF176" s="1646"/>
      <c r="BG176" s="1646"/>
      <c r="BH176" s="1646"/>
      <c r="BI176" s="1646"/>
      <c r="BJ176" s="1646"/>
      <c r="BK176" s="1646"/>
      <c r="BL176" s="1646"/>
      <c r="BM176" s="1646"/>
      <c r="BN176" s="1646"/>
      <c r="BO176" s="1646"/>
      <c r="BP176" s="1646"/>
      <c r="BQ176" s="1646"/>
      <c r="BR176" s="1647"/>
      <c r="BS176" s="1647"/>
    </row>
    <row r="177" customFormat="false" ht="12.75" hidden="false" customHeight="false" outlineLevel="0" collapsed="false">
      <c r="A177" s="1713" t="s">
        <v>21</v>
      </c>
      <c r="B177" s="1713"/>
      <c r="C177" s="1705" t="s">
        <v>2884</v>
      </c>
      <c r="D177" s="1714" t="s">
        <v>2885</v>
      </c>
      <c r="E177" s="1714" t="s">
        <v>2886</v>
      </c>
      <c r="F177" s="1714" t="s">
        <v>2887</v>
      </c>
      <c r="G177" s="1645" t="s">
        <v>2888</v>
      </c>
      <c r="H177" s="1645" t="s">
        <v>2889</v>
      </c>
      <c r="I177" s="1645" t="s">
        <v>2890</v>
      </c>
      <c r="J177" s="1645" t="s">
        <v>2891</v>
      </c>
      <c r="K177" s="1645" t="s">
        <v>2895</v>
      </c>
      <c r="L177" s="1715" t="s">
        <v>563</v>
      </c>
      <c r="M177" s="1716" t="s">
        <v>563</v>
      </c>
      <c r="N177" s="1715"/>
      <c r="O177" s="1645"/>
      <c r="P177" s="1730"/>
      <c r="Q177" s="1645" t="s">
        <v>2896</v>
      </c>
      <c r="R177" s="1701"/>
      <c r="S177" s="1718"/>
      <c r="T177" s="1715"/>
      <c r="U177" s="1645" t="s">
        <v>2892</v>
      </c>
      <c r="V177" s="1645" t="s">
        <v>2893</v>
      </c>
      <c r="W177" s="1701"/>
      <c r="X177" s="1645"/>
      <c r="Y177" s="1645"/>
      <c r="Z177" s="1645"/>
      <c r="AA177" s="1645"/>
      <c r="AB177" s="1645" t="s">
        <v>912</v>
      </c>
      <c r="AC177" s="1715"/>
      <c r="AD177" s="1715" t="s">
        <v>2897</v>
      </c>
      <c r="AE177" s="1732" t="s">
        <v>1009</v>
      </c>
      <c r="AF177" s="1645" t="s">
        <v>2898</v>
      </c>
      <c r="AG177" s="1715"/>
      <c r="AH177" s="1643"/>
      <c r="AI177" s="1645"/>
      <c r="AJ177" s="1733" t="s">
        <v>2084</v>
      </c>
      <c r="AK177" s="1645"/>
      <c r="AL177" s="1645"/>
      <c r="AM177" s="1645"/>
      <c r="AN177" s="1646"/>
      <c r="AO177" s="1646"/>
      <c r="AP177" s="1646"/>
      <c r="AQ177" s="1646"/>
      <c r="AR177" s="1646"/>
      <c r="AS177" s="1646"/>
      <c r="AT177" s="1646"/>
      <c r="AU177" s="1646"/>
      <c r="AV177" s="1646"/>
      <c r="AW177" s="1646"/>
      <c r="AX177" s="1646"/>
      <c r="AY177" s="1646"/>
      <c r="AZ177" s="1646"/>
      <c r="BA177" s="1646"/>
      <c r="BB177" s="1646"/>
      <c r="BC177" s="1646"/>
      <c r="BD177" s="1646"/>
      <c r="BE177" s="1646"/>
      <c r="BF177" s="1646"/>
      <c r="BG177" s="1646"/>
      <c r="BH177" s="1646"/>
      <c r="BI177" s="1646"/>
      <c r="BJ177" s="1646"/>
      <c r="BK177" s="1646"/>
      <c r="BL177" s="1646"/>
      <c r="BM177" s="1646"/>
      <c r="BN177" s="1646"/>
      <c r="BO177" s="1646"/>
      <c r="BP177" s="1646"/>
      <c r="BQ177" s="1646"/>
      <c r="BR177" s="1647"/>
      <c r="BS177" s="1647"/>
    </row>
    <row r="178" customFormat="false" ht="12.75" hidden="false" customHeight="false" outlineLevel="0" collapsed="false">
      <c r="A178" s="1710" t="s">
        <v>21</v>
      </c>
      <c r="B178" s="1710"/>
      <c r="C178" s="1637" t="s">
        <v>2899</v>
      </c>
      <c r="D178" s="1711" t="s">
        <v>2900</v>
      </c>
      <c r="E178" s="1711" t="s">
        <v>2901</v>
      </c>
      <c r="F178" s="1711" t="s">
        <v>2902</v>
      </c>
      <c r="G178" s="1701" t="s">
        <v>2903</v>
      </c>
      <c r="H178" s="1701" t="s">
        <v>2904</v>
      </c>
      <c r="I178" s="1701" t="s">
        <v>2905</v>
      </c>
      <c r="J178" s="1701" t="s">
        <v>2906</v>
      </c>
      <c r="K178" s="1701" t="s">
        <v>2908</v>
      </c>
      <c r="L178" s="1701" t="s">
        <v>933</v>
      </c>
      <c r="M178" s="160"/>
      <c r="N178" s="1701"/>
      <c r="O178" s="1701"/>
      <c r="P178" s="160"/>
      <c r="Q178" s="1701" t="s">
        <v>1061</v>
      </c>
      <c r="R178" s="1701"/>
      <c r="S178" s="1712"/>
      <c r="T178" s="1701"/>
      <c r="U178" s="1701" t="s">
        <v>912</v>
      </c>
      <c r="V178" s="160" t="s">
        <v>6084</v>
      </c>
      <c r="W178" s="1701"/>
      <c r="X178" s="1701"/>
      <c r="Y178" s="1701"/>
      <c r="Z178" s="1701"/>
      <c r="AA178" s="1701"/>
      <c r="AB178" s="1701" t="s">
        <v>940</v>
      </c>
      <c r="AC178" s="1701"/>
      <c r="AD178" s="1701" t="s">
        <v>2910</v>
      </c>
      <c r="AE178" s="1701" t="s">
        <v>1009</v>
      </c>
      <c r="AF178" s="160" t="s">
        <v>6085</v>
      </c>
      <c r="AG178" s="1701" t="s">
        <v>2909</v>
      </c>
      <c r="AH178" s="1643"/>
      <c r="AI178" s="1645"/>
      <c r="AJ178" s="1701"/>
      <c r="AK178" s="1701"/>
      <c r="AL178" s="1701"/>
      <c r="AM178" s="1701"/>
      <c r="AN178" s="141"/>
      <c r="AO178" s="141"/>
      <c r="AP178" s="141"/>
      <c r="AQ178" s="141"/>
      <c r="AR178" s="141"/>
      <c r="AS178" s="141"/>
      <c r="AT178" s="141"/>
      <c r="AU178" s="141"/>
      <c r="AV178" s="141"/>
      <c r="AW178" s="141"/>
      <c r="AX178" s="141"/>
      <c r="AY178" s="141"/>
      <c r="AZ178" s="141"/>
      <c r="BA178" s="141"/>
      <c r="BB178" s="141"/>
      <c r="BC178" s="141"/>
      <c r="BD178" s="141"/>
      <c r="BE178" s="141"/>
      <c r="BF178" s="141"/>
      <c r="BG178" s="141"/>
      <c r="BH178" s="141"/>
      <c r="BI178" s="141"/>
      <c r="BJ178" s="141"/>
      <c r="BK178" s="141"/>
      <c r="BL178" s="141"/>
      <c r="BM178" s="141"/>
      <c r="BN178" s="141"/>
      <c r="BO178" s="141"/>
      <c r="BP178" s="141"/>
      <c r="BQ178" s="141"/>
      <c r="BR178" s="118"/>
      <c r="BS178" s="118"/>
    </row>
    <row r="179" customFormat="false" ht="12.75" hidden="false" customHeight="false" outlineLevel="0" collapsed="false">
      <c r="A179" s="1710"/>
      <c r="B179" s="1710"/>
      <c r="C179" s="1637" t="s">
        <v>2912</v>
      </c>
      <c r="D179" s="1711" t="s">
        <v>2913</v>
      </c>
      <c r="E179" s="1711" t="s">
        <v>2914</v>
      </c>
      <c r="F179" s="1701" t="s">
        <v>2874</v>
      </c>
      <c r="G179" s="1701" t="s">
        <v>2915</v>
      </c>
      <c r="H179" s="1701" t="s">
        <v>2916</v>
      </c>
      <c r="I179" s="1701" t="s">
        <v>2917</v>
      </c>
      <c r="J179" s="1701" t="s">
        <v>2918</v>
      </c>
      <c r="K179" s="1701" t="s">
        <v>2920</v>
      </c>
      <c r="L179" s="1701" t="s">
        <v>933</v>
      </c>
      <c r="M179" s="160"/>
      <c r="N179" s="1701"/>
      <c r="O179" s="1701"/>
      <c r="P179" s="160"/>
      <c r="Q179" s="1701" t="s">
        <v>1002</v>
      </c>
      <c r="R179" s="1701"/>
      <c r="S179" s="1712"/>
      <c r="T179" s="1701"/>
      <c r="U179" s="1701" t="s">
        <v>912</v>
      </c>
      <c r="V179" s="1701" t="s">
        <v>562</v>
      </c>
      <c r="W179" s="1701"/>
      <c r="X179" s="1701"/>
      <c r="Y179" s="1701"/>
      <c r="Z179" s="1701"/>
      <c r="AA179" s="1701"/>
      <c r="AB179" s="1701" t="s">
        <v>912</v>
      </c>
      <c r="AC179" s="1701"/>
      <c r="AD179" s="1701"/>
      <c r="AE179" s="1701"/>
      <c r="AF179" s="1701"/>
      <c r="AG179" s="1701" t="s">
        <v>2922</v>
      </c>
      <c r="AH179" s="1643"/>
      <c r="AI179" s="1645"/>
      <c r="AJ179" s="1701"/>
      <c r="AK179" s="1701"/>
      <c r="AL179" s="1701"/>
      <c r="AM179" s="1701"/>
      <c r="AN179" s="141"/>
      <c r="AO179" s="141"/>
      <c r="AP179" s="141"/>
      <c r="AQ179" s="141"/>
      <c r="AR179" s="141"/>
      <c r="AS179" s="141"/>
      <c r="AT179" s="141"/>
      <c r="AU179" s="141"/>
      <c r="AV179" s="141"/>
      <c r="AW179" s="141"/>
      <c r="AX179" s="141"/>
      <c r="AY179" s="141"/>
      <c r="AZ179" s="141"/>
      <c r="BA179" s="141"/>
      <c r="BB179" s="141"/>
      <c r="BC179" s="141"/>
      <c r="BD179" s="141"/>
      <c r="BE179" s="141"/>
      <c r="BF179" s="141"/>
      <c r="BG179" s="141"/>
      <c r="BH179" s="141"/>
      <c r="BI179" s="141"/>
      <c r="BJ179" s="141"/>
      <c r="BK179" s="141"/>
      <c r="BL179" s="141"/>
      <c r="BM179" s="141"/>
      <c r="BN179" s="141"/>
      <c r="BO179" s="141"/>
      <c r="BP179" s="141"/>
      <c r="BQ179" s="141"/>
      <c r="BR179" s="118"/>
      <c r="BS179" s="118"/>
    </row>
    <row r="180" customFormat="false" ht="12.75" hidden="false" customHeight="false" outlineLevel="0" collapsed="false">
      <c r="A180" s="1734" t="s">
        <v>595</v>
      </c>
      <c r="B180" s="1734"/>
      <c r="C180" s="1735" t="s">
        <v>6086</v>
      </c>
      <c r="D180" s="1714" t="s">
        <v>6087</v>
      </c>
      <c r="E180" s="1714" t="s">
        <v>6088</v>
      </c>
      <c r="F180" s="1714" t="s">
        <v>6089</v>
      </c>
      <c r="G180" s="1645" t="s">
        <v>6090</v>
      </c>
      <c r="H180" s="1645" t="s">
        <v>6091</v>
      </c>
      <c r="I180" s="1645" t="s">
        <v>6091</v>
      </c>
      <c r="J180" s="1645" t="s">
        <v>6092</v>
      </c>
      <c r="K180" s="1645" t="s">
        <v>6093</v>
      </c>
      <c r="L180" s="1715" t="s">
        <v>563</v>
      </c>
      <c r="M180" s="1716" t="s">
        <v>563</v>
      </c>
      <c r="N180" s="1645"/>
      <c r="O180" s="1701"/>
      <c r="P180" s="160"/>
      <c r="Q180" s="1701" t="s">
        <v>1002</v>
      </c>
      <c r="R180" s="1701"/>
      <c r="S180" s="1718" t="s">
        <v>6094</v>
      </c>
      <c r="T180" s="1645"/>
      <c r="U180" s="1645" t="s">
        <v>912</v>
      </c>
      <c r="V180" s="1645" t="s">
        <v>912</v>
      </c>
      <c r="W180" s="1701"/>
      <c r="X180" s="1645" t="s">
        <v>6095</v>
      </c>
      <c r="Y180" s="1645" t="s">
        <v>913</v>
      </c>
      <c r="Z180" s="1701"/>
      <c r="AA180" s="1701" t="s">
        <v>913</v>
      </c>
      <c r="AB180" s="1701" t="s">
        <v>563</v>
      </c>
      <c r="AC180" s="1701"/>
      <c r="AD180" s="1701" t="s">
        <v>6096</v>
      </c>
      <c r="AE180" s="1715" t="s">
        <v>1025</v>
      </c>
      <c r="AF180" s="1645"/>
      <c r="AG180" s="1645" t="s">
        <v>6097</v>
      </c>
      <c r="AH180" s="1643"/>
      <c r="AI180" s="1736"/>
      <c r="AJ180" s="1645"/>
      <c r="AK180" s="1645"/>
      <c r="AL180" s="1645"/>
      <c r="AM180" s="1645"/>
      <c r="AN180" s="1646"/>
      <c r="AO180" s="1646"/>
      <c r="AP180" s="1646"/>
      <c r="AQ180" s="1646"/>
      <c r="AR180" s="1646"/>
      <c r="AS180" s="1646"/>
      <c r="AT180" s="1646"/>
      <c r="AU180" s="1646"/>
      <c r="AV180" s="1646"/>
      <c r="AW180" s="1646"/>
      <c r="AX180" s="1646"/>
      <c r="AY180" s="1646"/>
      <c r="AZ180" s="1646"/>
      <c r="BA180" s="1646"/>
      <c r="BB180" s="1646"/>
      <c r="BC180" s="1646"/>
      <c r="BD180" s="1646"/>
      <c r="BE180" s="1646"/>
      <c r="BF180" s="1646"/>
      <c r="BG180" s="1646"/>
      <c r="BH180" s="1646"/>
      <c r="BI180" s="1646"/>
      <c r="BJ180" s="1646"/>
      <c r="BK180" s="1646"/>
      <c r="BL180" s="1646"/>
      <c r="BM180" s="1646"/>
      <c r="BN180" s="1646"/>
      <c r="BO180" s="1646"/>
      <c r="BP180" s="1646"/>
      <c r="BQ180" s="1646"/>
      <c r="BR180" s="1647"/>
      <c r="BS180" s="1647"/>
    </row>
    <row r="181" customFormat="false" ht="12.75" hidden="false" customHeight="false" outlineLevel="0" collapsed="false">
      <c r="A181" s="1713" t="s">
        <v>517</v>
      </c>
      <c r="B181" s="1713"/>
      <c r="C181" s="1637" t="s">
        <v>1179</v>
      </c>
      <c r="D181" s="1714" t="s">
        <v>6098</v>
      </c>
      <c r="E181" s="1714" t="s">
        <v>6099</v>
      </c>
      <c r="F181" s="1714" t="s">
        <v>6100</v>
      </c>
      <c r="G181" s="1645" t="s">
        <v>1180</v>
      </c>
      <c r="H181" s="1645" t="s">
        <v>6101</v>
      </c>
      <c r="I181" s="1737" t="s">
        <v>1182</v>
      </c>
      <c r="J181" s="1645" t="s">
        <v>1183</v>
      </c>
      <c r="K181" s="1730" t="s">
        <v>6102</v>
      </c>
      <c r="L181" s="1715" t="s">
        <v>563</v>
      </c>
      <c r="M181" s="1716" t="s">
        <v>563</v>
      </c>
      <c r="N181" s="1715"/>
      <c r="O181" s="1645"/>
      <c r="P181" s="1730" t="s">
        <v>1081</v>
      </c>
      <c r="Q181" s="1645" t="s">
        <v>1186</v>
      </c>
      <c r="R181" s="1701"/>
      <c r="S181" s="1712"/>
      <c r="T181" s="1715"/>
      <c r="U181" s="1715" t="s">
        <v>940</v>
      </c>
      <c r="V181" s="1645" t="s">
        <v>6071</v>
      </c>
      <c r="W181" s="1701"/>
      <c r="X181" s="1730" t="s">
        <v>5877</v>
      </c>
      <c r="Y181" s="1645" t="s">
        <v>913</v>
      </c>
      <c r="Z181" s="1645" t="s">
        <v>913</v>
      </c>
      <c r="AA181" s="1645" t="s">
        <v>913</v>
      </c>
      <c r="AB181" s="1645" t="s">
        <v>913</v>
      </c>
      <c r="AC181" s="1715"/>
      <c r="AD181" s="1715"/>
      <c r="AE181" s="1645" t="s">
        <v>912</v>
      </c>
      <c r="AF181" s="1645"/>
      <c r="AG181" s="1715"/>
      <c r="AH181" s="1643"/>
      <c r="AI181" s="1731" t="s">
        <v>6103</v>
      </c>
      <c r="AJ181" s="1645" t="s">
        <v>1019</v>
      </c>
      <c r="AK181" s="1645"/>
      <c r="AL181" s="1645"/>
      <c r="AM181" s="1645"/>
      <c r="AN181" s="1646"/>
      <c r="AO181" s="1646"/>
      <c r="AP181" s="1646"/>
      <c r="AQ181" s="1646"/>
      <c r="AR181" s="1646"/>
      <c r="AS181" s="1646"/>
      <c r="AT181" s="1646"/>
      <c r="AU181" s="1646"/>
      <c r="AV181" s="1646"/>
      <c r="AW181" s="1646"/>
      <c r="AX181" s="1646"/>
      <c r="AY181" s="1646"/>
      <c r="AZ181" s="1646"/>
      <c r="BA181" s="1646"/>
      <c r="BB181" s="1646"/>
      <c r="BC181" s="1646"/>
      <c r="BD181" s="1646"/>
      <c r="BE181" s="1646"/>
      <c r="BF181" s="1646"/>
      <c r="BG181" s="1646"/>
      <c r="BH181" s="1646"/>
      <c r="BI181" s="1646"/>
      <c r="BJ181" s="1646"/>
      <c r="BK181" s="1646"/>
      <c r="BL181" s="1646"/>
      <c r="BM181" s="1646"/>
      <c r="BN181" s="1646"/>
      <c r="BO181" s="1646"/>
      <c r="BP181" s="1646"/>
      <c r="BQ181" s="1646"/>
      <c r="BR181" s="1647"/>
      <c r="BS181" s="1647"/>
    </row>
    <row r="182" customFormat="false" ht="12.75" hidden="false" customHeight="false" outlineLevel="0" collapsed="false">
      <c r="A182" s="1674" t="s">
        <v>21</v>
      </c>
      <c r="B182" s="1674"/>
      <c r="C182" s="1705" t="s">
        <v>6104</v>
      </c>
      <c r="D182" s="1638" t="s">
        <v>6105</v>
      </c>
      <c r="E182" s="1638" t="s">
        <v>6106</v>
      </c>
      <c r="F182" s="1638" t="s">
        <v>6107</v>
      </c>
      <c r="G182" s="1639" t="s">
        <v>6108</v>
      </c>
      <c r="H182" s="1639" t="s">
        <v>6109</v>
      </c>
      <c r="I182" s="1639" t="s">
        <v>6110</v>
      </c>
      <c r="J182" s="1639" t="s">
        <v>6111</v>
      </c>
      <c r="K182" s="1639" t="s">
        <v>6112</v>
      </c>
      <c r="L182" s="1642" t="s">
        <v>933</v>
      </c>
      <c r="M182" s="1681" t="s">
        <v>933</v>
      </c>
      <c r="N182" s="1639"/>
      <c r="O182" s="1479"/>
      <c r="P182" s="1484"/>
      <c r="Q182" s="1738" t="n">
        <v>41215</v>
      </c>
      <c r="R182" s="1479"/>
      <c r="S182" s="1641"/>
      <c r="T182" s="1639"/>
      <c r="U182" s="1639" t="s">
        <v>912</v>
      </c>
      <c r="V182" s="1639" t="s">
        <v>6113</v>
      </c>
      <c r="W182" s="1479"/>
      <c r="X182" s="1639"/>
      <c r="Y182" s="1639"/>
      <c r="Z182" s="1639"/>
      <c r="AA182" s="1639"/>
      <c r="AB182" s="1479" t="s">
        <v>940</v>
      </c>
      <c r="AC182" s="1479"/>
      <c r="AD182" s="1479" t="s">
        <v>6114</v>
      </c>
      <c r="AE182" s="1702" t="s">
        <v>1009</v>
      </c>
      <c r="AF182" s="1639" t="s">
        <v>6115</v>
      </c>
      <c r="AG182" s="1479" t="s">
        <v>6116</v>
      </c>
      <c r="AH182" s="1643"/>
      <c r="AI182" s="1639"/>
      <c r="AJ182" s="1645"/>
      <c r="AK182" s="1645"/>
      <c r="AL182" s="1645"/>
      <c r="AM182" s="1645"/>
      <c r="AN182" s="1646"/>
      <c r="AO182" s="1646"/>
      <c r="AP182" s="1646"/>
      <c r="AQ182" s="1646"/>
      <c r="AR182" s="1646"/>
      <c r="AS182" s="1646"/>
      <c r="AT182" s="1646"/>
      <c r="AU182" s="1646"/>
      <c r="AV182" s="1646"/>
      <c r="AW182" s="1646"/>
      <c r="AX182" s="1646"/>
      <c r="AY182" s="1646"/>
      <c r="AZ182" s="1646"/>
      <c r="BA182" s="1646"/>
      <c r="BB182" s="1646"/>
      <c r="BC182" s="1646"/>
      <c r="BD182" s="1646"/>
      <c r="BE182" s="1646"/>
      <c r="BF182" s="1646"/>
      <c r="BG182" s="1646"/>
      <c r="BH182" s="1646"/>
      <c r="BI182" s="1646"/>
      <c r="BJ182" s="1646"/>
      <c r="BK182" s="1646"/>
      <c r="BL182" s="1646"/>
      <c r="BM182" s="1646"/>
      <c r="BN182" s="1646"/>
      <c r="BO182" s="1646"/>
      <c r="BP182" s="1646"/>
      <c r="BQ182" s="1646"/>
      <c r="BR182" s="1647"/>
      <c r="BS182" s="1647"/>
    </row>
    <row r="183" customFormat="false" ht="12.75" hidden="false" customHeight="false" outlineLevel="0" collapsed="false">
      <c r="A183" s="1710" t="s">
        <v>21</v>
      </c>
      <c r="B183" s="1710"/>
      <c r="C183" s="1637" t="s">
        <v>2923</v>
      </c>
      <c r="D183" s="1701" t="s">
        <v>940</v>
      </c>
      <c r="E183" s="1711" t="s">
        <v>2924</v>
      </c>
      <c r="F183" s="1711" t="s">
        <v>2925</v>
      </c>
      <c r="G183" s="1701" t="s">
        <v>2926</v>
      </c>
      <c r="H183" s="1701" t="s">
        <v>2927</v>
      </c>
      <c r="I183" s="1701" t="s">
        <v>2928</v>
      </c>
      <c r="J183" s="1701" t="s">
        <v>2929</v>
      </c>
      <c r="K183" s="160" t="s">
        <v>6117</v>
      </c>
      <c r="L183" s="1701" t="s">
        <v>933</v>
      </c>
      <c r="M183" s="160" t="s">
        <v>933</v>
      </c>
      <c r="N183" s="1701"/>
      <c r="O183" s="1701"/>
      <c r="P183" s="160"/>
      <c r="Q183" s="1701" t="s">
        <v>1002</v>
      </c>
      <c r="R183" s="1701"/>
      <c r="S183" s="1712"/>
      <c r="T183" s="1701"/>
      <c r="U183" s="1701" t="s">
        <v>912</v>
      </c>
      <c r="V183" s="1701" t="s">
        <v>2931</v>
      </c>
      <c r="W183" s="1701"/>
      <c r="X183" s="1701"/>
      <c r="Y183" s="1701"/>
      <c r="Z183" s="1701"/>
      <c r="AA183" s="1701"/>
      <c r="AB183" s="1701" t="s">
        <v>940</v>
      </c>
      <c r="AC183" s="1701"/>
      <c r="AD183" s="1701" t="s">
        <v>2320</v>
      </c>
      <c r="AE183" s="1701" t="s">
        <v>1009</v>
      </c>
      <c r="AF183" s="1701" t="s">
        <v>6118</v>
      </c>
      <c r="AG183" s="1701" t="s">
        <v>6119</v>
      </c>
      <c r="AH183" s="1643"/>
      <c r="AI183" s="1645"/>
      <c r="AJ183" s="1701"/>
      <c r="AK183" s="1701"/>
      <c r="AL183" s="1701"/>
      <c r="AM183" s="1701"/>
      <c r="AN183" s="141"/>
      <c r="AO183" s="141"/>
      <c r="AP183" s="141"/>
      <c r="AQ183" s="141"/>
      <c r="AR183" s="141"/>
      <c r="AS183" s="141"/>
      <c r="AT183" s="141"/>
      <c r="AU183" s="141"/>
      <c r="AV183" s="141"/>
      <c r="AW183" s="141"/>
      <c r="AX183" s="141"/>
      <c r="AY183" s="141"/>
      <c r="AZ183" s="141"/>
      <c r="BA183" s="141"/>
      <c r="BB183" s="141"/>
      <c r="BC183" s="141"/>
      <c r="BD183" s="141"/>
      <c r="BE183" s="141"/>
      <c r="BF183" s="141"/>
      <c r="BG183" s="141"/>
      <c r="BH183" s="141"/>
      <c r="BI183" s="141"/>
      <c r="BJ183" s="141"/>
      <c r="BK183" s="141"/>
      <c r="BL183" s="141"/>
      <c r="BM183" s="141"/>
      <c r="BN183" s="141"/>
      <c r="BO183" s="141"/>
      <c r="BP183" s="141"/>
      <c r="BQ183" s="141"/>
      <c r="BR183" s="118"/>
      <c r="BS183" s="118"/>
    </row>
    <row r="184" customFormat="false" ht="12.75" hidden="false" customHeight="false" outlineLevel="0" collapsed="false">
      <c r="A184" s="1713" t="s">
        <v>517</v>
      </c>
      <c r="B184" s="1713"/>
      <c r="C184" s="1705" t="s">
        <v>6120</v>
      </c>
      <c r="D184" s="1714" t="s">
        <v>6121</v>
      </c>
      <c r="E184" s="1714" t="s">
        <v>6122</v>
      </c>
      <c r="F184" s="1714" t="s">
        <v>6123</v>
      </c>
      <c r="G184" s="1645" t="s">
        <v>6124</v>
      </c>
      <c r="H184" s="1730" t="s">
        <v>6125</v>
      </c>
      <c r="I184" s="1645" t="s">
        <v>6126</v>
      </c>
      <c r="J184" s="1645" t="s">
        <v>6127</v>
      </c>
      <c r="K184" s="1715" t="s">
        <v>6128</v>
      </c>
      <c r="L184" s="1715" t="s">
        <v>563</v>
      </c>
      <c r="M184" s="1716" t="s">
        <v>563</v>
      </c>
      <c r="N184" s="1715"/>
      <c r="O184" s="1645"/>
      <c r="P184" s="1730" t="s">
        <v>6129</v>
      </c>
      <c r="Q184" s="1701" t="s">
        <v>1002</v>
      </c>
      <c r="R184" s="1701"/>
      <c r="S184" s="1718"/>
      <c r="T184" s="1715"/>
      <c r="U184" s="1715" t="s">
        <v>1288</v>
      </c>
      <c r="V184" s="1725" t="s">
        <v>940</v>
      </c>
      <c r="W184" s="1701"/>
      <c r="X184" s="1645" t="s">
        <v>563</v>
      </c>
      <c r="Y184" s="1645" t="s">
        <v>913</v>
      </c>
      <c r="Z184" s="1645" t="s">
        <v>913</v>
      </c>
      <c r="AA184" s="1645" t="s">
        <v>913</v>
      </c>
      <c r="AB184" s="1645" t="s">
        <v>913</v>
      </c>
      <c r="AC184" s="1715"/>
      <c r="AD184" s="1715" t="s">
        <v>6130</v>
      </c>
      <c r="AE184" s="1715"/>
      <c r="AF184" s="1645"/>
      <c r="AG184" s="1715" t="s">
        <v>2298</v>
      </c>
      <c r="AH184" s="1643"/>
      <c r="AI184" s="1731" t="s">
        <v>751</v>
      </c>
      <c r="AJ184" s="1645" t="s">
        <v>6131</v>
      </c>
      <c r="AK184" s="1645"/>
      <c r="AL184" s="1645"/>
      <c r="AM184" s="1645"/>
      <c r="AN184" s="1646"/>
      <c r="AO184" s="1646"/>
      <c r="AP184" s="1646"/>
      <c r="AQ184" s="1646"/>
      <c r="AR184" s="1646"/>
      <c r="AS184" s="1646"/>
      <c r="AT184" s="1646"/>
      <c r="AU184" s="1646"/>
      <c r="AV184" s="1646"/>
      <c r="AW184" s="1646"/>
      <c r="AX184" s="1646"/>
      <c r="AY184" s="1646"/>
      <c r="AZ184" s="1646"/>
      <c r="BA184" s="1646"/>
      <c r="BB184" s="1646"/>
      <c r="BC184" s="1646"/>
      <c r="BD184" s="1646"/>
      <c r="BE184" s="1646"/>
      <c r="BF184" s="1646"/>
      <c r="BG184" s="1646"/>
      <c r="BH184" s="1646"/>
      <c r="BI184" s="1646"/>
      <c r="BJ184" s="1646"/>
      <c r="BK184" s="1646"/>
      <c r="BL184" s="1646"/>
      <c r="BM184" s="1646"/>
      <c r="BN184" s="1646"/>
      <c r="BO184" s="1646"/>
      <c r="BP184" s="1646"/>
      <c r="BQ184" s="1646"/>
      <c r="BR184" s="1647"/>
      <c r="BS184" s="1647"/>
    </row>
    <row r="185" customFormat="false" ht="12.75" hidden="false" customHeight="false" outlineLevel="0" collapsed="false">
      <c r="A185" s="1713" t="s">
        <v>96</v>
      </c>
      <c r="B185" s="1713"/>
      <c r="C185" s="1705" t="s">
        <v>2541</v>
      </c>
      <c r="D185" s="1714" t="s">
        <v>2542</v>
      </c>
      <c r="E185" s="1714" t="s">
        <v>2543</v>
      </c>
      <c r="F185" s="1714" t="s">
        <v>2544</v>
      </c>
      <c r="G185" s="1645" t="s">
        <v>2545</v>
      </c>
      <c r="H185" s="1645" t="s">
        <v>2546</v>
      </c>
      <c r="I185" s="1645" t="s">
        <v>2547</v>
      </c>
      <c r="J185" s="1645" t="s">
        <v>2548</v>
      </c>
      <c r="K185" s="1645"/>
      <c r="L185" s="1645" t="s">
        <v>563</v>
      </c>
      <c r="M185" s="1730" t="s">
        <v>563</v>
      </c>
      <c r="N185" s="1645"/>
      <c r="O185" s="1645"/>
      <c r="P185" s="1730"/>
      <c r="Q185" s="1645" t="s">
        <v>2550</v>
      </c>
      <c r="R185" s="1701"/>
      <c r="S185" s="1718"/>
      <c r="T185" s="1645"/>
      <c r="U185" s="1645" t="s">
        <v>912</v>
      </c>
      <c r="V185" s="1645" t="s">
        <v>2549</v>
      </c>
      <c r="W185" s="1701"/>
      <c r="X185" s="1645" t="s">
        <v>563</v>
      </c>
      <c r="Y185" s="1645" t="s">
        <v>913</v>
      </c>
      <c r="Z185" s="1645" t="s">
        <v>913</v>
      </c>
      <c r="AA185" s="1645" t="s">
        <v>913</v>
      </c>
      <c r="AB185" s="1645" t="s">
        <v>563</v>
      </c>
      <c r="AC185" s="1645"/>
      <c r="AD185" s="1645" t="s">
        <v>2552</v>
      </c>
      <c r="AE185" s="1645" t="s">
        <v>1009</v>
      </c>
      <c r="AF185" s="1645"/>
      <c r="AG185" s="1730" t="s">
        <v>6132</v>
      </c>
      <c r="AH185" s="1643"/>
      <c r="AI185" s="1731" t="s">
        <v>6133</v>
      </c>
      <c r="AJ185" s="1645"/>
      <c r="AK185" s="1645"/>
      <c r="AL185" s="1645"/>
      <c r="AM185" s="1645"/>
      <c r="AN185" s="1646"/>
      <c r="AO185" s="1646"/>
      <c r="AP185" s="1646"/>
      <c r="AQ185" s="1646"/>
      <c r="AR185" s="1646"/>
      <c r="AS185" s="1646"/>
      <c r="AT185" s="1646"/>
      <c r="AU185" s="1646"/>
      <c r="AV185" s="1646"/>
      <c r="AW185" s="1646"/>
      <c r="AX185" s="1646"/>
      <c r="AY185" s="1646"/>
      <c r="AZ185" s="1646"/>
      <c r="BA185" s="1646"/>
      <c r="BB185" s="1646"/>
      <c r="BC185" s="1646"/>
      <c r="BD185" s="1646"/>
      <c r="BE185" s="1646"/>
      <c r="BF185" s="1646"/>
      <c r="BG185" s="1646"/>
      <c r="BH185" s="1646"/>
      <c r="BI185" s="1646"/>
      <c r="BJ185" s="1646"/>
      <c r="BK185" s="1646"/>
      <c r="BL185" s="1646"/>
      <c r="BM185" s="1646"/>
      <c r="BN185" s="1646"/>
      <c r="BO185" s="1646"/>
      <c r="BP185" s="1646"/>
      <c r="BQ185" s="1646"/>
      <c r="BR185" s="1647"/>
      <c r="BS185" s="1647"/>
    </row>
    <row r="186" customFormat="false" ht="12.75" hidden="false" customHeight="false" outlineLevel="0" collapsed="false">
      <c r="A186" s="1713" t="s">
        <v>517</v>
      </c>
      <c r="B186" s="1713"/>
      <c r="C186" s="1637" t="s">
        <v>2603</v>
      </c>
      <c r="D186" s="1725" t="s">
        <v>940</v>
      </c>
      <c r="E186" s="1720" t="s">
        <v>2604</v>
      </c>
      <c r="F186" s="1714" t="s">
        <v>2605</v>
      </c>
      <c r="G186" s="1645" t="s">
        <v>2606</v>
      </c>
      <c r="H186" s="1645" t="s">
        <v>2607</v>
      </c>
      <c r="I186" s="1645" t="s">
        <v>2608</v>
      </c>
      <c r="J186" s="1645" t="s">
        <v>2609</v>
      </c>
      <c r="K186" s="1645" t="s">
        <v>2611</v>
      </c>
      <c r="L186" s="1715" t="s">
        <v>563</v>
      </c>
      <c r="M186" s="1716" t="s">
        <v>563</v>
      </c>
      <c r="N186" s="1715"/>
      <c r="O186" s="1645"/>
      <c r="P186" s="1730"/>
      <c r="Q186" s="1701" t="s">
        <v>1002</v>
      </c>
      <c r="R186" s="1701"/>
      <c r="S186" s="1718"/>
      <c r="T186" s="1715"/>
      <c r="U186" s="1645" t="s">
        <v>912</v>
      </c>
      <c r="V186" s="1715" t="s">
        <v>2610</v>
      </c>
      <c r="W186" s="1701"/>
      <c r="X186" s="1730" t="s">
        <v>6134</v>
      </c>
      <c r="Y186" s="1645" t="s">
        <v>913</v>
      </c>
      <c r="Z186" s="1645" t="s">
        <v>2613</v>
      </c>
      <c r="AA186" s="1645" t="s">
        <v>913</v>
      </c>
      <c r="AB186" s="1645" t="s">
        <v>563</v>
      </c>
      <c r="AC186" s="1715"/>
      <c r="AD186" s="1715" t="s">
        <v>2614</v>
      </c>
      <c r="AE186" s="1715" t="s">
        <v>1025</v>
      </c>
      <c r="AF186" s="1645"/>
      <c r="AG186" s="1715"/>
      <c r="AH186" s="1643"/>
      <c r="AI186" s="1731" t="s">
        <v>6135</v>
      </c>
      <c r="AJ186" s="1645" t="s">
        <v>1019</v>
      </c>
      <c r="AK186" s="1645"/>
      <c r="AL186" s="1645"/>
      <c r="AM186" s="1645"/>
      <c r="AN186" s="1646"/>
      <c r="AO186" s="1646"/>
      <c r="AP186" s="1646"/>
      <c r="AQ186" s="1646"/>
      <c r="AR186" s="1646"/>
      <c r="AS186" s="1646"/>
      <c r="AT186" s="1646"/>
      <c r="AU186" s="1646"/>
      <c r="AV186" s="1646"/>
      <c r="AW186" s="1646"/>
      <c r="AX186" s="1646"/>
      <c r="AY186" s="1646"/>
      <c r="AZ186" s="1646"/>
      <c r="BA186" s="1646"/>
      <c r="BB186" s="1646"/>
      <c r="BC186" s="1646"/>
      <c r="BD186" s="1646"/>
      <c r="BE186" s="1646"/>
      <c r="BF186" s="1646"/>
      <c r="BG186" s="1646"/>
      <c r="BH186" s="1646"/>
      <c r="BI186" s="1646"/>
      <c r="BJ186" s="1646"/>
      <c r="BK186" s="1646"/>
      <c r="BL186" s="1646"/>
      <c r="BM186" s="1646"/>
      <c r="BN186" s="1646"/>
      <c r="BO186" s="1646"/>
      <c r="BP186" s="1646"/>
      <c r="BQ186" s="1646"/>
      <c r="BR186" s="1647"/>
      <c r="BS186" s="1647"/>
    </row>
    <row r="187" customFormat="false" ht="12.75" hidden="false" customHeight="false" outlineLevel="0" collapsed="false">
      <c r="A187" s="1674" t="s">
        <v>1416</v>
      </c>
      <c r="B187" s="1674"/>
      <c r="C187" s="1705" t="s">
        <v>1417</v>
      </c>
      <c r="D187" s="1639" t="s">
        <v>949</v>
      </c>
      <c r="E187" s="1638" t="s">
        <v>6136</v>
      </c>
      <c r="F187" s="1638" t="s">
        <v>6137</v>
      </c>
      <c r="G187" s="1639" t="s">
        <v>6138</v>
      </c>
      <c r="H187" s="1639" t="s">
        <v>1419</v>
      </c>
      <c r="I187" s="1639" t="n">
        <v>35095060</v>
      </c>
      <c r="J187" s="1639" t="s">
        <v>1420</v>
      </c>
      <c r="K187" s="1639" t="s">
        <v>1422</v>
      </c>
      <c r="L187" s="1639" t="s">
        <v>1030</v>
      </c>
      <c r="M187" s="1682" t="s">
        <v>933</v>
      </c>
      <c r="N187" s="1639"/>
      <c r="O187" s="1639" t="s">
        <v>1412</v>
      </c>
      <c r="P187" s="1682"/>
      <c r="Q187" s="1639" t="s">
        <v>1381</v>
      </c>
      <c r="R187" s="1479"/>
      <c r="S187" s="1641" t="s">
        <v>6139</v>
      </c>
      <c r="T187" s="1639"/>
      <c r="U187" s="1639" t="s">
        <v>913</v>
      </c>
      <c r="V187" s="1639" t="s">
        <v>563</v>
      </c>
      <c r="W187" s="1479"/>
      <c r="X187" s="1639"/>
      <c r="Y187" s="1639"/>
      <c r="Z187" s="1639"/>
      <c r="AA187" s="1639"/>
      <c r="AB187" s="1639"/>
      <c r="AC187" s="1639"/>
      <c r="AD187" s="1639"/>
      <c r="AE187" s="1639"/>
      <c r="AF187" s="1639"/>
      <c r="AG187" s="1639"/>
      <c r="AH187" s="1643"/>
      <c r="AI187" s="1708" t="s">
        <v>6140</v>
      </c>
      <c r="AJ187" s="1645"/>
      <c r="AK187" s="1645"/>
      <c r="AL187" s="1645"/>
      <c r="AM187" s="1645"/>
      <c r="AN187" s="1646"/>
      <c r="AO187" s="1646"/>
      <c r="AP187" s="1646"/>
      <c r="AQ187" s="1646"/>
      <c r="AR187" s="1646"/>
      <c r="AS187" s="1646"/>
      <c r="AT187" s="1646"/>
      <c r="AU187" s="1646"/>
      <c r="AV187" s="1646"/>
      <c r="AW187" s="1646"/>
      <c r="AX187" s="1646"/>
      <c r="AY187" s="1646"/>
      <c r="AZ187" s="1646"/>
      <c r="BA187" s="1646"/>
      <c r="BB187" s="1646"/>
      <c r="BC187" s="1646"/>
      <c r="BD187" s="1646"/>
      <c r="BE187" s="1646"/>
      <c r="BF187" s="1646"/>
      <c r="BG187" s="1646"/>
      <c r="BH187" s="1646"/>
      <c r="BI187" s="1646"/>
      <c r="BJ187" s="1646"/>
      <c r="BK187" s="1646"/>
      <c r="BL187" s="1646"/>
      <c r="BM187" s="1646"/>
      <c r="BN187" s="1646"/>
      <c r="BO187" s="1646"/>
      <c r="BP187" s="1646"/>
      <c r="BQ187" s="1646"/>
      <c r="BR187" s="1647"/>
      <c r="BS187" s="1647"/>
    </row>
    <row r="188" customFormat="false" ht="12.75" hidden="false" customHeight="false" outlineLevel="0" collapsed="false">
      <c r="A188" s="1710"/>
      <c r="B188" s="1710"/>
      <c r="C188" s="1637" t="s">
        <v>2936</v>
      </c>
      <c r="D188" s="1701" t="s">
        <v>940</v>
      </c>
      <c r="E188" s="1711" t="s">
        <v>2937</v>
      </c>
      <c r="F188" s="1701"/>
      <c r="G188" s="1701" t="s">
        <v>2938</v>
      </c>
      <c r="H188" s="1701" t="s">
        <v>2939</v>
      </c>
      <c r="I188" s="1701" t="s">
        <v>2940</v>
      </c>
      <c r="J188" s="1701" t="s">
        <v>2941</v>
      </c>
      <c r="K188" s="1701" t="s">
        <v>6141</v>
      </c>
      <c r="L188" s="1701"/>
      <c r="M188" s="160"/>
      <c r="N188" s="1701"/>
      <c r="O188" s="1701"/>
      <c r="P188" s="160"/>
      <c r="Q188" s="1701"/>
      <c r="R188" s="1701"/>
      <c r="S188" s="1712"/>
      <c r="T188" s="1701"/>
      <c r="U188" s="1701" t="s">
        <v>912</v>
      </c>
      <c r="V188" s="160" t="s">
        <v>6142</v>
      </c>
      <c r="W188" s="1701"/>
      <c r="X188" s="1701"/>
      <c r="Y188" s="1701"/>
      <c r="Z188" s="1701"/>
      <c r="AA188" s="1701"/>
      <c r="AB188" s="1701" t="s">
        <v>940</v>
      </c>
      <c r="AC188" s="1701"/>
      <c r="AD188" s="1701" t="s">
        <v>2320</v>
      </c>
      <c r="AE188" s="1701" t="s">
        <v>2942</v>
      </c>
      <c r="AF188" s="1701" t="s">
        <v>6143</v>
      </c>
      <c r="AG188" s="1701" t="s">
        <v>6144</v>
      </c>
      <c r="AH188" s="1643"/>
      <c r="AI188" s="1645"/>
      <c r="AJ188" s="1701"/>
      <c r="AK188" s="1701"/>
      <c r="AL188" s="1701"/>
      <c r="AM188" s="1701"/>
      <c r="AN188" s="141"/>
      <c r="AO188" s="141"/>
      <c r="AP188" s="141"/>
      <c r="AQ188" s="141"/>
      <c r="AR188" s="141"/>
      <c r="AS188" s="141"/>
      <c r="AT188" s="141"/>
      <c r="AU188" s="141"/>
      <c r="AV188" s="141"/>
      <c r="AW188" s="141"/>
      <c r="AX188" s="141"/>
      <c r="AY188" s="141"/>
      <c r="AZ188" s="141"/>
      <c r="BA188" s="141"/>
      <c r="BB188" s="141"/>
      <c r="BC188" s="141"/>
      <c r="BD188" s="141"/>
      <c r="BE188" s="141"/>
      <c r="BF188" s="141"/>
      <c r="BG188" s="141"/>
      <c r="BH188" s="141"/>
      <c r="BI188" s="141"/>
      <c r="BJ188" s="141"/>
      <c r="BK188" s="141"/>
      <c r="BL188" s="141"/>
      <c r="BM188" s="141"/>
      <c r="BN188" s="141"/>
      <c r="BO188" s="141"/>
      <c r="BP188" s="141"/>
      <c r="BQ188" s="141"/>
      <c r="BR188" s="118"/>
      <c r="BS188" s="118"/>
    </row>
    <row r="189" customFormat="false" ht="12.75" hidden="false" customHeight="false" outlineLevel="0" collapsed="false">
      <c r="A189" s="1710"/>
      <c r="B189" s="1710"/>
      <c r="C189" s="1637" t="s">
        <v>2948</v>
      </c>
      <c r="D189" s="1701" t="s">
        <v>940</v>
      </c>
      <c r="E189" s="1711" t="s">
        <v>2949</v>
      </c>
      <c r="F189" s="1701"/>
      <c r="G189" s="1701" t="s">
        <v>2950</v>
      </c>
      <c r="H189" s="1701" t="s">
        <v>2951</v>
      </c>
      <c r="I189" s="1701" t="s">
        <v>2952</v>
      </c>
      <c r="J189" s="1701" t="s">
        <v>2953</v>
      </c>
      <c r="K189" s="1701" t="s">
        <v>2956</v>
      </c>
      <c r="L189" s="1701" t="s">
        <v>933</v>
      </c>
      <c r="M189" s="160"/>
      <c r="N189" s="1701"/>
      <c r="O189" s="1701"/>
      <c r="P189" s="160"/>
      <c r="Q189" s="1701" t="s">
        <v>2957</v>
      </c>
      <c r="R189" s="1701"/>
      <c r="S189" s="1712"/>
      <c r="T189" s="1701"/>
      <c r="U189" s="1701" t="s">
        <v>912</v>
      </c>
      <c r="V189" s="160" t="s">
        <v>6145</v>
      </c>
      <c r="W189" s="1701"/>
      <c r="X189" s="1701"/>
      <c r="Y189" s="1701"/>
      <c r="Z189" s="1701"/>
      <c r="AA189" s="1701"/>
      <c r="AB189" s="1701" t="s">
        <v>912</v>
      </c>
      <c r="AC189" s="1701"/>
      <c r="AD189" s="1701" t="s">
        <v>1131</v>
      </c>
      <c r="AE189" s="1701"/>
      <c r="AF189" s="160" t="s">
        <v>6146</v>
      </c>
      <c r="AG189" s="1701" t="s">
        <v>6147</v>
      </c>
      <c r="AH189" s="1643"/>
      <c r="AI189" s="1645"/>
      <c r="AJ189" s="1701"/>
      <c r="AK189" s="1701"/>
      <c r="AL189" s="1701"/>
      <c r="AM189" s="1701"/>
      <c r="AN189" s="141"/>
      <c r="AO189" s="141"/>
      <c r="AP189" s="141"/>
      <c r="AQ189" s="141"/>
      <c r="AR189" s="141"/>
      <c r="AS189" s="141"/>
      <c r="AT189" s="141"/>
      <c r="AU189" s="141"/>
      <c r="AV189" s="141"/>
      <c r="AW189" s="141"/>
      <c r="AX189" s="141"/>
      <c r="AY189" s="141"/>
      <c r="AZ189" s="141"/>
      <c r="BA189" s="141"/>
      <c r="BB189" s="141"/>
      <c r="BC189" s="141"/>
      <c r="BD189" s="141"/>
      <c r="BE189" s="141"/>
      <c r="BF189" s="141"/>
      <c r="BG189" s="141"/>
      <c r="BH189" s="141"/>
      <c r="BI189" s="141"/>
      <c r="BJ189" s="141"/>
      <c r="BK189" s="141"/>
      <c r="BL189" s="141"/>
      <c r="BM189" s="141"/>
      <c r="BN189" s="141"/>
      <c r="BO189" s="141"/>
      <c r="BP189" s="141"/>
      <c r="BQ189" s="141"/>
      <c r="BR189" s="118"/>
      <c r="BS189" s="118"/>
    </row>
    <row r="190" customFormat="false" ht="12.75" hidden="false" customHeight="false" outlineLevel="0" collapsed="false">
      <c r="A190" s="1710" t="s">
        <v>21</v>
      </c>
      <c r="B190" s="1710"/>
      <c r="C190" s="1637" t="s">
        <v>2960</v>
      </c>
      <c r="D190" s="1711" t="s">
        <v>2961</v>
      </c>
      <c r="E190" s="1711" t="s">
        <v>2962</v>
      </c>
      <c r="F190" s="1711" t="s">
        <v>2963</v>
      </c>
      <c r="G190" s="1701" t="s">
        <v>2964</v>
      </c>
      <c r="H190" s="1701" t="s">
        <v>2965</v>
      </c>
      <c r="I190" s="1701" t="s">
        <v>2966</v>
      </c>
      <c r="J190" s="1701" t="s">
        <v>2967</v>
      </c>
      <c r="K190" s="1701" t="s">
        <v>2969</v>
      </c>
      <c r="L190" s="1701" t="s">
        <v>2869</v>
      </c>
      <c r="M190" s="160" t="s">
        <v>933</v>
      </c>
      <c r="N190" s="1701"/>
      <c r="O190" s="1701"/>
      <c r="P190" s="160"/>
      <c r="Q190" s="1701" t="s">
        <v>1002</v>
      </c>
      <c r="R190" s="1701"/>
      <c r="S190" s="1712"/>
      <c r="T190" s="1701"/>
      <c r="U190" s="1701" t="s">
        <v>912</v>
      </c>
      <c r="V190" s="1701" t="s">
        <v>940</v>
      </c>
      <c r="W190" s="1701"/>
      <c r="X190" s="1701"/>
      <c r="Y190" s="1701"/>
      <c r="Z190" s="1701"/>
      <c r="AA190" s="1701"/>
      <c r="AB190" s="1701" t="s">
        <v>912</v>
      </c>
      <c r="AC190" s="1701"/>
      <c r="AD190" s="1701"/>
      <c r="AE190" s="1701" t="s">
        <v>2968</v>
      </c>
      <c r="AF190" s="1701"/>
      <c r="AG190" s="1701"/>
      <c r="AH190" s="1643"/>
      <c r="AI190" s="1645"/>
      <c r="AJ190" s="1701" t="s">
        <v>2084</v>
      </c>
      <c r="AK190" s="1701"/>
      <c r="AL190" s="1701"/>
      <c r="AM190" s="1701"/>
      <c r="AN190" s="141"/>
      <c r="AO190" s="141"/>
      <c r="AP190" s="141"/>
      <c r="AQ190" s="141"/>
      <c r="AR190" s="141"/>
      <c r="AS190" s="141"/>
      <c r="AT190" s="141"/>
      <c r="AU190" s="141"/>
      <c r="AV190" s="141"/>
      <c r="AW190" s="141"/>
      <c r="AX190" s="141"/>
      <c r="AY190" s="141"/>
      <c r="AZ190" s="141"/>
      <c r="BA190" s="141"/>
      <c r="BB190" s="141"/>
      <c r="BC190" s="141"/>
      <c r="BD190" s="141"/>
      <c r="BE190" s="141"/>
      <c r="BF190" s="141"/>
      <c r="BG190" s="141"/>
      <c r="BH190" s="141"/>
      <c r="BI190" s="141"/>
      <c r="BJ190" s="141"/>
      <c r="BK190" s="141"/>
      <c r="BL190" s="141"/>
      <c r="BM190" s="141"/>
      <c r="BN190" s="141"/>
      <c r="BO190" s="141"/>
      <c r="BP190" s="141"/>
      <c r="BQ190" s="141"/>
      <c r="BR190" s="118"/>
      <c r="BS190" s="118"/>
    </row>
    <row r="191" customFormat="false" ht="12.75" hidden="false" customHeight="false" outlineLevel="0" collapsed="false">
      <c r="A191" s="1739"/>
      <c r="B191" s="1739"/>
      <c r="C191" s="1740" t="s">
        <v>6148</v>
      </c>
      <c r="D191" s="1741" t="s">
        <v>2972</v>
      </c>
      <c r="E191" s="1741" t="s">
        <v>2973</v>
      </c>
      <c r="F191" s="1741" t="s">
        <v>2974</v>
      </c>
      <c r="G191" s="1737" t="s">
        <v>2975</v>
      </c>
      <c r="H191" s="1737" t="s">
        <v>6149</v>
      </c>
      <c r="I191" s="1737" t="s">
        <v>2977</v>
      </c>
      <c r="J191" s="1742" t="s">
        <v>6150</v>
      </c>
      <c r="K191" s="1742" t="s">
        <v>6151</v>
      </c>
      <c r="L191" s="1737" t="s">
        <v>1936</v>
      </c>
      <c r="M191" s="1742" t="s">
        <v>2984</v>
      </c>
      <c r="N191" s="1737" t="s">
        <v>2985</v>
      </c>
      <c r="O191" s="1737"/>
      <c r="P191" s="1742" t="s">
        <v>2981</v>
      </c>
      <c r="Q191" s="1737" t="s">
        <v>2982</v>
      </c>
      <c r="R191" s="1701"/>
      <c r="S191" s="168" t="s">
        <v>6152</v>
      </c>
      <c r="T191" s="1737"/>
      <c r="U191" s="1737" t="s">
        <v>913</v>
      </c>
      <c r="V191" s="1737" t="s">
        <v>2979</v>
      </c>
      <c r="W191" s="1701"/>
      <c r="X191" s="1737"/>
      <c r="Y191" s="1737"/>
      <c r="Z191" s="1737"/>
      <c r="AA191" s="1737"/>
      <c r="AB191" s="1737"/>
      <c r="AC191" s="1737"/>
      <c r="AD191" s="1737"/>
      <c r="AE191" s="1737"/>
      <c r="AF191" s="1737"/>
      <c r="AG191" s="1737"/>
      <c r="AH191" s="1643"/>
      <c r="AI191" s="1737"/>
      <c r="AJ191" s="1737"/>
      <c r="AK191" s="1737"/>
      <c r="AL191" s="1737"/>
      <c r="AM191" s="1737"/>
      <c r="AN191" s="1743"/>
      <c r="AO191" s="1743"/>
      <c r="AP191" s="1743"/>
      <c r="AQ191" s="1743"/>
      <c r="AR191" s="1743"/>
      <c r="AS191" s="1743"/>
      <c r="AT191" s="1743"/>
      <c r="AU191" s="1743"/>
      <c r="AV191" s="1743"/>
      <c r="AW191" s="1743"/>
      <c r="AX191" s="1743"/>
      <c r="AY191" s="1743"/>
      <c r="AZ191" s="1743"/>
      <c r="BA191" s="1743"/>
      <c r="BB191" s="1743"/>
      <c r="BC191" s="1743"/>
      <c r="BD191" s="1743"/>
      <c r="BE191" s="1743"/>
      <c r="BF191" s="1743"/>
      <c r="BG191" s="1743"/>
      <c r="BH191" s="1743"/>
      <c r="BI191" s="1743"/>
      <c r="BJ191" s="1743"/>
      <c r="BK191" s="1743"/>
      <c r="BL191" s="1743"/>
      <c r="BM191" s="1743"/>
      <c r="BN191" s="1743"/>
      <c r="BO191" s="1743"/>
      <c r="BP191" s="1743"/>
      <c r="BQ191" s="1743"/>
      <c r="BR191" s="1744"/>
      <c r="BS191" s="1744"/>
    </row>
    <row r="192" customFormat="false" ht="12.75" hidden="false" customHeight="false" outlineLevel="0" collapsed="false">
      <c r="A192" s="1674" t="s">
        <v>21</v>
      </c>
      <c r="B192" s="1674"/>
      <c r="C192" s="1637" t="s">
        <v>1086</v>
      </c>
      <c r="D192" s="1639" t="s">
        <v>949</v>
      </c>
      <c r="E192" s="1638" t="s">
        <v>6153</v>
      </c>
      <c r="F192" s="1638" t="s">
        <v>6154</v>
      </c>
      <c r="G192" s="1639" t="s">
        <v>1087</v>
      </c>
      <c r="H192" s="1639" t="s">
        <v>1088</v>
      </c>
      <c r="I192" s="1639" t="s">
        <v>1089</v>
      </c>
      <c r="J192" s="1639" t="s">
        <v>1090</v>
      </c>
      <c r="K192" s="1639" t="s">
        <v>1093</v>
      </c>
      <c r="L192" s="1642" t="s">
        <v>933</v>
      </c>
      <c r="M192" s="1681" t="s">
        <v>933</v>
      </c>
      <c r="N192" s="1639"/>
      <c r="O192" s="1479"/>
      <c r="P192" s="1484" t="s">
        <v>1081</v>
      </c>
      <c r="Q192" s="1738" t="n">
        <v>41185</v>
      </c>
      <c r="R192" s="1479"/>
      <c r="S192" s="1641"/>
      <c r="T192" s="1639"/>
      <c r="U192" s="1639" t="s">
        <v>1091</v>
      </c>
      <c r="V192" s="1642" t="s">
        <v>1092</v>
      </c>
      <c r="W192" s="1479"/>
      <c r="X192" s="1639" t="s">
        <v>563</v>
      </c>
      <c r="Y192" s="1639" t="s">
        <v>563</v>
      </c>
      <c r="Z192" s="1639" t="s">
        <v>563</v>
      </c>
      <c r="AA192" s="1479"/>
      <c r="AB192" s="1479" t="s">
        <v>563</v>
      </c>
      <c r="AC192" s="1479"/>
      <c r="AD192" s="1479" t="s">
        <v>958</v>
      </c>
      <c r="AE192" s="1639" t="s">
        <v>912</v>
      </c>
      <c r="AF192" s="1639" t="s">
        <v>1095</v>
      </c>
      <c r="AG192" s="1479" t="s">
        <v>1094</v>
      </c>
      <c r="AH192" s="1643"/>
      <c r="AI192" s="1708" t="s">
        <v>6155</v>
      </c>
      <c r="AJ192" s="1645"/>
      <c r="AK192" s="1645"/>
      <c r="AL192" s="1645"/>
      <c r="AM192" s="1645"/>
      <c r="AN192" s="1646"/>
      <c r="AO192" s="1646"/>
      <c r="AP192" s="1646"/>
      <c r="AQ192" s="1646"/>
      <c r="AR192" s="1646"/>
      <c r="AS192" s="1646"/>
      <c r="AT192" s="1646"/>
      <c r="AU192" s="1646"/>
      <c r="AV192" s="1646"/>
      <c r="AW192" s="1646"/>
      <c r="AX192" s="1646"/>
      <c r="AY192" s="1646"/>
      <c r="AZ192" s="1646"/>
      <c r="BA192" s="1646"/>
      <c r="BB192" s="1646"/>
      <c r="BC192" s="1646"/>
      <c r="BD192" s="1646"/>
      <c r="BE192" s="1646"/>
      <c r="BF192" s="1646"/>
      <c r="BG192" s="1646"/>
      <c r="BH192" s="1646"/>
      <c r="BI192" s="1646"/>
      <c r="BJ192" s="1646"/>
      <c r="BK192" s="1646"/>
      <c r="BL192" s="1646"/>
      <c r="BM192" s="1646"/>
      <c r="BN192" s="1646"/>
      <c r="BO192" s="1646"/>
      <c r="BP192" s="1646"/>
      <c r="BQ192" s="1646"/>
      <c r="BR192" s="1647"/>
      <c r="BS192" s="1647"/>
    </row>
    <row r="193" customFormat="false" ht="12.75" hidden="false" customHeight="false" outlineLevel="0" collapsed="false">
      <c r="A193" s="1710" t="s">
        <v>21</v>
      </c>
      <c r="B193" s="1710"/>
      <c r="C193" s="1703" t="s">
        <v>6156</v>
      </c>
      <c r="D193" s="1645" t="s">
        <v>931</v>
      </c>
      <c r="E193" s="1714" t="s">
        <v>2987</v>
      </c>
      <c r="F193" s="1714" t="s">
        <v>2988</v>
      </c>
      <c r="G193" s="1645" t="s">
        <v>2989</v>
      </c>
      <c r="H193" s="1645" t="s">
        <v>6157</v>
      </c>
      <c r="I193" s="1645" t="s">
        <v>2991</v>
      </c>
      <c r="J193" s="1701"/>
      <c r="K193" s="1701" t="s">
        <v>2992</v>
      </c>
      <c r="L193" s="1701" t="s">
        <v>933</v>
      </c>
      <c r="M193" s="160" t="s">
        <v>933</v>
      </c>
      <c r="N193" s="1701"/>
      <c r="O193" s="1701"/>
      <c r="P193" s="160"/>
      <c r="Q193" s="1701"/>
      <c r="R193" s="1701"/>
      <c r="S193" s="1712"/>
      <c r="T193" s="1701"/>
      <c r="U193" s="1701" t="s">
        <v>940</v>
      </c>
      <c r="V193" s="1701" t="s">
        <v>940</v>
      </c>
      <c r="W193" s="1701"/>
      <c r="X193" s="1701"/>
      <c r="Y193" s="1701"/>
      <c r="Z193" s="1701"/>
      <c r="AA193" s="1701"/>
      <c r="AB193" s="1701" t="s">
        <v>563</v>
      </c>
      <c r="AC193" s="1701"/>
      <c r="AD193" s="1701"/>
      <c r="AE193" s="1701"/>
      <c r="AF193" s="1701"/>
      <c r="AG193" s="1701"/>
      <c r="AH193" s="1643"/>
      <c r="AI193" s="1701"/>
      <c r="AJ193" s="1701"/>
      <c r="AK193" s="1701"/>
      <c r="AL193" s="1701"/>
      <c r="AM193" s="1701"/>
      <c r="AN193" s="141"/>
      <c r="AO193" s="141"/>
      <c r="AP193" s="141"/>
      <c r="AQ193" s="141"/>
      <c r="AR193" s="141"/>
      <c r="AS193" s="141"/>
      <c r="AT193" s="141"/>
      <c r="AU193" s="141"/>
      <c r="AV193" s="141"/>
      <c r="AW193" s="141"/>
      <c r="AX193" s="141"/>
      <c r="AY193" s="141"/>
      <c r="AZ193" s="141"/>
      <c r="BA193" s="141"/>
      <c r="BB193" s="141"/>
      <c r="BC193" s="141"/>
      <c r="BD193" s="141"/>
      <c r="BE193" s="141"/>
      <c r="BF193" s="141"/>
      <c r="BG193" s="141"/>
      <c r="BH193" s="141"/>
      <c r="BI193" s="141"/>
      <c r="BJ193" s="141"/>
      <c r="BK193" s="141"/>
      <c r="BL193" s="141"/>
      <c r="BM193" s="141"/>
      <c r="BN193" s="141"/>
      <c r="BO193" s="141"/>
      <c r="BP193" s="141"/>
      <c r="BQ193" s="1646"/>
      <c r="BR193" s="1647"/>
      <c r="BS193" s="1647"/>
    </row>
    <row r="194" customFormat="false" ht="12.75" hidden="false" customHeight="false" outlineLevel="0" collapsed="false">
      <c r="A194" s="1713" t="s">
        <v>21</v>
      </c>
      <c r="B194" s="1713"/>
      <c r="C194" s="1703" t="s">
        <v>6158</v>
      </c>
      <c r="D194" s="1714" t="s">
        <v>2996</v>
      </c>
      <c r="E194" s="1714" t="s">
        <v>2997</v>
      </c>
      <c r="F194" s="1714" t="s">
        <v>2998</v>
      </c>
      <c r="G194" s="1645" t="s">
        <v>2850</v>
      </c>
      <c r="H194" s="1645" t="s">
        <v>6159</v>
      </c>
      <c r="I194" s="1645" t="s">
        <v>3000</v>
      </c>
      <c r="J194" s="1645" t="s">
        <v>3001</v>
      </c>
      <c r="K194" s="1645" t="s">
        <v>3002</v>
      </c>
      <c r="L194" s="1701" t="s">
        <v>3005</v>
      </c>
      <c r="M194" s="160" t="s">
        <v>1030</v>
      </c>
      <c r="N194" s="1645"/>
      <c r="O194" s="1645"/>
      <c r="P194" s="1730"/>
      <c r="Q194" s="1645" t="s">
        <v>1002</v>
      </c>
      <c r="R194" s="1701"/>
      <c r="S194" s="1718" t="s">
        <v>3004</v>
      </c>
      <c r="T194" s="1645"/>
      <c r="U194" s="1715" t="s">
        <v>569</v>
      </c>
      <c r="V194" s="1645" t="s">
        <v>562</v>
      </c>
      <c r="W194" s="1701"/>
      <c r="X194" s="1645"/>
      <c r="Y194" s="1645"/>
      <c r="Z194" s="1645"/>
      <c r="AA194" s="1645"/>
      <c r="AB194" s="1715" t="s">
        <v>569</v>
      </c>
      <c r="AC194" s="1715"/>
      <c r="AD194" s="1715"/>
      <c r="AE194" s="1732" t="s">
        <v>1009</v>
      </c>
      <c r="AF194" s="1645" t="s">
        <v>3006</v>
      </c>
      <c r="AG194" s="1715"/>
      <c r="AH194" s="1643"/>
      <c r="AI194" s="1701"/>
      <c r="AJ194" s="1645" t="s">
        <v>3007</v>
      </c>
      <c r="AK194" s="1645"/>
      <c r="AL194" s="1645"/>
      <c r="AM194" s="1645"/>
      <c r="AN194" s="1646"/>
      <c r="AO194" s="1646"/>
      <c r="AP194" s="1646"/>
      <c r="AQ194" s="1646"/>
      <c r="AR194" s="1646"/>
      <c r="AS194" s="1646"/>
      <c r="AT194" s="1646"/>
      <c r="AU194" s="1646"/>
      <c r="AV194" s="1646"/>
      <c r="AW194" s="1646"/>
      <c r="AX194" s="1646"/>
      <c r="AY194" s="1646"/>
      <c r="AZ194" s="1646"/>
      <c r="BA194" s="1646"/>
      <c r="BB194" s="1646"/>
      <c r="BC194" s="1646"/>
      <c r="BD194" s="1646"/>
      <c r="BE194" s="1646"/>
      <c r="BF194" s="1646"/>
      <c r="BG194" s="1646"/>
      <c r="BH194" s="1646"/>
      <c r="BI194" s="1646"/>
      <c r="BJ194" s="1646"/>
      <c r="BK194" s="1646"/>
      <c r="BL194" s="1646"/>
      <c r="BM194" s="1646"/>
      <c r="BN194" s="1646"/>
      <c r="BO194" s="1646"/>
      <c r="BP194" s="1646"/>
      <c r="BQ194" s="1646"/>
      <c r="BR194" s="1647"/>
      <c r="BS194" s="1647"/>
    </row>
    <row r="195" customFormat="false" ht="12.75" hidden="false" customHeight="false" outlineLevel="0" collapsed="false">
      <c r="A195" s="1713" t="s">
        <v>21</v>
      </c>
      <c r="B195" s="1713"/>
      <c r="C195" s="1745" t="s">
        <v>3008</v>
      </c>
      <c r="D195" s="1729" t="s">
        <v>940</v>
      </c>
      <c r="E195" s="1714" t="s">
        <v>3009</v>
      </c>
      <c r="F195" s="1645" t="s">
        <v>2874</v>
      </c>
      <c r="G195" s="1645" t="s">
        <v>3010</v>
      </c>
      <c r="H195" s="1645" t="s">
        <v>3011</v>
      </c>
      <c r="I195" s="1645" t="s">
        <v>3012</v>
      </c>
      <c r="J195" s="1715"/>
      <c r="K195" s="1645" t="s">
        <v>3012</v>
      </c>
      <c r="L195" s="1715" t="s">
        <v>933</v>
      </c>
      <c r="M195" s="1716" t="s">
        <v>933</v>
      </c>
      <c r="N195" s="1715"/>
      <c r="O195" s="1645"/>
      <c r="P195" s="1730"/>
      <c r="Q195" s="1715" t="s">
        <v>3014</v>
      </c>
      <c r="R195" s="1701"/>
      <c r="S195" s="1718"/>
      <c r="T195" s="1715"/>
      <c r="U195" s="1645" t="s">
        <v>912</v>
      </c>
      <c r="V195" s="1715" t="s">
        <v>940</v>
      </c>
      <c r="W195" s="1701"/>
      <c r="X195" s="1645"/>
      <c r="Y195" s="1645"/>
      <c r="Z195" s="1645"/>
      <c r="AA195" s="1645"/>
      <c r="AB195" s="1701" t="s">
        <v>563</v>
      </c>
      <c r="AC195" s="1746"/>
      <c r="AD195" s="1746" t="s">
        <v>972</v>
      </c>
      <c r="AE195" s="1715" t="s">
        <v>569</v>
      </c>
      <c r="AF195" s="1715" t="s">
        <v>569</v>
      </c>
      <c r="AG195" s="1715" t="s">
        <v>569</v>
      </c>
      <c r="AH195" s="1643"/>
      <c r="AI195" s="1725"/>
      <c r="AJ195" s="1645" t="s">
        <v>961</v>
      </c>
      <c r="AK195" s="1645"/>
      <c r="AL195" s="1645"/>
      <c r="AM195" s="1645"/>
      <c r="AN195" s="1646"/>
      <c r="AO195" s="1646"/>
      <c r="AP195" s="1646"/>
      <c r="AQ195" s="1646"/>
      <c r="AR195" s="1646"/>
      <c r="AS195" s="1646"/>
      <c r="AT195" s="1646"/>
      <c r="AU195" s="1646"/>
      <c r="AV195" s="1646"/>
      <c r="AW195" s="1646"/>
      <c r="AX195" s="1646"/>
      <c r="AY195" s="1646"/>
      <c r="AZ195" s="1646"/>
      <c r="BA195" s="1646"/>
      <c r="BB195" s="1646"/>
      <c r="BC195" s="1646"/>
      <c r="BD195" s="1646"/>
      <c r="BE195" s="1646"/>
      <c r="BF195" s="1646"/>
      <c r="BG195" s="1646"/>
      <c r="BH195" s="1646"/>
      <c r="BI195" s="1646"/>
      <c r="BJ195" s="1646"/>
      <c r="BK195" s="1646"/>
      <c r="BL195" s="1646"/>
      <c r="BM195" s="1646"/>
      <c r="BN195" s="1646"/>
      <c r="BO195" s="1646"/>
      <c r="BP195" s="1646"/>
      <c r="BQ195" s="1646"/>
      <c r="BR195" s="1647"/>
      <c r="BS195" s="1647"/>
    </row>
    <row r="196" customFormat="false" ht="12.75" hidden="false" customHeight="false" outlineLevel="0" collapsed="false">
      <c r="A196" s="1713" t="s">
        <v>21</v>
      </c>
      <c r="B196" s="1713"/>
      <c r="C196" s="1637" t="s">
        <v>3015</v>
      </c>
      <c r="D196" s="1725" t="s">
        <v>940</v>
      </c>
      <c r="E196" s="1725" t="s">
        <v>940</v>
      </c>
      <c r="F196" s="1714" t="s">
        <v>3016</v>
      </c>
      <c r="G196" s="1645" t="s">
        <v>3017</v>
      </c>
      <c r="H196" s="1645" t="s">
        <v>6160</v>
      </c>
      <c r="I196" s="1645" t="s">
        <v>6161</v>
      </c>
      <c r="J196" s="1645" t="s">
        <v>940</v>
      </c>
      <c r="K196" s="1645"/>
      <c r="L196" s="1715" t="s">
        <v>562</v>
      </c>
      <c r="M196" s="1716" t="s">
        <v>562</v>
      </c>
      <c r="N196" s="1645"/>
      <c r="O196" s="1645"/>
      <c r="P196" s="1730"/>
      <c r="Q196" s="1645" t="n">
        <v>19</v>
      </c>
      <c r="R196" s="1701"/>
      <c r="S196" s="1718"/>
      <c r="T196" s="1645"/>
      <c r="U196" s="1726" t="s">
        <v>3020</v>
      </c>
      <c r="V196" s="1725" t="s">
        <v>562</v>
      </c>
      <c r="W196" s="1701"/>
      <c r="X196" s="1645"/>
      <c r="Y196" s="1645"/>
      <c r="Z196" s="1645"/>
      <c r="AA196" s="1645"/>
      <c r="AB196" s="1701" t="s">
        <v>563</v>
      </c>
      <c r="AC196" s="1715"/>
      <c r="AD196" s="1715" t="s">
        <v>2320</v>
      </c>
      <c r="AE196" s="1726"/>
      <c r="AF196" s="1645"/>
      <c r="AG196" s="1701" t="s">
        <v>3021</v>
      </c>
      <c r="AH196" s="1643"/>
      <c r="AI196" s="1701"/>
      <c r="AJ196" s="1645"/>
      <c r="AK196" s="1645"/>
      <c r="AL196" s="1645"/>
      <c r="AM196" s="1645"/>
      <c r="AN196" s="1646"/>
      <c r="AO196" s="1646"/>
      <c r="AP196" s="1646"/>
      <c r="AQ196" s="1646"/>
      <c r="AR196" s="1646"/>
      <c r="AS196" s="1646"/>
      <c r="AT196" s="1646"/>
      <c r="AU196" s="1646"/>
      <c r="AV196" s="1646"/>
      <c r="AW196" s="1646"/>
      <c r="AX196" s="1646"/>
      <c r="AY196" s="1646"/>
      <c r="AZ196" s="1646"/>
      <c r="BA196" s="1646"/>
      <c r="BB196" s="1646"/>
      <c r="BC196" s="1646"/>
      <c r="BD196" s="1646"/>
      <c r="BE196" s="1646"/>
      <c r="BF196" s="1646"/>
      <c r="BG196" s="1646"/>
      <c r="BH196" s="1646"/>
      <c r="BI196" s="1646"/>
      <c r="BJ196" s="1646"/>
      <c r="BK196" s="1646"/>
      <c r="BL196" s="1646"/>
      <c r="BM196" s="1646"/>
      <c r="BN196" s="1646"/>
      <c r="BO196" s="1646"/>
      <c r="BP196" s="1646"/>
      <c r="BQ196" s="1646"/>
      <c r="BR196" s="1647"/>
      <c r="BS196" s="1647"/>
    </row>
    <row r="197" customFormat="false" ht="12.75" hidden="false" customHeight="false" outlineLevel="0" collapsed="false">
      <c r="A197" s="1713"/>
      <c r="B197" s="1713"/>
      <c r="C197" s="1637" t="s">
        <v>3022</v>
      </c>
      <c r="D197" s="1701" t="s">
        <v>1030</v>
      </c>
      <c r="E197" s="1701" t="s">
        <v>3023</v>
      </c>
      <c r="F197" s="1645" t="s">
        <v>2874</v>
      </c>
      <c r="G197" s="1701" t="s">
        <v>3024</v>
      </c>
      <c r="H197" s="1701"/>
      <c r="I197" s="1701"/>
      <c r="J197" s="1701" t="s">
        <v>3025</v>
      </c>
      <c r="K197" s="1701"/>
      <c r="L197" s="1701"/>
      <c r="M197" s="160"/>
      <c r="N197" s="1701"/>
      <c r="O197" s="1701"/>
      <c r="P197" s="160"/>
      <c r="Q197" s="1701"/>
      <c r="R197" s="1701"/>
      <c r="S197" s="1712"/>
      <c r="T197" s="1701"/>
      <c r="U197" s="1701"/>
      <c r="V197" s="1701"/>
      <c r="W197" s="1701"/>
      <c r="X197" s="1701"/>
      <c r="Y197" s="1701"/>
      <c r="Z197" s="1701"/>
      <c r="AA197" s="1701"/>
      <c r="AB197" s="1701" t="s">
        <v>3026</v>
      </c>
      <c r="AC197" s="1701"/>
      <c r="AD197" s="160" t="s">
        <v>6162</v>
      </c>
      <c r="AE197" s="1701"/>
      <c r="AF197" s="1701"/>
      <c r="AG197" s="1701"/>
      <c r="AH197" s="1643"/>
      <c r="AI197" s="1701"/>
      <c r="AJ197" s="1701"/>
      <c r="AK197" s="1701"/>
      <c r="AL197" s="1701"/>
      <c r="AM197" s="1701"/>
      <c r="AN197" s="141"/>
      <c r="AO197" s="141"/>
      <c r="AP197" s="141"/>
      <c r="AQ197" s="141"/>
      <c r="AR197" s="141"/>
      <c r="AS197" s="141"/>
      <c r="AT197" s="141"/>
      <c r="AU197" s="141"/>
      <c r="AV197" s="141"/>
      <c r="AW197" s="141"/>
      <c r="AX197" s="141"/>
      <c r="AY197" s="141"/>
      <c r="AZ197" s="141"/>
      <c r="BA197" s="141"/>
      <c r="BB197" s="141"/>
      <c r="BC197" s="141"/>
      <c r="BD197" s="141"/>
      <c r="BE197" s="141"/>
      <c r="BF197" s="141"/>
      <c r="BG197" s="141"/>
      <c r="BH197" s="141"/>
      <c r="BI197" s="141"/>
      <c r="BJ197" s="1646"/>
      <c r="BK197" s="1646"/>
      <c r="BL197" s="1646"/>
      <c r="BM197" s="1646"/>
      <c r="BN197" s="1646"/>
      <c r="BO197" s="1646"/>
      <c r="BP197" s="1646"/>
      <c r="BQ197" s="1646"/>
      <c r="BR197" s="1647"/>
      <c r="BS197" s="1647"/>
    </row>
    <row r="198" customFormat="false" ht="12.75" hidden="false" customHeight="false" outlineLevel="0" collapsed="false">
      <c r="A198" s="1713" t="s">
        <v>590</v>
      </c>
      <c r="B198" s="1713"/>
      <c r="C198" s="1637" t="s">
        <v>3028</v>
      </c>
      <c r="D198" s="1714" t="s">
        <v>3029</v>
      </c>
      <c r="E198" s="1711" t="s">
        <v>3030</v>
      </c>
      <c r="F198" s="1701"/>
      <c r="G198" s="1701" t="s">
        <v>3031</v>
      </c>
      <c r="H198" s="160" t="s">
        <v>6163</v>
      </c>
      <c r="I198" s="1701" t="s">
        <v>3033</v>
      </c>
      <c r="J198" s="1701" t="s">
        <v>3034</v>
      </c>
      <c r="K198" s="1701" t="s">
        <v>3035</v>
      </c>
      <c r="L198" s="1701"/>
      <c r="M198" s="160"/>
      <c r="N198" s="1701"/>
      <c r="O198" s="1701"/>
      <c r="P198" s="160"/>
      <c r="Q198" s="1701"/>
      <c r="R198" s="1701"/>
      <c r="S198" s="1712"/>
      <c r="T198" s="1701"/>
      <c r="U198" s="1645" t="s">
        <v>1030</v>
      </c>
      <c r="V198" s="1715" t="s">
        <v>940</v>
      </c>
      <c r="W198" s="1701"/>
      <c r="X198" s="1701" t="s">
        <v>563</v>
      </c>
      <c r="Y198" s="1701" t="s">
        <v>913</v>
      </c>
      <c r="Z198" s="1701" t="s">
        <v>913</v>
      </c>
      <c r="AA198" s="1701" t="s">
        <v>913</v>
      </c>
      <c r="AB198" s="1701" t="s">
        <v>913</v>
      </c>
      <c r="AC198" s="1701"/>
      <c r="AD198" s="1701" t="s">
        <v>569</v>
      </c>
      <c r="AE198" s="1701"/>
      <c r="AF198" s="1701"/>
      <c r="AG198" s="1701"/>
      <c r="AH198" s="1643"/>
      <c r="AI198" s="1701"/>
      <c r="AJ198" s="1701"/>
      <c r="AK198" s="1701" t="s">
        <v>1030</v>
      </c>
      <c r="AL198" s="1701"/>
      <c r="AM198" s="1701" t="s">
        <v>562</v>
      </c>
      <c r="AN198" s="141"/>
      <c r="AO198" s="141" t="s">
        <v>3038</v>
      </c>
      <c r="AP198" s="141"/>
      <c r="AQ198" s="141" t="s">
        <v>949</v>
      </c>
      <c r="AR198" s="141"/>
      <c r="AS198" s="141" t="s">
        <v>562</v>
      </c>
      <c r="AT198" s="141"/>
      <c r="AU198" s="141"/>
      <c r="AV198" s="141"/>
      <c r="AW198" s="141" t="s">
        <v>3031</v>
      </c>
      <c r="AX198" s="141"/>
      <c r="AY198" s="141" t="s">
        <v>6164</v>
      </c>
      <c r="AZ198" s="141"/>
      <c r="BA198" s="141"/>
      <c r="BB198" s="141"/>
      <c r="BC198" s="141"/>
      <c r="BD198" s="141"/>
      <c r="BE198" s="141"/>
      <c r="BF198" s="141"/>
      <c r="BG198" s="141"/>
      <c r="BH198" s="141"/>
      <c r="BI198" s="141"/>
      <c r="BJ198" s="1646"/>
      <c r="BK198" s="1646"/>
      <c r="BL198" s="1646"/>
      <c r="BM198" s="1646"/>
      <c r="BN198" s="1646"/>
      <c r="BO198" s="1646"/>
      <c r="BP198" s="1646"/>
      <c r="BQ198" s="1646"/>
      <c r="BR198" s="1647"/>
      <c r="BS198" s="1647"/>
    </row>
    <row r="199" customFormat="false" ht="12.75" hidden="false" customHeight="false" outlineLevel="0" collapsed="false">
      <c r="A199" s="1713" t="s">
        <v>517</v>
      </c>
      <c r="B199" s="1713"/>
      <c r="C199" s="1705" t="s">
        <v>3039</v>
      </c>
      <c r="D199" s="1714" t="s">
        <v>3040</v>
      </c>
      <c r="E199" s="1714" t="s">
        <v>3041</v>
      </c>
      <c r="F199" s="1645"/>
      <c r="G199" s="1645" t="s">
        <v>3042</v>
      </c>
      <c r="H199" s="1645" t="s">
        <v>3043</v>
      </c>
      <c r="I199" s="1645" t="s">
        <v>3044</v>
      </c>
      <c r="J199" s="1645" t="s">
        <v>3045</v>
      </c>
      <c r="K199" s="1645" t="s">
        <v>3048</v>
      </c>
      <c r="L199" s="1715" t="s">
        <v>933</v>
      </c>
      <c r="M199" s="1716" t="s">
        <v>933</v>
      </c>
      <c r="N199" s="1645"/>
      <c r="O199" s="1645"/>
      <c r="P199" s="1730"/>
      <c r="Q199" s="1715" t="s">
        <v>1186</v>
      </c>
      <c r="R199" s="1701"/>
      <c r="S199" s="1718"/>
      <c r="T199" s="1645"/>
      <c r="U199" s="1715" t="s">
        <v>3046</v>
      </c>
      <c r="V199" s="1715" t="s">
        <v>6165</v>
      </c>
      <c r="W199" s="1701"/>
      <c r="X199" s="1730" t="s">
        <v>6166</v>
      </c>
      <c r="Y199" s="1645" t="s">
        <v>913</v>
      </c>
      <c r="Z199" s="1645" t="s">
        <v>913</v>
      </c>
      <c r="AA199" s="1645" t="s">
        <v>563</v>
      </c>
      <c r="AB199" s="1645" t="s">
        <v>563</v>
      </c>
      <c r="AC199" s="1715"/>
      <c r="AD199" s="1715" t="s">
        <v>1131</v>
      </c>
      <c r="AE199" s="1645" t="s">
        <v>1025</v>
      </c>
      <c r="AF199" s="1645"/>
      <c r="AG199" s="1645"/>
      <c r="AH199" s="1643"/>
      <c r="AI199" s="1645"/>
      <c r="AJ199" s="1645"/>
      <c r="AK199" s="1645"/>
      <c r="AL199" s="1645"/>
      <c r="AM199" s="1645"/>
      <c r="AN199" s="1646"/>
      <c r="AO199" s="1646"/>
      <c r="AP199" s="1646"/>
      <c r="AQ199" s="1646"/>
      <c r="AR199" s="1646"/>
      <c r="AS199" s="1646"/>
      <c r="AT199" s="1646"/>
      <c r="AU199" s="1646"/>
      <c r="AV199" s="1646"/>
      <c r="AW199" s="1646"/>
      <c r="AX199" s="1646"/>
      <c r="AY199" s="1646"/>
      <c r="AZ199" s="1646"/>
      <c r="BA199" s="1646"/>
      <c r="BB199" s="1646"/>
      <c r="BC199" s="1646"/>
      <c r="BD199" s="1646"/>
      <c r="BE199" s="1646"/>
      <c r="BF199" s="1646"/>
      <c r="BG199" s="1646"/>
      <c r="BH199" s="1646"/>
      <c r="BI199" s="1646"/>
      <c r="BJ199" s="1646"/>
      <c r="BK199" s="1646"/>
      <c r="BL199" s="1646"/>
      <c r="BM199" s="1646"/>
      <c r="BN199" s="1646"/>
      <c r="BO199" s="1646"/>
      <c r="BP199" s="1646"/>
      <c r="BQ199" s="1646"/>
      <c r="BR199" s="1647"/>
      <c r="BS199" s="1647"/>
    </row>
    <row r="200" customFormat="false" ht="12.75" hidden="false" customHeight="false" outlineLevel="0" collapsed="false">
      <c r="A200" s="1713" t="s">
        <v>517</v>
      </c>
      <c r="B200" s="1713"/>
      <c r="C200" s="1705" t="s">
        <v>3050</v>
      </c>
      <c r="D200" s="1714" t="s">
        <v>3051</v>
      </c>
      <c r="E200" s="1714" t="s">
        <v>3052</v>
      </c>
      <c r="F200" s="1645"/>
      <c r="G200" s="1645" t="s">
        <v>3053</v>
      </c>
      <c r="H200" s="1645" t="s">
        <v>569</v>
      </c>
      <c r="I200" s="1645" t="s">
        <v>3054</v>
      </c>
      <c r="J200" s="1645" t="s">
        <v>3055</v>
      </c>
      <c r="K200" s="1645"/>
      <c r="L200" s="1645" t="s">
        <v>933</v>
      </c>
      <c r="M200" s="1730"/>
      <c r="N200" s="1645"/>
      <c r="O200" s="1645"/>
      <c r="P200" s="1730"/>
      <c r="Q200" s="1701" t="s">
        <v>3057</v>
      </c>
      <c r="R200" s="1701"/>
      <c r="S200" s="1718"/>
      <c r="T200" s="1645"/>
      <c r="U200" s="1725" t="s">
        <v>562</v>
      </c>
      <c r="V200" s="1725" t="s">
        <v>562</v>
      </c>
      <c r="W200" s="1701"/>
      <c r="X200" s="1645"/>
      <c r="Y200" s="1645"/>
      <c r="Z200" s="1645"/>
      <c r="AA200" s="1645"/>
      <c r="AB200" s="1645" t="s">
        <v>563</v>
      </c>
      <c r="AC200" s="1645"/>
      <c r="AD200" s="1645" t="s">
        <v>3059</v>
      </c>
      <c r="AE200" s="1645" t="s">
        <v>1025</v>
      </c>
      <c r="AF200" s="1645"/>
      <c r="AG200" s="1645" t="s">
        <v>3058</v>
      </c>
      <c r="AH200" s="1643"/>
      <c r="AI200" s="1645"/>
      <c r="AJ200" s="1645"/>
      <c r="AK200" s="1645"/>
      <c r="AL200" s="1645"/>
      <c r="AM200" s="1645"/>
      <c r="AN200" s="1646"/>
      <c r="AO200" s="1646"/>
      <c r="AP200" s="1646"/>
      <c r="AQ200" s="1646"/>
      <c r="AR200" s="1646"/>
      <c r="AS200" s="1646"/>
      <c r="AT200" s="1646"/>
      <c r="AU200" s="1646"/>
      <c r="AV200" s="1646"/>
      <c r="AW200" s="1646"/>
      <c r="AX200" s="1646"/>
      <c r="AY200" s="1646"/>
      <c r="AZ200" s="1646"/>
      <c r="BA200" s="1646"/>
      <c r="BB200" s="1646"/>
      <c r="BC200" s="1646"/>
      <c r="BD200" s="1646"/>
      <c r="BE200" s="1646"/>
      <c r="BF200" s="1646"/>
      <c r="BG200" s="1646"/>
      <c r="BH200" s="1646"/>
      <c r="BI200" s="1646"/>
      <c r="BJ200" s="1646"/>
      <c r="BK200" s="1646"/>
      <c r="BL200" s="1646"/>
      <c r="BM200" s="1646"/>
      <c r="BN200" s="1646"/>
      <c r="BO200" s="1646"/>
      <c r="BP200" s="1646"/>
      <c r="BQ200" s="1646"/>
      <c r="BR200" s="1647"/>
      <c r="BS200" s="1647"/>
    </row>
    <row r="201" customFormat="false" ht="12.75" hidden="false" customHeight="false" outlineLevel="0" collapsed="false">
      <c r="A201" s="1713" t="s">
        <v>517</v>
      </c>
      <c r="B201" s="1713"/>
      <c r="C201" s="1637" t="s">
        <v>3060</v>
      </c>
      <c r="D201" s="1714" t="s">
        <v>3061</v>
      </c>
      <c r="E201" s="1714" t="s">
        <v>3062</v>
      </c>
      <c r="F201" s="1714" t="s">
        <v>3063</v>
      </c>
      <c r="G201" s="1645" t="s">
        <v>3064</v>
      </c>
      <c r="H201" s="1645" t="s">
        <v>6167</v>
      </c>
      <c r="I201" s="1645" t="s">
        <v>3066</v>
      </c>
      <c r="J201" s="1645" t="s">
        <v>940</v>
      </c>
      <c r="K201" s="1645"/>
      <c r="L201" s="1645"/>
      <c r="M201" s="1730"/>
      <c r="N201" s="1645"/>
      <c r="O201" s="1645"/>
      <c r="P201" s="1730"/>
      <c r="Q201" s="1701" t="s">
        <v>3067</v>
      </c>
      <c r="R201" s="1701"/>
      <c r="S201" s="1718"/>
      <c r="T201" s="1645"/>
      <c r="U201" s="1645" t="s">
        <v>913</v>
      </c>
      <c r="V201" s="1715" t="s">
        <v>569</v>
      </c>
      <c r="W201" s="1701"/>
      <c r="X201" s="1645"/>
      <c r="Y201" s="1645"/>
      <c r="Z201" s="1645"/>
      <c r="AA201" s="1645"/>
      <c r="AB201" s="1645" t="s">
        <v>563</v>
      </c>
      <c r="AC201" s="1645"/>
      <c r="AD201" s="1645" t="s">
        <v>941</v>
      </c>
      <c r="AE201" s="1725" t="s">
        <v>562</v>
      </c>
      <c r="AF201" s="1645"/>
      <c r="AG201" s="1645"/>
      <c r="AH201" s="1643"/>
      <c r="AI201" s="1701"/>
      <c r="AJ201" s="1645"/>
      <c r="AK201" s="1645"/>
      <c r="AL201" s="1645"/>
      <c r="AM201" s="1645"/>
      <c r="AN201" s="1646"/>
      <c r="AO201" s="1646"/>
      <c r="AP201" s="1646"/>
      <c r="AQ201" s="1646"/>
      <c r="AR201" s="1646"/>
      <c r="AS201" s="1646"/>
      <c r="AT201" s="1646"/>
      <c r="AU201" s="1646"/>
      <c r="AV201" s="1646"/>
      <c r="AW201" s="1646"/>
      <c r="AX201" s="1646"/>
      <c r="AY201" s="1646"/>
      <c r="AZ201" s="1646"/>
      <c r="BA201" s="1646"/>
      <c r="BB201" s="1646"/>
      <c r="BC201" s="1646"/>
      <c r="BD201" s="1646"/>
      <c r="BE201" s="1646"/>
      <c r="BF201" s="1646"/>
      <c r="BG201" s="1646"/>
      <c r="BH201" s="1646"/>
      <c r="BI201" s="1646"/>
      <c r="BJ201" s="1646"/>
      <c r="BK201" s="1646"/>
      <c r="BL201" s="1646"/>
      <c r="BM201" s="1646"/>
      <c r="BN201" s="1646"/>
      <c r="BO201" s="1646"/>
      <c r="BP201" s="1646"/>
      <c r="BQ201" s="1646"/>
      <c r="BR201" s="1647"/>
      <c r="BS201" s="1647"/>
    </row>
    <row r="202" customFormat="false" ht="12.75" hidden="false" customHeight="false" outlineLevel="0" collapsed="false">
      <c r="A202" s="1710" t="s">
        <v>801</v>
      </c>
      <c r="B202" s="1710"/>
      <c r="C202" s="1637" t="s">
        <v>3068</v>
      </c>
      <c r="D202" s="1701" t="s">
        <v>3069</v>
      </c>
      <c r="E202" s="1645"/>
      <c r="F202" s="1645"/>
      <c r="G202" s="1645"/>
      <c r="H202" s="1645"/>
      <c r="I202" s="1645"/>
      <c r="J202" s="1645"/>
      <c r="K202" s="1645"/>
      <c r="L202" s="1645"/>
      <c r="M202" s="1730"/>
      <c r="N202" s="1645"/>
      <c r="O202" s="1645"/>
      <c r="P202" s="1730"/>
      <c r="Q202" s="1645"/>
      <c r="R202" s="1701"/>
      <c r="S202" s="1718"/>
      <c r="T202" s="1645"/>
      <c r="U202" s="1645"/>
      <c r="V202" s="1645"/>
      <c r="W202" s="1701"/>
      <c r="X202" s="1645"/>
      <c r="Y202" s="1645"/>
      <c r="Z202" s="1645"/>
      <c r="AA202" s="1645"/>
      <c r="AB202" s="1645"/>
      <c r="AC202" s="1645"/>
      <c r="AD202" s="1645"/>
      <c r="AE202" s="1645"/>
      <c r="AF202" s="1645"/>
      <c r="AG202" s="1645"/>
      <c r="AH202" s="1643"/>
      <c r="AI202" s="1701"/>
      <c r="AJ202" s="1645"/>
      <c r="AK202" s="1645"/>
      <c r="AL202" s="1645"/>
      <c r="AM202" s="1645"/>
      <c r="AN202" s="1646"/>
      <c r="AO202" s="1646"/>
      <c r="AP202" s="1646"/>
      <c r="AQ202" s="1646"/>
      <c r="AR202" s="1646"/>
      <c r="AS202" s="1646"/>
      <c r="AT202" s="1646"/>
      <c r="AU202" s="1646"/>
      <c r="AV202" s="1646"/>
      <c r="AW202" s="1646"/>
      <c r="AX202" s="1646"/>
      <c r="AY202" s="1646"/>
      <c r="AZ202" s="1646"/>
      <c r="BA202" s="1646"/>
      <c r="BB202" s="1646"/>
      <c r="BC202" s="1646"/>
      <c r="BD202" s="1646"/>
      <c r="BE202" s="1646"/>
      <c r="BF202" s="1646"/>
      <c r="BG202" s="1646"/>
      <c r="BH202" s="1646"/>
      <c r="BI202" s="1646"/>
      <c r="BJ202" s="1646"/>
      <c r="BK202" s="1646"/>
      <c r="BL202" s="1646"/>
      <c r="BM202" s="1646"/>
      <c r="BN202" s="1646"/>
      <c r="BO202" s="1646"/>
      <c r="BP202" s="1646"/>
      <c r="BQ202" s="1646"/>
      <c r="BR202" s="1647"/>
      <c r="BS202" s="1647"/>
    </row>
    <row r="203" customFormat="false" ht="12.75" hidden="false" customHeight="false" outlineLevel="0" collapsed="false">
      <c r="A203" s="1713" t="s">
        <v>517</v>
      </c>
      <c r="B203" s="1713"/>
      <c r="C203" s="1637" t="s">
        <v>3070</v>
      </c>
      <c r="D203" s="1701" t="s">
        <v>940</v>
      </c>
      <c r="E203" s="1711" t="s">
        <v>3071</v>
      </c>
      <c r="F203" s="1701"/>
      <c r="G203" s="1701" t="s">
        <v>3072</v>
      </c>
      <c r="H203" s="1701" t="s">
        <v>3073</v>
      </c>
      <c r="I203" s="1701" t="s">
        <v>3074</v>
      </c>
      <c r="J203" s="1701" t="s">
        <v>3075</v>
      </c>
      <c r="K203" s="1701" t="s">
        <v>3076</v>
      </c>
      <c r="L203" s="1701"/>
      <c r="M203" s="160"/>
      <c r="N203" s="1701"/>
      <c r="O203" s="1701"/>
      <c r="P203" s="160"/>
      <c r="Q203" s="1701"/>
      <c r="R203" s="1701"/>
      <c r="S203" s="1712"/>
      <c r="T203" s="1701"/>
      <c r="U203" s="1701"/>
      <c r="V203" s="1701"/>
      <c r="W203" s="1701"/>
      <c r="X203" s="1701"/>
      <c r="Y203" s="1701"/>
      <c r="Z203" s="1701"/>
      <c r="AA203" s="1701"/>
      <c r="AB203" s="1701"/>
      <c r="AC203" s="1701"/>
      <c r="AD203" s="1701" t="s">
        <v>1131</v>
      </c>
      <c r="AE203" s="1701"/>
      <c r="AF203" s="1645"/>
      <c r="AG203" s="1701"/>
      <c r="AH203" s="1643"/>
      <c r="AI203" s="1701"/>
      <c r="AJ203" s="1701"/>
      <c r="AK203" s="1701"/>
      <c r="AL203" s="1701"/>
      <c r="AM203" s="1701"/>
      <c r="AN203" s="141"/>
      <c r="AO203" s="141"/>
      <c r="AP203" s="141"/>
      <c r="AQ203" s="141"/>
      <c r="AR203" s="141"/>
      <c r="AS203" s="141"/>
      <c r="AT203" s="141"/>
      <c r="AU203" s="141"/>
      <c r="AV203" s="141"/>
      <c r="AW203" s="141"/>
      <c r="AX203" s="141"/>
      <c r="AY203" s="141"/>
      <c r="AZ203" s="141"/>
      <c r="BA203" s="141"/>
      <c r="BB203" s="141"/>
      <c r="BC203" s="141"/>
      <c r="BD203" s="141"/>
      <c r="BE203" s="141"/>
      <c r="BF203" s="141"/>
      <c r="BG203" s="141"/>
      <c r="BH203" s="141"/>
      <c r="BI203" s="141"/>
      <c r="BJ203" s="1646"/>
      <c r="BK203" s="1646"/>
      <c r="BL203" s="1646"/>
      <c r="BM203" s="1646"/>
      <c r="BN203" s="1646"/>
      <c r="BO203" s="1646"/>
      <c r="BP203" s="1646"/>
      <c r="BQ203" s="1646"/>
      <c r="BR203" s="1647"/>
      <c r="BS203" s="1647"/>
    </row>
    <row r="204" customFormat="false" ht="12.75" hidden="false" customHeight="false" outlineLevel="0" collapsed="false">
      <c r="A204" s="1713" t="s">
        <v>595</v>
      </c>
      <c r="B204" s="1713"/>
      <c r="C204" s="1705" t="s">
        <v>3077</v>
      </c>
      <c r="D204" s="1714" t="s">
        <v>3078</v>
      </c>
      <c r="E204" s="1714" t="s">
        <v>3079</v>
      </c>
      <c r="F204" s="1645"/>
      <c r="G204" s="1645" t="s">
        <v>3080</v>
      </c>
      <c r="H204" s="1747" t="s">
        <v>6168</v>
      </c>
      <c r="I204" s="1645" t="s">
        <v>3082</v>
      </c>
      <c r="J204" s="1645" t="s">
        <v>3083</v>
      </c>
      <c r="K204" s="1645" t="s">
        <v>3086</v>
      </c>
      <c r="L204" s="1715" t="s">
        <v>933</v>
      </c>
      <c r="M204" s="1716" t="s">
        <v>933</v>
      </c>
      <c r="N204" s="1645"/>
      <c r="O204" s="1645"/>
      <c r="P204" s="1730"/>
      <c r="Q204" s="1725" t="s">
        <v>1186</v>
      </c>
      <c r="R204" s="1701"/>
      <c r="S204" s="1718"/>
      <c r="T204" s="1645"/>
      <c r="U204" s="1645" t="s">
        <v>3084</v>
      </c>
      <c r="V204" s="1645" t="s">
        <v>3085</v>
      </c>
      <c r="W204" s="1701"/>
      <c r="X204" s="1645"/>
      <c r="Y204" s="1645"/>
      <c r="Z204" s="1645"/>
      <c r="AA204" s="1645"/>
      <c r="AB204" s="1748" t="s">
        <v>3087</v>
      </c>
      <c r="AC204" s="1645"/>
      <c r="AD204" s="1645" t="s">
        <v>1131</v>
      </c>
      <c r="AE204" s="1645" t="s">
        <v>912</v>
      </c>
      <c r="AF204" s="1645"/>
      <c r="AG204" s="1645"/>
      <c r="AH204" s="1643"/>
      <c r="AI204" s="1645"/>
      <c r="AJ204" s="1645"/>
      <c r="AK204" s="1645"/>
      <c r="AL204" s="1645"/>
      <c r="AM204" s="1645"/>
      <c r="AN204" s="1646"/>
      <c r="AO204" s="1646"/>
      <c r="AP204" s="1646"/>
      <c r="AQ204" s="1646"/>
      <c r="AR204" s="1646"/>
      <c r="AS204" s="1646"/>
      <c r="AT204" s="1646"/>
      <c r="AU204" s="1646"/>
      <c r="AV204" s="1646"/>
      <c r="AW204" s="1646"/>
      <c r="AX204" s="1646"/>
      <c r="AY204" s="1646"/>
      <c r="AZ204" s="1646"/>
      <c r="BA204" s="1646"/>
      <c r="BB204" s="1646"/>
      <c r="BC204" s="1646"/>
      <c r="BD204" s="1646"/>
      <c r="BE204" s="1646"/>
      <c r="BF204" s="1646"/>
      <c r="BG204" s="1646"/>
      <c r="BH204" s="1646"/>
      <c r="BI204" s="1646"/>
      <c r="BJ204" s="1646"/>
      <c r="BK204" s="1646"/>
      <c r="BL204" s="1646"/>
      <c r="BM204" s="1646"/>
      <c r="BN204" s="1646"/>
      <c r="BO204" s="1646"/>
      <c r="BP204" s="1646"/>
      <c r="BQ204" s="1646"/>
      <c r="BR204" s="1647"/>
      <c r="BS204" s="1647"/>
    </row>
    <row r="205" customFormat="false" ht="12.75" hidden="false" customHeight="false" outlineLevel="0" collapsed="false">
      <c r="A205" s="1713" t="s">
        <v>801</v>
      </c>
      <c r="B205" s="1713"/>
      <c r="C205" s="1705" t="s">
        <v>3088</v>
      </c>
      <c r="D205" s="1714" t="s">
        <v>3089</v>
      </c>
      <c r="E205" s="1714" t="s">
        <v>3090</v>
      </c>
      <c r="F205" s="1714" t="s">
        <v>3091</v>
      </c>
      <c r="G205" s="1645" t="s">
        <v>3092</v>
      </c>
      <c r="H205" s="1730" t="s">
        <v>6169</v>
      </c>
      <c r="I205" s="1645" t="s">
        <v>3094</v>
      </c>
      <c r="J205" s="1645" t="s">
        <v>3095</v>
      </c>
      <c r="K205" s="1645" t="s">
        <v>3098</v>
      </c>
      <c r="L205" s="1715" t="s">
        <v>933</v>
      </c>
      <c r="M205" s="1716" t="s">
        <v>933</v>
      </c>
      <c r="N205" s="1645"/>
      <c r="O205" s="1645"/>
      <c r="P205" s="1730"/>
      <c r="Q205" s="1701" t="s">
        <v>1002</v>
      </c>
      <c r="R205" s="1701"/>
      <c r="S205" s="1718"/>
      <c r="T205" s="1645"/>
      <c r="U205" s="1645" t="s">
        <v>912</v>
      </c>
      <c r="V205" s="1645" t="s">
        <v>3097</v>
      </c>
      <c r="W205" s="1701"/>
      <c r="X205" s="1730" t="s">
        <v>6170</v>
      </c>
      <c r="Y205" s="1645" t="s">
        <v>563</v>
      </c>
      <c r="Z205" s="1730" t="s">
        <v>6171</v>
      </c>
      <c r="AA205" s="1645" t="s">
        <v>913</v>
      </c>
      <c r="AB205" s="1701" t="s">
        <v>563</v>
      </c>
      <c r="AC205" s="1715"/>
      <c r="AD205" s="1715" t="s">
        <v>1131</v>
      </c>
      <c r="AE205" s="1732" t="s">
        <v>1009</v>
      </c>
      <c r="AF205" s="1645" t="s">
        <v>5794</v>
      </c>
      <c r="AG205" s="1701" t="s">
        <v>3101</v>
      </c>
      <c r="AH205" s="1643"/>
      <c r="AI205" s="1645"/>
      <c r="AJ205" s="1645"/>
      <c r="AK205" s="1645"/>
      <c r="AL205" s="1645"/>
      <c r="AM205" s="1645"/>
      <c r="AN205" s="1646"/>
      <c r="AO205" s="1646"/>
      <c r="AP205" s="1646"/>
      <c r="AQ205" s="1646"/>
      <c r="AR205" s="1646"/>
      <c r="AS205" s="1646"/>
      <c r="AT205" s="1646"/>
      <c r="AU205" s="1646"/>
      <c r="AV205" s="1646"/>
      <c r="AW205" s="1646"/>
      <c r="AX205" s="1646"/>
      <c r="AY205" s="1646"/>
      <c r="AZ205" s="1646"/>
      <c r="BA205" s="1646"/>
      <c r="BB205" s="1646"/>
      <c r="BC205" s="1646"/>
      <c r="BD205" s="1646"/>
      <c r="BE205" s="1646"/>
      <c r="BF205" s="1646"/>
      <c r="BG205" s="1646"/>
      <c r="BH205" s="1646"/>
      <c r="BI205" s="1646"/>
      <c r="BJ205" s="1646"/>
      <c r="BK205" s="1646"/>
      <c r="BL205" s="1646"/>
      <c r="BM205" s="1646"/>
      <c r="BN205" s="1646"/>
      <c r="BO205" s="1646"/>
      <c r="BP205" s="1646"/>
      <c r="BQ205" s="1646"/>
      <c r="BR205" s="1647"/>
      <c r="BS205" s="1647"/>
    </row>
    <row r="206" customFormat="false" ht="12.75" hidden="false" customHeight="false" outlineLevel="0" collapsed="false">
      <c r="A206" s="1710"/>
      <c r="B206" s="1710"/>
      <c r="C206" s="1637"/>
      <c r="D206" s="1701"/>
      <c r="E206" s="1701"/>
      <c r="F206" s="1701"/>
      <c r="G206" s="1701"/>
      <c r="H206" s="1701"/>
      <c r="I206" s="1701"/>
      <c r="J206" s="1701"/>
      <c r="K206" s="1701"/>
      <c r="L206" s="1701"/>
      <c r="M206" s="160"/>
      <c r="N206" s="1701"/>
      <c r="O206" s="1701"/>
      <c r="P206" s="160"/>
      <c r="Q206" s="1701"/>
      <c r="R206" s="1701"/>
      <c r="S206" s="1712"/>
      <c r="T206" s="1701"/>
      <c r="U206" s="1701"/>
      <c r="V206" s="1701"/>
      <c r="W206" s="1701"/>
      <c r="X206" s="1701"/>
      <c r="Y206" s="1701"/>
      <c r="Z206" s="1701"/>
      <c r="AA206" s="1701"/>
      <c r="AB206" s="1701"/>
      <c r="AC206" s="1701"/>
      <c r="AD206" s="1701"/>
      <c r="AE206" s="1701"/>
      <c r="AF206" s="1701"/>
      <c r="AG206" s="1701"/>
      <c r="AH206" s="1643"/>
      <c r="AI206" s="1701"/>
      <c r="AJ206" s="1701"/>
      <c r="AK206" s="1701"/>
      <c r="AL206" s="1701"/>
      <c r="AM206" s="1701"/>
      <c r="AN206" s="141"/>
      <c r="AO206" s="141"/>
      <c r="AP206" s="141"/>
      <c r="AQ206" s="141"/>
      <c r="AR206" s="141"/>
      <c r="AS206" s="141"/>
      <c r="AT206" s="141"/>
      <c r="AU206" s="141"/>
      <c r="AV206" s="141"/>
      <c r="AW206" s="141"/>
      <c r="AX206" s="141"/>
      <c r="AY206" s="141"/>
      <c r="AZ206" s="141"/>
      <c r="BA206" s="141"/>
      <c r="BB206" s="141"/>
      <c r="BC206" s="141"/>
      <c r="BD206" s="141"/>
      <c r="BE206" s="141"/>
      <c r="BF206" s="141"/>
      <c r="BG206" s="141"/>
      <c r="BH206" s="141"/>
      <c r="BI206" s="141"/>
      <c r="BJ206" s="141"/>
      <c r="BK206" s="141"/>
      <c r="BL206" s="141"/>
      <c r="BM206" s="141"/>
      <c r="BN206" s="141"/>
      <c r="BO206" s="141"/>
      <c r="BP206" s="141"/>
      <c r="BQ206" s="1646"/>
      <c r="BR206" s="1647"/>
      <c r="BS206" s="1647"/>
    </row>
    <row r="207" customFormat="false" ht="12.75" hidden="false" customHeight="false" outlineLevel="0" collapsed="false">
      <c r="A207" s="1674" t="s">
        <v>801</v>
      </c>
      <c r="B207" s="1674"/>
      <c r="C207" s="1705" t="s">
        <v>6172</v>
      </c>
      <c r="D207" s="1638" t="s">
        <v>6173</v>
      </c>
      <c r="E207" s="1639" t="s">
        <v>940</v>
      </c>
      <c r="F207" s="1638" t="s">
        <v>6174</v>
      </c>
      <c r="G207" s="1639" t="s">
        <v>6175</v>
      </c>
      <c r="H207" s="1639" t="s">
        <v>6176</v>
      </c>
      <c r="I207" s="1639" t="s">
        <v>6177</v>
      </c>
      <c r="J207" s="1639" t="s">
        <v>6178</v>
      </c>
      <c r="K207" s="1639" t="s">
        <v>6179</v>
      </c>
      <c r="L207" s="1639" t="s">
        <v>2412</v>
      </c>
      <c r="M207" s="1682" t="s">
        <v>933</v>
      </c>
      <c r="N207" s="1639"/>
      <c r="O207" s="1639"/>
      <c r="P207" s="1682"/>
      <c r="Q207" s="1639" t="s">
        <v>1002</v>
      </c>
      <c r="R207" s="1479"/>
      <c r="S207" s="1641"/>
      <c r="T207" s="1639"/>
      <c r="U207" s="1639" t="s">
        <v>912</v>
      </c>
      <c r="V207" s="1639" t="s">
        <v>6180</v>
      </c>
      <c r="W207" s="1479"/>
      <c r="X207" s="1639" t="s">
        <v>913</v>
      </c>
      <c r="Y207" s="1639" t="s">
        <v>913</v>
      </c>
      <c r="Z207" s="1639" t="s">
        <v>913</v>
      </c>
      <c r="AA207" s="1639" t="s">
        <v>913</v>
      </c>
      <c r="AB207" s="1639" t="s">
        <v>913</v>
      </c>
      <c r="AC207" s="1639"/>
      <c r="AD207" s="1639" t="s">
        <v>6181</v>
      </c>
      <c r="AE207" s="1639" t="s">
        <v>1025</v>
      </c>
      <c r="AF207" s="1639" t="s">
        <v>5794</v>
      </c>
      <c r="AG207" s="1639" t="s">
        <v>6182</v>
      </c>
      <c r="AH207" s="1643"/>
      <c r="AI207" s="1706" t="s">
        <v>569</v>
      </c>
      <c r="AJ207" s="1645" t="s">
        <v>1019</v>
      </c>
      <c r="AK207" s="1645"/>
      <c r="AL207" s="1645"/>
      <c r="AM207" s="1645"/>
      <c r="AN207" s="1646"/>
      <c r="AO207" s="1646"/>
      <c r="AP207" s="1646"/>
      <c r="AQ207" s="1646"/>
      <c r="AR207" s="1646"/>
      <c r="AS207" s="1646"/>
      <c r="AT207" s="1646"/>
      <c r="AU207" s="1646"/>
      <c r="AV207" s="1646"/>
      <c r="AW207" s="1646"/>
      <c r="AX207" s="1646"/>
      <c r="AY207" s="1646"/>
      <c r="AZ207" s="1646"/>
      <c r="BA207" s="1646"/>
      <c r="BB207" s="1646"/>
      <c r="BC207" s="1646"/>
      <c r="BD207" s="1646"/>
      <c r="BE207" s="1646"/>
      <c r="BF207" s="1646"/>
      <c r="BG207" s="1646"/>
      <c r="BH207" s="1646"/>
      <c r="BI207" s="1646"/>
      <c r="BJ207" s="1646"/>
      <c r="BK207" s="1646"/>
      <c r="BL207" s="1646"/>
      <c r="BM207" s="1646"/>
      <c r="BN207" s="1646"/>
      <c r="BO207" s="1646"/>
      <c r="BP207" s="1646"/>
      <c r="BQ207" s="1646"/>
      <c r="BR207" s="1647"/>
      <c r="BS207" s="1647"/>
    </row>
    <row r="208" customFormat="false" ht="12.75" hidden="false" customHeight="false" outlineLevel="0" collapsed="false">
      <c r="A208" s="1710"/>
      <c r="B208" s="1710"/>
      <c r="C208" s="1637"/>
      <c r="D208" s="1701"/>
      <c r="E208" s="1701"/>
      <c r="F208" s="1701"/>
      <c r="G208" s="1701"/>
      <c r="H208" s="1701"/>
      <c r="I208" s="1701"/>
      <c r="J208" s="1701"/>
      <c r="K208" s="1701"/>
      <c r="L208" s="1701"/>
      <c r="M208" s="160"/>
      <c r="N208" s="1701"/>
      <c r="O208" s="1701"/>
      <c r="P208" s="160"/>
      <c r="Q208" s="1701"/>
      <c r="R208" s="1701"/>
      <c r="S208" s="1712"/>
      <c r="T208" s="1701"/>
      <c r="U208" s="1701"/>
      <c r="V208" s="1701"/>
      <c r="W208" s="1701"/>
      <c r="X208" s="1701"/>
      <c r="Y208" s="1701"/>
      <c r="Z208" s="1701"/>
      <c r="AA208" s="1701"/>
      <c r="AB208" s="1701"/>
      <c r="AC208" s="1701"/>
      <c r="AD208" s="1701"/>
      <c r="AE208" s="1701"/>
      <c r="AF208" s="1701"/>
      <c r="AG208" s="1701"/>
      <c r="AH208" s="1643"/>
      <c r="AI208" s="1701"/>
      <c r="AJ208" s="1701"/>
      <c r="AK208" s="1701"/>
      <c r="AL208" s="1701"/>
      <c r="AM208" s="1701"/>
      <c r="AN208" s="141"/>
      <c r="AO208" s="141"/>
      <c r="AP208" s="141"/>
      <c r="AQ208" s="141"/>
      <c r="AR208" s="141"/>
      <c r="AS208" s="141"/>
      <c r="AT208" s="141"/>
      <c r="AU208" s="141"/>
      <c r="AV208" s="141"/>
      <c r="AW208" s="141"/>
      <c r="AX208" s="141"/>
      <c r="AY208" s="141"/>
      <c r="AZ208" s="141"/>
      <c r="BA208" s="141"/>
      <c r="BB208" s="141"/>
      <c r="BC208" s="141"/>
      <c r="BD208" s="141"/>
      <c r="BE208" s="141"/>
      <c r="BF208" s="141"/>
      <c r="BG208" s="141"/>
      <c r="BH208" s="141"/>
      <c r="BI208" s="141"/>
      <c r="BJ208" s="141"/>
      <c r="BK208" s="141"/>
      <c r="BL208" s="141"/>
      <c r="BM208" s="141"/>
      <c r="BN208" s="141"/>
      <c r="BO208" s="141"/>
      <c r="BP208" s="141"/>
      <c r="BQ208" s="1646"/>
      <c r="BR208" s="1647"/>
      <c r="BS208" s="1647"/>
    </row>
    <row r="209" customFormat="false" ht="12.75" hidden="false" customHeight="false" outlineLevel="0" collapsed="false">
      <c r="A209" s="1710"/>
      <c r="B209" s="1710"/>
      <c r="C209" s="1637"/>
      <c r="D209" s="1701"/>
      <c r="E209" s="1701"/>
      <c r="F209" s="1701"/>
      <c r="G209" s="1701"/>
      <c r="H209" s="1701"/>
      <c r="I209" s="1701"/>
      <c r="J209" s="1701"/>
      <c r="K209" s="1701"/>
      <c r="L209" s="1701"/>
      <c r="M209" s="160"/>
      <c r="N209" s="1701"/>
      <c r="O209" s="1701"/>
      <c r="P209" s="160"/>
      <c r="Q209" s="1701"/>
      <c r="R209" s="1701"/>
      <c r="S209" s="1712"/>
      <c r="T209" s="1701"/>
      <c r="U209" s="1701"/>
      <c r="V209" s="1701"/>
      <c r="W209" s="1701"/>
      <c r="X209" s="1701"/>
      <c r="Y209" s="1701"/>
      <c r="Z209" s="1701"/>
      <c r="AA209" s="1701"/>
      <c r="AB209" s="1701"/>
      <c r="AC209" s="1701"/>
      <c r="AD209" s="1701"/>
      <c r="AE209" s="1701"/>
      <c r="AF209" s="1701"/>
      <c r="AG209" s="1701"/>
      <c r="AH209" s="1643"/>
      <c r="AI209" s="1701"/>
      <c r="AJ209" s="1701"/>
      <c r="AK209" s="1701"/>
      <c r="AL209" s="1701"/>
      <c r="AM209" s="1701"/>
      <c r="AN209" s="141"/>
      <c r="AO209" s="141"/>
      <c r="AP209" s="141"/>
      <c r="AQ209" s="141"/>
      <c r="AR209" s="141"/>
      <c r="AS209" s="141"/>
      <c r="AT209" s="141"/>
      <c r="AU209" s="141"/>
      <c r="AV209" s="141"/>
      <c r="AW209" s="141"/>
      <c r="AX209" s="141"/>
      <c r="AY209" s="141"/>
      <c r="AZ209" s="141"/>
      <c r="BA209" s="141"/>
      <c r="BB209" s="141"/>
      <c r="BC209" s="141"/>
      <c r="BD209" s="141"/>
      <c r="BE209" s="141"/>
      <c r="BF209" s="141"/>
      <c r="BG209" s="141"/>
      <c r="BH209" s="141"/>
      <c r="BI209" s="141"/>
      <c r="BJ209" s="141"/>
      <c r="BK209" s="141"/>
      <c r="BL209" s="141"/>
      <c r="BM209" s="141"/>
      <c r="BN209" s="141"/>
      <c r="BO209" s="141"/>
      <c r="BP209" s="141"/>
      <c r="BQ209" s="1646"/>
      <c r="BR209" s="1647"/>
      <c r="BS209" s="1647"/>
    </row>
    <row r="210" customFormat="false" ht="12.75" hidden="false" customHeight="false" outlineLevel="0" collapsed="false">
      <c r="A210" s="1710"/>
      <c r="B210" s="1710"/>
      <c r="C210" s="1637"/>
      <c r="D210" s="1701"/>
      <c r="E210" s="1701"/>
      <c r="F210" s="1701"/>
      <c r="G210" s="1701"/>
      <c r="H210" s="1701"/>
      <c r="I210" s="1701"/>
      <c r="J210" s="1701"/>
      <c r="K210" s="1701"/>
      <c r="L210" s="1701"/>
      <c r="M210" s="160"/>
      <c r="N210" s="1701"/>
      <c r="O210" s="1701"/>
      <c r="P210" s="160"/>
      <c r="Q210" s="1701"/>
      <c r="R210" s="1701"/>
      <c r="S210" s="1712"/>
      <c r="T210" s="1701"/>
      <c r="U210" s="1701"/>
      <c r="V210" s="1701"/>
      <c r="W210" s="1701"/>
      <c r="X210" s="1701"/>
      <c r="Y210" s="1701"/>
      <c r="Z210" s="1701"/>
      <c r="AA210" s="1701"/>
      <c r="AB210" s="1701"/>
      <c r="AC210" s="1701"/>
      <c r="AD210" s="1701"/>
      <c r="AE210" s="1701"/>
      <c r="AF210" s="1701"/>
      <c r="AG210" s="1701"/>
      <c r="AH210" s="1643"/>
      <c r="AI210" s="1701"/>
      <c r="AJ210" s="1701"/>
      <c r="AK210" s="1701"/>
      <c r="AL210" s="1701"/>
      <c r="AM210" s="1701"/>
      <c r="AN210" s="141"/>
      <c r="AO210" s="141"/>
      <c r="AP210" s="141"/>
      <c r="AQ210" s="141"/>
      <c r="AR210" s="141"/>
      <c r="AS210" s="141"/>
      <c r="AT210" s="141"/>
      <c r="AU210" s="141"/>
      <c r="AV210" s="141"/>
      <c r="AW210" s="141"/>
      <c r="AX210" s="141"/>
      <c r="AY210" s="141"/>
      <c r="AZ210" s="141"/>
      <c r="BA210" s="141"/>
      <c r="BB210" s="141"/>
      <c r="BC210" s="141"/>
      <c r="BD210" s="141"/>
      <c r="BE210" s="141"/>
      <c r="BF210" s="141"/>
      <c r="BG210" s="141"/>
      <c r="BH210" s="141"/>
      <c r="BI210" s="141"/>
      <c r="BJ210" s="141"/>
      <c r="BK210" s="141"/>
      <c r="BL210" s="141"/>
      <c r="BM210" s="141"/>
      <c r="BN210" s="141"/>
      <c r="BO210" s="141"/>
      <c r="BP210" s="141"/>
      <c r="BQ210" s="1646"/>
      <c r="BR210" s="1647"/>
      <c r="BS210" s="1647"/>
    </row>
    <row r="211" customFormat="false" ht="12.75" hidden="false" customHeight="false" outlineLevel="0" collapsed="false">
      <c r="A211" s="1710"/>
      <c r="B211" s="1710"/>
      <c r="C211" s="1637"/>
      <c r="D211" s="1701"/>
      <c r="E211" s="1701"/>
      <c r="F211" s="1701"/>
      <c r="G211" s="1701"/>
      <c r="H211" s="1701"/>
      <c r="I211" s="1701"/>
      <c r="J211" s="1701"/>
      <c r="K211" s="1701"/>
      <c r="L211" s="1701"/>
      <c r="M211" s="160"/>
      <c r="N211" s="1701"/>
      <c r="O211" s="1701"/>
      <c r="P211" s="160"/>
      <c r="Q211" s="1701"/>
      <c r="R211" s="1701"/>
      <c r="S211" s="1712"/>
      <c r="T211" s="1701"/>
      <c r="U211" s="1701"/>
      <c r="V211" s="1701"/>
      <c r="W211" s="1701"/>
      <c r="X211" s="1701"/>
      <c r="Y211" s="1701"/>
      <c r="Z211" s="1701"/>
      <c r="AA211" s="1701"/>
      <c r="AB211" s="1701"/>
      <c r="AC211" s="1701"/>
      <c r="AD211" s="1701"/>
      <c r="AE211" s="1701"/>
      <c r="AF211" s="1701"/>
      <c r="AG211" s="1701"/>
      <c r="AH211" s="1643"/>
      <c r="AI211" s="1701"/>
      <c r="AJ211" s="1701"/>
      <c r="AK211" s="1701"/>
      <c r="AL211" s="1701"/>
      <c r="AM211" s="1701"/>
      <c r="AN211" s="141"/>
      <c r="AO211" s="141"/>
      <c r="AP211" s="141"/>
      <c r="AQ211" s="141"/>
      <c r="AR211" s="141"/>
      <c r="AS211" s="141"/>
      <c r="AT211" s="141"/>
      <c r="AU211" s="141"/>
      <c r="AV211" s="141"/>
      <c r="AW211" s="141"/>
      <c r="AX211" s="141"/>
      <c r="AY211" s="141"/>
      <c r="AZ211" s="141"/>
      <c r="BA211" s="141"/>
      <c r="BB211" s="141"/>
      <c r="BC211" s="141"/>
      <c r="BD211" s="141"/>
      <c r="BE211" s="141"/>
      <c r="BF211" s="141"/>
      <c r="BG211" s="141"/>
      <c r="BH211" s="141"/>
      <c r="BI211" s="141"/>
      <c r="BJ211" s="141"/>
      <c r="BK211" s="141"/>
      <c r="BL211" s="141"/>
      <c r="BM211" s="141"/>
      <c r="BN211" s="141"/>
      <c r="BO211" s="141"/>
      <c r="BP211" s="141"/>
      <c r="BQ211" s="1646"/>
      <c r="BR211" s="1647"/>
      <c r="BS211" s="1647"/>
    </row>
    <row r="212" customFormat="false" ht="12.75" hidden="false" customHeight="false" outlineLevel="0" collapsed="false">
      <c r="A212" s="1710"/>
      <c r="B212" s="1710"/>
      <c r="C212" s="1637"/>
      <c r="D212" s="1701"/>
      <c r="E212" s="1701"/>
      <c r="F212" s="1701"/>
      <c r="G212" s="1701"/>
      <c r="H212" s="1701"/>
      <c r="I212" s="1701"/>
      <c r="J212" s="1701"/>
      <c r="K212" s="1701"/>
      <c r="L212" s="1701"/>
      <c r="M212" s="160"/>
      <c r="N212" s="1701"/>
      <c r="O212" s="1701"/>
      <c r="P212" s="160"/>
      <c r="Q212" s="1701"/>
      <c r="R212" s="1701"/>
      <c r="S212" s="1712"/>
      <c r="T212" s="1701"/>
      <c r="U212" s="1701"/>
      <c r="V212" s="1701"/>
      <c r="W212" s="1701"/>
      <c r="X212" s="1701"/>
      <c r="Y212" s="1701"/>
      <c r="Z212" s="1701"/>
      <c r="AA212" s="1701"/>
      <c r="AB212" s="1701"/>
      <c r="AC212" s="1701"/>
      <c r="AD212" s="1701"/>
      <c r="AE212" s="1701"/>
      <c r="AF212" s="1701"/>
      <c r="AG212" s="1701"/>
      <c r="AH212" s="1643"/>
      <c r="AI212" s="1701"/>
      <c r="AJ212" s="1701"/>
      <c r="AK212" s="1701"/>
      <c r="AL212" s="1701"/>
      <c r="AM212" s="1701"/>
      <c r="AN212" s="141"/>
      <c r="AO212" s="141"/>
      <c r="AP212" s="141"/>
      <c r="AQ212" s="141"/>
      <c r="AR212" s="141"/>
      <c r="AS212" s="141"/>
      <c r="AT212" s="141"/>
      <c r="AU212" s="141"/>
      <c r="AV212" s="141"/>
      <c r="AW212" s="141"/>
      <c r="AX212" s="141"/>
      <c r="AY212" s="141"/>
      <c r="AZ212" s="141"/>
      <c r="BA212" s="141"/>
      <c r="BB212" s="141"/>
      <c r="BC212" s="141"/>
      <c r="BD212" s="141"/>
      <c r="BE212" s="141"/>
      <c r="BF212" s="141"/>
      <c r="BG212" s="141"/>
      <c r="BH212" s="141"/>
      <c r="BI212" s="141"/>
      <c r="BJ212" s="141"/>
      <c r="BK212" s="141"/>
      <c r="BL212" s="141"/>
      <c r="BM212" s="141"/>
      <c r="BN212" s="141"/>
      <c r="BO212" s="141"/>
      <c r="BP212" s="141"/>
      <c r="BQ212" s="1646"/>
      <c r="BR212" s="1647"/>
      <c r="BS212" s="1647"/>
    </row>
    <row r="213" customFormat="false" ht="12.75" hidden="false" customHeight="false" outlineLevel="0" collapsed="false">
      <c r="A213" s="1713" t="s">
        <v>21</v>
      </c>
      <c r="B213" s="1713"/>
      <c r="C213" s="1637" t="s">
        <v>3114</v>
      </c>
      <c r="D213" s="1714" t="s">
        <v>3115</v>
      </c>
      <c r="E213" s="1714" t="s">
        <v>3116</v>
      </c>
      <c r="F213" s="1714" t="s">
        <v>3117</v>
      </c>
      <c r="G213" s="1645" t="s">
        <v>3118</v>
      </c>
      <c r="H213" s="1645" t="s">
        <v>3119</v>
      </c>
      <c r="I213" s="1645" t="s">
        <v>3120</v>
      </c>
      <c r="J213" s="1645" t="s">
        <v>3121</v>
      </c>
      <c r="K213" s="1645" t="s">
        <v>3122</v>
      </c>
      <c r="L213" s="1701" t="s">
        <v>1030</v>
      </c>
      <c r="M213" s="1721" t="s">
        <v>563</v>
      </c>
      <c r="N213" s="1645"/>
      <c r="O213" s="1645"/>
      <c r="P213" s="1730"/>
      <c r="Q213" s="1701" t="s">
        <v>1002</v>
      </c>
      <c r="R213" s="1701"/>
      <c r="S213" s="1718"/>
      <c r="T213" s="1645"/>
      <c r="U213" s="1645" t="s">
        <v>912</v>
      </c>
      <c r="V213" s="1645" t="s">
        <v>912</v>
      </c>
      <c r="W213" s="1701"/>
      <c r="X213" s="1645" t="s">
        <v>563</v>
      </c>
      <c r="Y213" s="1645" t="s">
        <v>913</v>
      </c>
      <c r="Z213" s="1645" t="s">
        <v>563</v>
      </c>
      <c r="AA213" s="1645" t="s">
        <v>563</v>
      </c>
      <c r="AB213" s="1645" t="s">
        <v>563</v>
      </c>
      <c r="AC213" s="1725"/>
      <c r="AD213" s="1725" t="s">
        <v>3123</v>
      </c>
      <c r="AE213" s="1726" t="s">
        <v>2740</v>
      </c>
      <c r="AF213" s="1645" t="s">
        <v>6183</v>
      </c>
      <c r="AG213" s="1715"/>
      <c r="AH213" s="1643"/>
      <c r="AI213" s="1645"/>
      <c r="AJ213" s="1645" t="s">
        <v>3125</v>
      </c>
      <c r="AK213" s="1645"/>
      <c r="AL213" s="1645"/>
      <c r="AM213" s="1645"/>
      <c r="AN213" s="1646"/>
      <c r="AO213" s="1646"/>
      <c r="AP213" s="1646"/>
      <c r="AQ213" s="1646"/>
      <c r="AR213" s="1646"/>
      <c r="AS213" s="1646"/>
      <c r="AT213" s="1646"/>
      <c r="AU213" s="1646"/>
      <c r="AV213" s="1646"/>
      <c r="AW213" s="1646"/>
      <c r="AX213" s="1646"/>
      <c r="AY213" s="1646"/>
      <c r="AZ213" s="1646"/>
      <c r="BA213" s="1646"/>
      <c r="BB213" s="1646"/>
      <c r="BC213" s="1646"/>
      <c r="BD213" s="1646"/>
      <c r="BE213" s="1646"/>
      <c r="BF213" s="1646"/>
      <c r="BG213" s="1646"/>
      <c r="BH213" s="1646"/>
      <c r="BI213" s="1646"/>
      <c r="BJ213" s="1646"/>
      <c r="BK213" s="1646"/>
      <c r="BL213" s="1646"/>
      <c r="BM213" s="1646"/>
      <c r="BN213" s="1646"/>
      <c r="BO213" s="1646"/>
      <c r="BP213" s="1646"/>
      <c r="BQ213" s="1646"/>
      <c r="BR213" s="1647"/>
      <c r="BS213" s="1647"/>
    </row>
    <row r="214" customFormat="false" ht="12.75" hidden="false" customHeight="false" outlineLevel="0" collapsed="false">
      <c r="A214" s="1710"/>
      <c r="B214" s="1710"/>
      <c r="C214" s="1637"/>
      <c r="D214" s="1701"/>
      <c r="E214" s="1701"/>
      <c r="F214" s="1701"/>
      <c r="G214" s="1701"/>
      <c r="H214" s="1701"/>
      <c r="I214" s="1701"/>
      <c r="J214" s="1701"/>
      <c r="K214" s="1701"/>
      <c r="L214" s="1701"/>
      <c r="M214" s="160"/>
      <c r="N214" s="1701"/>
      <c r="O214" s="1701"/>
      <c r="P214" s="160"/>
      <c r="Q214" s="1701"/>
      <c r="R214" s="1701"/>
      <c r="S214" s="1712"/>
      <c r="T214" s="1701"/>
      <c r="U214" s="1701"/>
      <c r="V214" s="1701"/>
      <c r="W214" s="1701"/>
      <c r="X214" s="1701"/>
      <c r="Y214" s="1701"/>
      <c r="Z214" s="1701"/>
      <c r="AA214" s="1701"/>
      <c r="AB214" s="1701"/>
      <c r="AC214" s="1701"/>
      <c r="AD214" s="1701"/>
      <c r="AE214" s="1701"/>
      <c r="AF214" s="1701"/>
      <c r="AG214" s="1701"/>
      <c r="AH214" s="1643"/>
      <c r="AI214" s="1701"/>
      <c r="AJ214" s="1701"/>
      <c r="AK214" s="1701"/>
      <c r="AL214" s="1701"/>
      <c r="AM214" s="1701"/>
      <c r="AN214" s="141"/>
      <c r="AO214" s="141"/>
      <c r="AP214" s="141"/>
      <c r="AQ214" s="141"/>
      <c r="AR214" s="141"/>
      <c r="AS214" s="141"/>
      <c r="AT214" s="141"/>
      <c r="AU214" s="141"/>
      <c r="AV214" s="141"/>
      <c r="AW214" s="141"/>
      <c r="AX214" s="141"/>
      <c r="AY214" s="141"/>
      <c r="AZ214" s="141"/>
      <c r="BA214" s="141"/>
      <c r="BB214" s="141"/>
      <c r="BC214" s="141"/>
      <c r="BD214" s="141"/>
      <c r="BE214" s="141"/>
      <c r="BF214" s="141"/>
      <c r="BG214" s="141"/>
      <c r="BH214" s="141"/>
      <c r="BI214" s="141"/>
      <c r="BJ214" s="141"/>
      <c r="BK214" s="141"/>
      <c r="BL214" s="141"/>
      <c r="BM214" s="141"/>
      <c r="BN214" s="141"/>
      <c r="BO214" s="141"/>
      <c r="BP214" s="141"/>
      <c r="BQ214" s="1646"/>
      <c r="BR214" s="1647"/>
      <c r="BS214" s="1647"/>
    </row>
    <row r="215" customFormat="false" ht="12.75" hidden="false" customHeight="false" outlineLevel="0" collapsed="false">
      <c r="A215" s="1713"/>
      <c r="B215" s="1713"/>
      <c r="C215" s="1705"/>
      <c r="D215" s="1645"/>
      <c r="E215" s="1645"/>
      <c r="F215" s="1645"/>
      <c r="G215" s="1645"/>
      <c r="H215" s="1645"/>
      <c r="I215" s="1645"/>
      <c r="J215" s="1645"/>
      <c r="K215" s="1645"/>
      <c r="L215" s="1645"/>
      <c r="M215" s="1730"/>
      <c r="N215" s="1645"/>
      <c r="O215" s="1645"/>
      <c r="P215" s="1730"/>
      <c r="Q215" s="1645"/>
      <c r="R215" s="1701"/>
      <c r="S215" s="1718"/>
      <c r="T215" s="1645"/>
      <c r="U215" s="1645"/>
      <c r="V215" s="1645"/>
      <c r="W215" s="1701"/>
      <c r="X215" s="1645"/>
      <c r="Y215" s="1645"/>
      <c r="Z215" s="1645"/>
      <c r="AA215" s="1645"/>
      <c r="AB215" s="1645"/>
      <c r="AC215" s="1645"/>
      <c r="AD215" s="1645"/>
      <c r="AE215" s="1645"/>
      <c r="AF215" s="1645"/>
      <c r="AG215" s="1645"/>
      <c r="AH215" s="1643"/>
      <c r="AI215" s="1645"/>
      <c r="AJ215" s="1645"/>
      <c r="AK215" s="1645"/>
      <c r="AL215" s="1645"/>
      <c r="AM215" s="1645"/>
      <c r="AN215" s="1646"/>
      <c r="AO215" s="1646"/>
      <c r="AP215" s="1646"/>
      <c r="AQ215" s="1646"/>
      <c r="AR215" s="1646"/>
      <c r="AS215" s="1646"/>
      <c r="AT215" s="1646"/>
      <c r="AU215" s="1646"/>
      <c r="AV215" s="1646"/>
      <c r="AW215" s="1646"/>
      <c r="AX215" s="1646"/>
      <c r="AY215" s="1646"/>
      <c r="AZ215" s="1646"/>
      <c r="BA215" s="1646"/>
      <c r="BB215" s="1646"/>
      <c r="BC215" s="1646"/>
      <c r="BD215" s="1646"/>
      <c r="BE215" s="1646"/>
      <c r="BF215" s="1646"/>
      <c r="BG215" s="1646"/>
      <c r="BH215" s="1646"/>
      <c r="BI215" s="1646"/>
      <c r="BJ215" s="1646"/>
      <c r="BK215" s="1646"/>
      <c r="BL215" s="1646"/>
      <c r="BM215" s="1646"/>
      <c r="BN215" s="1646"/>
      <c r="BO215" s="1646"/>
      <c r="BP215" s="1646"/>
      <c r="BQ215" s="1646"/>
      <c r="BR215" s="1647"/>
      <c r="BS215" s="1647"/>
    </row>
    <row r="216" customFormat="false" ht="12.75" hidden="false" customHeight="false" outlineLevel="0" collapsed="false">
      <c r="A216" s="1710"/>
      <c r="B216" s="1710"/>
      <c r="C216" s="1637"/>
      <c r="D216" s="1701"/>
      <c r="E216" s="1701"/>
      <c r="F216" s="1701"/>
      <c r="G216" s="1701"/>
      <c r="H216" s="1701"/>
      <c r="I216" s="1701"/>
      <c r="J216" s="1701"/>
      <c r="K216" s="1701"/>
      <c r="L216" s="1701"/>
      <c r="M216" s="160"/>
      <c r="N216" s="1701"/>
      <c r="O216" s="1701"/>
      <c r="P216" s="160"/>
      <c r="Q216" s="1701"/>
      <c r="R216" s="1701"/>
      <c r="S216" s="1712"/>
      <c r="T216" s="1701"/>
      <c r="U216" s="1701"/>
      <c r="V216" s="1701"/>
      <c r="W216" s="1701"/>
      <c r="X216" s="1701"/>
      <c r="Y216" s="1701"/>
      <c r="Z216" s="1701"/>
      <c r="AA216" s="1701"/>
      <c r="AB216" s="1701"/>
      <c r="AC216" s="1701"/>
      <c r="AD216" s="1701"/>
      <c r="AE216" s="1701"/>
      <c r="AF216" s="1701"/>
      <c r="AG216" s="1701"/>
      <c r="AH216" s="1643"/>
      <c r="AI216" s="1701"/>
      <c r="AJ216" s="1701"/>
      <c r="AK216" s="1701"/>
      <c r="AL216" s="1701"/>
      <c r="AM216" s="1701"/>
      <c r="AN216" s="141"/>
      <c r="AO216" s="141"/>
      <c r="AP216" s="141"/>
      <c r="AQ216" s="141"/>
      <c r="AR216" s="141"/>
      <c r="AS216" s="141"/>
      <c r="AT216" s="141"/>
      <c r="AU216" s="141"/>
      <c r="AV216" s="141"/>
      <c r="AW216" s="141"/>
      <c r="AX216" s="141"/>
      <c r="AY216" s="141"/>
      <c r="AZ216" s="141"/>
      <c r="BA216" s="141"/>
      <c r="BB216" s="141"/>
      <c r="BC216" s="141"/>
      <c r="BD216" s="141"/>
      <c r="BE216" s="141"/>
      <c r="BF216" s="141"/>
      <c r="BG216" s="141"/>
      <c r="BH216" s="141"/>
      <c r="BI216" s="141"/>
      <c r="BJ216" s="141"/>
      <c r="BK216" s="141"/>
      <c r="BL216" s="141"/>
      <c r="BM216" s="141"/>
      <c r="BN216" s="141"/>
      <c r="BO216" s="141"/>
      <c r="BP216" s="141"/>
      <c r="BQ216" s="1646"/>
      <c r="BR216" s="1647"/>
      <c r="BS216" s="1647"/>
    </row>
    <row r="217" customFormat="false" ht="12.75" hidden="false" customHeight="false" outlineLevel="0" collapsed="false">
      <c r="A217" s="1713" t="s">
        <v>21</v>
      </c>
      <c r="B217" s="1713"/>
      <c r="C217" s="1703" t="s">
        <v>6184</v>
      </c>
      <c r="D217" s="1711" t="s">
        <v>1993</v>
      </c>
      <c r="E217" s="1714" t="s">
        <v>3127</v>
      </c>
      <c r="F217" s="1714" t="s">
        <v>3128</v>
      </c>
      <c r="G217" s="1645" t="s">
        <v>3129</v>
      </c>
      <c r="H217" s="1645" t="s">
        <v>3130</v>
      </c>
      <c r="I217" s="1645" t="s">
        <v>6185</v>
      </c>
      <c r="J217" s="1645" t="s">
        <v>3132</v>
      </c>
      <c r="K217" s="1645" t="s">
        <v>3133</v>
      </c>
      <c r="L217" s="1725" t="s">
        <v>562</v>
      </c>
      <c r="M217" s="1721" t="s">
        <v>562</v>
      </c>
      <c r="N217" s="1645"/>
      <c r="O217" s="1701"/>
      <c r="P217" s="160" t="s">
        <v>1508</v>
      </c>
      <c r="Q217" s="1717" t="n">
        <v>41218</v>
      </c>
      <c r="R217" s="1701"/>
      <c r="S217" s="1718"/>
      <c r="T217" s="1645"/>
      <c r="U217" s="1725" t="s">
        <v>562</v>
      </c>
      <c r="V217" s="1725" t="s">
        <v>562</v>
      </c>
      <c r="W217" s="1701"/>
      <c r="X217" s="1645" t="s">
        <v>2001</v>
      </c>
      <c r="Y217" s="1701" t="s">
        <v>913</v>
      </c>
      <c r="Z217" s="1701" t="s">
        <v>563</v>
      </c>
      <c r="AA217" s="1701" t="s">
        <v>913</v>
      </c>
      <c r="AB217" s="1701" t="s">
        <v>913</v>
      </c>
      <c r="AC217" s="1701"/>
      <c r="AD217" s="1701" t="s">
        <v>3134</v>
      </c>
      <c r="AE217" s="1726" t="s">
        <v>967</v>
      </c>
      <c r="AF217" s="1645" t="s">
        <v>3135</v>
      </c>
      <c r="AG217" s="1701" t="s">
        <v>2298</v>
      </c>
      <c r="AH217" s="1643"/>
      <c r="AI217" s="1645"/>
      <c r="AJ217" s="1733" t="s">
        <v>1019</v>
      </c>
      <c r="AK217" s="1645"/>
      <c r="AL217" s="1645"/>
      <c r="AM217" s="1645"/>
      <c r="AN217" s="1646"/>
      <c r="AO217" s="1646"/>
      <c r="AP217" s="1646"/>
      <c r="AQ217" s="1646"/>
      <c r="AR217" s="1646"/>
      <c r="AS217" s="1646"/>
      <c r="AT217" s="1646"/>
      <c r="AU217" s="1646"/>
      <c r="AV217" s="1646"/>
      <c r="AW217" s="1646"/>
      <c r="AX217" s="1646"/>
      <c r="AY217" s="1646"/>
      <c r="AZ217" s="1646"/>
      <c r="BA217" s="1646"/>
      <c r="BB217" s="1646"/>
      <c r="BC217" s="1646"/>
      <c r="BD217" s="1646"/>
      <c r="BE217" s="1646"/>
      <c r="BF217" s="1646"/>
      <c r="BG217" s="1646"/>
      <c r="BH217" s="1646"/>
      <c r="BI217" s="1646"/>
      <c r="BJ217" s="1646"/>
      <c r="BK217" s="1646"/>
      <c r="BL217" s="1646"/>
      <c r="BM217" s="1646"/>
      <c r="BN217" s="1646"/>
      <c r="BO217" s="1646"/>
      <c r="BP217" s="1646"/>
      <c r="BQ217" s="1646"/>
      <c r="BR217" s="1647"/>
      <c r="BS217" s="1647"/>
    </row>
    <row r="218" customFormat="false" ht="12.75" hidden="false" customHeight="false" outlineLevel="0" collapsed="false">
      <c r="A218" s="1710"/>
      <c r="B218" s="1710"/>
      <c r="C218" s="1637"/>
      <c r="D218" s="1701"/>
      <c r="E218" s="1701"/>
      <c r="F218" s="1701"/>
      <c r="G218" s="1701"/>
      <c r="H218" s="1701"/>
      <c r="I218" s="1701"/>
      <c r="J218" s="1701"/>
      <c r="K218" s="1701"/>
      <c r="L218" s="1701"/>
      <c r="M218" s="160"/>
      <c r="N218" s="1701"/>
      <c r="O218" s="1701"/>
      <c r="P218" s="160"/>
      <c r="Q218" s="1701"/>
      <c r="R218" s="1701"/>
      <c r="S218" s="1712"/>
      <c r="T218" s="1701"/>
      <c r="U218" s="1701"/>
      <c r="V218" s="1701"/>
      <c r="W218" s="1701"/>
      <c r="X218" s="1701"/>
      <c r="Y218" s="1701"/>
      <c r="Z218" s="1701"/>
      <c r="AA218" s="1701"/>
      <c r="AB218" s="1701"/>
      <c r="AC218" s="1701"/>
      <c r="AD218" s="1701"/>
      <c r="AE218" s="1701"/>
      <c r="AF218" s="1701"/>
      <c r="AG218" s="1701"/>
      <c r="AH218" s="1643"/>
      <c r="AI218" s="1701"/>
      <c r="AJ218" s="1701"/>
      <c r="AK218" s="1701"/>
      <c r="AL218" s="1701"/>
      <c r="AM218" s="1701"/>
      <c r="AN218" s="141"/>
      <c r="AO218" s="141"/>
      <c r="AP218" s="141"/>
      <c r="AQ218" s="141"/>
      <c r="AR218" s="141"/>
      <c r="AS218" s="141"/>
      <c r="AT218" s="141"/>
      <c r="AU218" s="141"/>
      <c r="AV218" s="141"/>
      <c r="AW218" s="141"/>
      <c r="AX218" s="141"/>
      <c r="AY218" s="141"/>
      <c r="AZ218" s="141"/>
      <c r="BA218" s="141"/>
      <c r="BB218" s="141"/>
      <c r="BC218" s="141"/>
      <c r="BD218" s="141"/>
      <c r="BE218" s="141"/>
      <c r="BF218" s="141"/>
      <c r="BG218" s="141"/>
      <c r="BH218" s="141"/>
      <c r="BI218" s="141"/>
      <c r="BJ218" s="141"/>
      <c r="BK218" s="141"/>
      <c r="BL218" s="141"/>
      <c r="BM218" s="141"/>
      <c r="BN218" s="141"/>
      <c r="BO218" s="141"/>
      <c r="BP218" s="141"/>
      <c r="BQ218" s="1646"/>
      <c r="BR218" s="1647"/>
      <c r="BS218" s="1647"/>
    </row>
    <row r="219" customFormat="false" ht="12.75" hidden="false" customHeight="false" outlineLevel="0" collapsed="false">
      <c r="A219" s="1710"/>
      <c r="B219" s="1710"/>
      <c r="C219" s="1637"/>
      <c r="D219" s="1701"/>
      <c r="E219" s="1701"/>
      <c r="F219" s="1701"/>
      <c r="G219" s="1701"/>
      <c r="H219" s="1701"/>
      <c r="I219" s="1701"/>
      <c r="J219" s="1701"/>
      <c r="K219" s="1701"/>
      <c r="L219" s="1701"/>
      <c r="M219" s="160"/>
      <c r="N219" s="1701"/>
      <c r="O219" s="1701"/>
      <c r="P219" s="160"/>
      <c r="Q219" s="1701"/>
      <c r="R219" s="1701"/>
      <c r="S219" s="1712"/>
      <c r="T219" s="1701"/>
      <c r="U219" s="1701"/>
      <c r="V219" s="1701"/>
      <c r="W219" s="1701"/>
      <c r="X219" s="1701"/>
      <c r="Y219" s="1701"/>
      <c r="Z219" s="1701"/>
      <c r="AA219" s="1701"/>
      <c r="AB219" s="1701"/>
      <c r="AC219" s="1701"/>
      <c r="AD219" s="1701"/>
      <c r="AE219" s="1701"/>
      <c r="AF219" s="1701"/>
      <c r="AG219" s="1701"/>
      <c r="AH219" s="1643"/>
      <c r="AI219" s="1701"/>
      <c r="AJ219" s="1701"/>
      <c r="AK219" s="1701"/>
      <c r="AL219" s="1701"/>
      <c r="AM219" s="1701"/>
      <c r="AN219" s="141"/>
      <c r="AO219" s="141"/>
      <c r="AP219" s="141"/>
      <c r="AQ219" s="141"/>
      <c r="AR219" s="141"/>
      <c r="AS219" s="141"/>
      <c r="AT219" s="141"/>
      <c r="AU219" s="141"/>
      <c r="AV219" s="141"/>
      <c r="AW219" s="141"/>
      <c r="AX219" s="141"/>
      <c r="AY219" s="141"/>
      <c r="AZ219" s="141"/>
      <c r="BA219" s="141"/>
      <c r="BB219" s="141"/>
      <c r="BC219" s="141"/>
      <c r="BD219" s="141"/>
      <c r="BE219" s="141"/>
      <c r="BF219" s="141"/>
      <c r="BG219" s="141"/>
      <c r="BH219" s="141"/>
      <c r="BI219" s="141"/>
      <c r="BJ219" s="141"/>
      <c r="BK219" s="141"/>
      <c r="BL219" s="141"/>
      <c r="BM219" s="141"/>
      <c r="BN219" s="141"/>
      <c r="BO219" s="141"/>
      <c r="BP219" s="141"/>
      <c r="BQ219" s="1646"/>
      <c r="BR219" s="1647"/>
      <c r="BS219" s="1647"/>
    </row>
    <row r="220" customFormat="false" ht="12.75" hidden="false" customHeight="false" outlineLevel="0" collapsed="false">
      <c r="A220" s="1710"/>
      <c r="B220" s="1710"/>
      <c r="C220" s="1637"/>
      <c r="D220" s="1701"/>
      <c r="E220" s="1701"/>
      <c r="F220" s="1701"/>
      <c r="G220" s="1701"/>
      <c r="H220" s="1701"/>
      <c r="I220" s="1701"/>
      <c r="J220" s="1701"/>
      <c r="K220" s="1701"/>
      <c r="L220" s="1701"/>
      <c r="M220" s="160"/>
      <c r="N220" s="1701"/>
      <c r="O220" s="1701"/>
      <c r="P220" s="160"/>
      <c r="Q220" s="1701"/>
      <c r="R220" s="1701"/>
      <c r="S220" s="1712"/>
      <c r="T220" s="1701"/>
      <c r="U220" s="1701"/>
      <c r="V220" s="1701"/>
      <c r="W220" s="1701"/>
      <c r="X220" s="1701"/>
      <c r="Y220" s="1701"/>
      <c r="Z220" s="1701"/>
      <c r="AA220" s="1701"/>
      <c r="AB220" s="1701"/>
      <c r="AC220" s="1701"/>
      <c r="AD220" s="1701"/>
      <c r="AE220" s="1701"/>
      <c r="AF220" s="1701"/>
      <c r="AG220" s="1701"/>
      <c r="AH220" s="1643"/>
      <c r="AI220" s="1701"/>
      <c r="AJ220" s="1701"/>
      <c r="AK220" s="1701"/>
      <c r="AL220" s="1701"/>
      <c r="AM220" s="1701"/>
      <c r="AN220" s="141"/>
      <c r="AO220" s="141"/>
      <c r="AP220" s="141"/>
      <c r="AQ220" s="141"/>
      <c r="AR220" s="141"/>
      <c r="AS220" s="141"/>
      <c r="AT220" s="141"/>
      <c r="AU220" s="141"/>
      <c r="AV220" s="141"/>
      <c r="AW220" s="141"/>
      <c r="AX220" s="141"/>
      <c r="AY220" s="141"/>
      <c r="AZ220" s="141"/>
      <c r="BA220" s="141"/>
      <c r="BB220" s="141"/>
      <c r="BC220" s="141"/>
      <c r="BD220" s="141"/>
      <c r="BE220" s="141"/>
      <c r="BF220" s="141"/>
      <c r="BG220" s="141"/>
      <c r="BH220" s="141"/>
      <c r="BI220" s="141"/>
      <c r="BJ220" s="141"/>
      <c r="BK220" s="141"/>
      <c r="BL220" s="141"/>
      <c r="BM220" s="141"/>
      <c r="BN220" s="141"/>
      <c r="BO220" s="141"/>
      <c r="BP220" s="141"/>
      <c r="BQ220" s="1646"/>
      <c r="BR220" s="1647"/>
      <c r="BS220" s="1647"/>
    </row>
    <row r="221" customFormat="false" ht="12.75" hidden="false" customHeight="false" outlineLevel="0" collapsed="false">
      <c r="A221" s="1710"/>
      <c r="B221" s="1710"/>
      <c r="C221" s="1637"/>
      <c r="D221" s="1701"/>
      <c r="E221" s="1701"/>
      <c r="F221" s="1701"/>
      <c r="G221" s="1701"/>
      <c r="H221" s="1701"/>
      <c r="I221" s="1701"/>
      <c r="J221" s="1701"/>
      <c r="K221" s="1701"/>
      <c r="L221" s="1701"/>
      <c r="M221" s="160"/>
      <c r="N221" s="1701"/>
      <c r="O221" s="1701"/>
      <c r="P221" s="160"/>
      <c r="Q221" s="1701"/>
      <c r="R221" s="1701"/>
      <c r="S221" s="1712"/>
      <c r="T221" s="1701"/>
      <c r="U221" s="1701"/>
      <c r="V221" s="1701"/>
      <c r="W221" s="1701"/>
      <c r="X221" s="1701"/>
      <c r="Y221" s="1701"/>
      <c r="Z221" s="1701"/>
      <c r="AA221" s="1701"/>
      <c r="AB221" s="1701"/>
      <c r="AC221" s="1701"/>
      <c r="AD221" s="1701"/>
      <c r="AE221" s="1701"/>
      <c r="AF221" s="1701"/>
      <c r="AG221" s="1701"/>
      <c r="AH221" s="1643"/>
      <c r="AI221" s="1701"/>
      <c r="AJ221" s="1701"/>
      <c r="AK221" s="1701"/>
      <c r="AL221" s="1701"/>
      <c r="AM221" s="1701"/>
      <c r="AN221" s="141"/>
      <c r="AO221" s="141"/>
      <c r="AP221" s="141"/>
      <c r="AQ221" s="141"/>
      <c r="AR221" s="141"/>
      <c r="AS221" s="141"/>
      <c r="AT221" s="141"/>
      <c r="AU221" s="141"/>
      <c r="AV221" s="141"/>
      <c r="AW221" s="141"/>
      <c r="AX221" s="141"/>
      <c r="AY221" s="141"/>
      <c r="AZ221" s="141"/>
      <c r="BA221" s="141"/>
      <c r="BB221" s="141"/>
      <c r="BC221" s="141"/>
      <c r="BD221" s="141"/>
      <c r="BE221" s="141"/>
      <c r="BF221" s="141"/>
      <c r="BG221" s="141"/>
      <c r="BH221" s="141"/>
      <c r="BI221" s="141"/>
      <c r="BJ221" s="141"/>
      <c r="BK221" s="141"/>
      <c r="BL221" s="141"/>
      <c r="BM221" s="141"/>
      <c r="BN221" s="141"/>
      <c r="BO221" s="141"/>
      <c r="BP221" s="141"/>
      <c r="BQ221" s="1646"/>
      <c r="BR221" s="1647"/>
      <c r="BS221" s="1647"/>
    </row>
    <row r="222" customFormat="false" ht="12.75" hidden="false" customHeight="false" outlineLevel="0" collapsed="false">
      <c r="A222" s="1749"/>
      <c r="B222" s="1749"/>
      <c r="C222" s="685"/>
      <c r="D222" s="1750"/>
      <c r="E222" s="1750"/>
      <c r="F222" s="1750"/>
      <c r="G222" s="1750"/>
      <c r="H222" s="1750"/>
      <c r="I222" s="1750"/>
      <c r="J222" s="1750"/>
      <c r="K222" s="1750"/>
      <c r="L222" s="1750"/>
      <c r="M222" s="1751"/>
      <c r="N222" s="1750"/>
      <c r="O222" s="1750"/>
      <c r="P222" s="1751"/>
      <c r="Q222" s="1750"/>
      <c r="R222" s="1752"/>
      <c r="S222" s="1753"/>
      <c r="T222" s="1750"/>
      <c r="U222" s="1750"/>
      <c r="V222" s="1750"/>
      <c r="W222" s="1752"/>
      <c r="X222" s="1750"/>
      <c r="Y222" s="1750"/>
      <c r="Z222" s="1750"/>
      <c r="AA222" s="1750"/>
      <c r="AB222" s="1750"/>
      <c r="AC222" s="1750"/>
      <c r="AD222" s="1750"/>
      <c r="AE222" s="1750"/>
      <c r="AF222" s="1750"/>
      <c r="AG222" s="1750"/>
      <c r="AH222" s="1754"/>
      <c r="AI222" s="1750"/>
      <c r="AJ222" s="1750"/>
      <c r="AK222" s="1750"/>
      <c r="AL222" s="1750"/>
      <c r="AM222" s="1750"/>
      <c r="AN222" s="116"/>
      <c r="AO222" s="116"/>
      <c r="AP222" s="116"/>
      <c r="AQ222" s="116"/>
      <c r="AR222" s="116"/>
      <c r="AS222" s="116"/>
      <c r="AT222" s="116"/>
      <c r="AU222" s="116"/>
      <c r="AV222" s="116"/>
      <c r="AW222" s="116"/>
      <c r="AX222" s="116"/>
      <c r="AY222" s="116"/>
      <c r="AZ222" s="116"/>
      <c r="BA222" s="116"/>
      <c r="BB222" s="116"/>
      <c r="BC222" s="116"/>
      <c r="BD222" s="116"/>
      <c r="BE222" s="116"/>
      <c r="BF222" s="116"/>
      <c r="BG222" s="116"/>
      <c r="BH222" s="116"/>
      <c r="BI222" s="116"/>
      <c r="BJ222" s="116"/>
      <c r="BK222" s="116"/>
      <c r="BL222" s="116"/>
      <c r="BM222" s="116"/>
      <c r="BN222" s="116"/>
      <c r="BO222" s="116"/>
      <c r="BP222" s="116"/>
      <c r="BQ222" s="116"/>
      <c r="BR222" s="123"/>
      <c r="BS222" s="123"/>
    </row>
    <row r="223" customFormat="false" ht="12.75" hidden="false" customHeight="false" outlineLevel="0" collapsed="false">
      <c r="A223" s="1749"/>
      <c r="B223" s="1749"/>
      <c r="C223" s="685"/>
      <c r="D223" s="1750"/>
      <c r="E223" s="1750"/>
      <c r="F223" s="1750"/>
      <c r="G223" s="1750"/>
      <c r="H223" s="1750"/>
      <c r="I223" s="1750"/>
      <c r="J223" s="1750"/>
      <c r="K223" s="1750"/>
      <c r="L223" s="1750"/>
      <c r="M223" s="1751"/>
      <c r="N223" s="1750"/>
      <c r="O223" s="1750"/>
      <c r="P223" s="1751"/>
      <c r="Q223" s="1750"/>
      <c r="R223" s="1752"/>
      <c r="S223" s="1753"/>
      <c r="T223" s="1750"/>
      <c r="U223" s="1750"/>
      <c r="V223" s="1750"/>
      <c r="W223" s="1752"/>
      <c r="X223" s="1750"/>
      <c r="Y223" s="1750"/>
      <c r="Z223" s="1750"/>
      <c r="AA223" s="1750"/>
      <c r="AB223" s="1750"/>
      <c r="AC223" s="1750"/>
      <c r="AD223" s="1750"/>
      <c r="AE223" s="1750"/>
      <c r="AF223" s="1750"/>
      <c r="AG223" s="1750"/>
      <c r="AH223" s="1754"/>
      <c r="AI223" s="1750"/>
      <c r="AJ223" s="1750"/>
      <c r="AK223" s="1750"/>
      <c r="AL223" s="1750"/>
      <c r="AM223" s="1750"/>
      <c r="AN223" s="116"/>
      <c r="AO223" s="116"/>
      <c r="AP223" s="116"/>
      <c r="AQ223" s="116"/>
      <c r="AR223" s="116"/>
      <c r="AS223" s="116"/>
      <c r="AT223" s="116"/>
      <c r="AU223" s="116"/>
      <c r="AV223" s="116"/>
      <c r="AW223" s="116"/>
      <c r="AX223" s="116"/>
      <c r="AY223" s="116"/>
      <c r="AZ223" s="116"/>
      <c r="BA223" s="116"/>
      <c r="BB223" s="116"/>
      <c r="BC223" s="116"/>
      <c r="BD223" s="116"/>
      <c r="BE223" s="116"/>
      <c r="BF223" s="116"/>
      <c r="BG223" s="116"/>
      <c r="BH223" s="116"/>
      <c r="BI223" s="116"/>
      <c r="BJ223" s="116"/>
      <c r="BK223" s="116"/>
      <c r="BL223" s="116"/>
      <c r="BM223" s="116"/>
      <c r="BN223" s="116"/>
      <c r="BO223" s="116"/>
      <c r="BP223" s="116"/>
      <c r="BQ223" s="116"/>
      <c r="BR223" s="123"/>
      <c r="BS223" s="123"/>
    </row>
    <row r="224" customFormat="false" ht="12.75" hidden="false" customHeight="false" outlineLevel="0" collapsed="false">
      <c r="A224" s="1674" t="s">
        <v>21</v>
      </c>
      <c r="B224" s="1674"/>
      <c r="C224" s="1637" t="s">
        <v>6186</v>
      </c>
      <c r="D224" s="1638" t="s">
        <v>6187</v>
      </c>
      <c r="E224" s="1638" t="s">
        <v>6188</v>
      </c>
      <c r="F224" s="1638" t="s">
        <v>6189</v>
      </c>
      <c r="G224" s="1639" t="s">
        <v>6190</v>
      </c>
      <c r="H224" s="1639" t="s">
        <v>6191</v>
      </c>
      <c r="I224" s="1639" t="s">
        <v>6192</v>
      </c>
      <c r="J224" s="1639" t="s">
        <v>6193</v>
      </c>
      <c r="K224" s="1639" t="s">
        <v>6194</v>
      </c>
      <c r="L224" s="1675" t="s">
        <v>562</v>
      </c>
      <c r="M224" s="1676" t="s">
        <v>562</v>
      </c>
      <c r="N224" s="1639"/>
      <c r="O224" s="1479"/>
      <c r="P224" s="1484"/>
      <c r="Q224" s="1479" t="s">
        <v>6195</v>
      </c>
      <c r="R224" s="1479"/>
      <c r="S224" s="1641"/>
      <c r="T224" s="1639"/>
      <c r="U224" s="1639" t="s">
        <v>1030</v>
      </c>
      <c r="V224" s="1640" t="s">
        <v>6196</v>
      </c>
      <c r="W224" s="1479"/>
      <c r="X224" s="1639" t="s">
        <v>913</v>
      </c>
      <c r="Y224" s="1639" t="s">
        <v>913</v>
      </c>
      <c r="Z224" s="1479"/>
      <c r="AA224" s="1639" t="s">
        <v>913</v>
      </c>
      <c r="AB224" s="1479" t="s">
        <v>563</v>
      </c>
      <c r="AC224" s="1642"/>
      <c r="AD224" s="1642" t="s">
        <v>1056</v>
      </c>
      <c r="AE224" s="1642" t="s">
        <v>1056</v>
      </c>
      <c r="AF224" s="1639" t="s">
        <v>1056</v>
      </c>
      <c r="AG224" s="1479" t="s">
        <v>2298</v>
      </c>
      <c r="AH224" s="1643"/>
      <c r="AI224" s="1479"/>
      <c r="AJ224" s="1645" t="s">
        <v>6197</v>
      </c>
      <c r="AK224" s="1645"/>
      <c r="AL224" s="1645"/>
      <c r="AM224" s="1645"/>
      <c r="AN224" s="1646"/>
      <c r="AO224" s="1646"/>
      <c r="AP224" s="1646"/>
      <c r="AQ224" s="1646"/>
      <c r="AR224" s="1646"/>
      <c r="AS224" s="1646"/>
      <c r="AT224" s="1646"/>
      <c r="AU224" s="1646"/>
      <c r="AV224" s="1646"/>
      <c r="AW224" s="1646"/>
      <c r="AX224" s="1646"/>
      <c r="AY224" s="1646"/>
      <c r="AZ224" s="1646"/>
      <c r="BA224" s="1646"/>
      <c r="BB224" s="1646"/>
      <c r="BC224" s="1646"/>
      <c r="BD224" s="1646"/>
      <c r="BE224" s="1646"/>
      <c r="BF224" s="1646"/>
      <c r="BG224" s="1646"/>
      <c r="BH224" s="1646"/>
      <c r="BI224" s="1646"/>
      <c r="BJ224" s="1646"/>
      <c r="BK224" s="1646"/>
      <c r="BL224" s="1646"/>
      <c r="BM224" s="1646"/>
      <c r="BN224" s="1646"/>
      <c r="BO224" s="1646"/>
      <c r="BP224" s="1646"/>
      <c r="BQ224" s="1646"/>
      <c r="BR224" s="1647"/>
      <c r="BS224" s="1647"/>
    </row>
    <row r="225" customFormat="false" ht="195.75" hidden="false" customHeight="true" outlineLevel="0" collapsed="false">
      <c r="A225" s="1713"/>
      <c r="B225" s="1713"/>
      <c r="C225" s="1637" t="s">
        <v>3102</v>
      </c>
      <c r="D225" s="1714" t="s">
        <v>3103</v>
      </c>
      <c r="E225" s="1714" t="s">
        <v>3104</v>
      </c>
      <c r="F225" s="1714" t="s">
        <v>3105</v>
      </c>
      <c r="G225" s="1645" t="s">
        <v>3106</v>
      </c>
      <c r="H225" s="1645" t="s">
        <v>3107</v>
      </c>
      <c r="I225" s="1645" t="s">
        <v>6198</v>
      </c>
      <c r="J225" s="1645" t="s">
        <v>3109</v>
      </c>
      <c r="K225" s="1645" t="s">
        <v>3111</v>
      </c>
      <c r="L225" s="1701" t="s">
        <v>1030</v>
      </c>
      <c r="M225" s="1730" t="s">
        <v>563</v>
      </c>
      <c r="N225" s="1645"/>
      <c r="O225" s="1645"/>
      <c r="P225" s="1730"/>
      <c r="Q225" s="1701" t="s">
        <v>1002</v>
      </c>
      <c r="R225" s="1701"/>
      <c r="S225" s="1718"/>
      <c r="T225" s="1645"/>
      <c r="U225" s="1645" t="s">
        <v>912</v>
      </c>
      <c r="V225" s="1645" t="s">
        <v>912</v>
      </c>
      <c r="W225" s="1701"/>
      <c r="X225" s="1645" t="s">
        <v>563</v>
      </c>
      <c r="Y225" s="1645" t="s">
        <v>913</v>
      </c>
      <c r="Z225" s="1645" t="s">
        <v>913</v>
      </c>
      <c r="AA225" s="1645" t="s">
        <v>913</v>
      </c>
      <c r="AB225" s="1645" t="s">
        <v>563</v>
      </c>
      <c r="AC225" s="1715"/>
      <c r="AD225" s="1715" t="s">
        <v>3112</v>
      </c>
      <c r="AE225" s="1726" t="s">
        <v>1178</v>
      </c>
      <c r="AF225" s="1645" t="s">
        <v>1056</v>
      </c>
      <c r="AG225" s="1715"/>
      <c r="AH225" s="1643"/>
      <c r="AI225" s="1645"/>
      <c r="AJ225" s="1645" t="s">
        <v>3113</v>
      </c>
      <c r="AK225" s="1645"/>
      <c r="AL225" s="1645"/>
      <c r="AM225" s="1645"/>
      <c r="AN225" s="1646"/>
      <c r="AO225" s="1646"/>
      <c r="AP225" s="1646"/>
      <c r="AQ225" s="1646"/>
      <c r="AR225" s="1646"/>
      <c r="AS225" s="1646"/>
      <c r="AT225" s="1646"/>
      <c r="AU225" s="1646"/>
      <c r="AV225" s="1646"/>
      <c r="AW225" s="1646"/>
      <c r="AX225" s="1646"/>
      <c r="AY225" s="1646"/>
      <c r="AZ225" s="1646"/>
      <c r="BA225" s="1646"/>
      <c r="BB225" s="1646"/>
      <c r="BC225" s="1646"/>
      <c r="BD225" s="1646"/>
      <c r="BE225" s="1646"/>
      <c r="BF225" s="1646"/>
      <c r="BG225" s="1646"/>
      <c r="BH225" s="1646"/>
      <c r="BI225" s="1646"/>
      <c r="BJ225" s="1646"/>
      <c r="BK225" s="1646"/>
      <c r="BL225" s="1646"/>
      <c r="BM225" s="1646"/>
      <c r="BN225" s="1646"/>
      <c r="BO225" s="1646"/>
      <c r="BP225" s="1646"/>
      <c r="BQ225" s="1646"/>
      <c r="BR225" s="1647"/>
      <c r="BS225" s="1647"/>
    </row>
    <row r="226" customFormat="false" ht="12.75" hidden="false" customHeight="false" outlineLevel="0" collapsed="false">
      <c r="A226" s="1636" t="s">
        <v>6199</v>
      </c>
      <c r="B226" s="1636"/>
      <c r="C226" s="1637" t="s">
        <v>6200</v>
      </c>
      <c r="D226" s="1638" t="s">
        <v>6201</v>
      </c>
      <c r="E226" s="1638" t="s">
        <v>6202</v>
      </c>
      <c r="F226" s="1638" t="s">
        <v>6203</v>
      </c>
      <c r="G226" s="1639" t="s">
        <v>6204</v>
      </c>
      <c r="H226" s="1639" t="s">
        <v>6205</v>
      </c>
      <c r="I226" s="1682" t="s">
        <v>6206</v>
      </c>
      <c r="J226" s="1639" t="s">
        <v>6207</v>
      </c>
      <c r="K226" s="1682" t="s">
        <v>6208</v>
      </c>
      <c r="L226" s="1479" t="s">
        <v>1030</v>
      </c>
      <c r="M226" s="1484" t="s">
        <v>6209</v>
      </c>
      <c r="N226" s="1639"/>
      <c r="O226" s="1479" t="s">
        <v>1966</v>
      </c>
      <c r="P226" s="1484"/>
      <c r="Q226" s="1479" t="s">
        <v>6210</v>
      </c>
      <c r="R226" s="1479"/>
      <c r="S226" s="1641" t="s">
        <v>6211</v>
      </c>
      <c r="T226" s="1639"/>
      <c r="U226" s="1639" t="s">
        <v>6212</v>
      </c>
      <c r="V226" s="1639"/>
      <c r="W226" s="1479"/>
      <c r="X226" s="1479" t="s">
        <v>913</v>
      </c>
      <c r="Y226" s="1479" t="s">
        <v>913</v>
      </c>
      <c r="Z226" s="1479" t="s">
        <v>913</v>
      </c>
      <c r="AA226" s="1479" t="s">
        <v>913</v>
      </c>
      <c r="AB226" s="1479" t="s">
        <v>913</v>
      </c>
      <c r="AC226" s="1639"/>
      <c r="AD226" s="1639"/>
      <c r="AE226" s="1639"/>
      <c r="AF226" s="1639"/>
      <c r="AG226" s="1639"/>
      <c r="AH226" s="1643"/>
      <c r="AI226" s="1479"/>
      <c r="AJ226" s="1645"/>
      <c r="AK226" s="1645"/>
      <c r="AL226" s="1645"/>
      <c r="AM226" s="1645"/>
      <c r="AN226" s="1646"/>
      <c r="AO226" s="1646"/>
      <c r="AP226" s="1646"/>
      <c r="AQ226" s="1646"/>
      <c r="AR226" s="1646"/>
      <c r="AS226" s="1646"/>
      <c r="AT226" s="1646"/>
      <c r="AU226" s="1646"/>
      <c r="AV226" s="1646"/>
      <c r="AW226" s="1646"/>
      <c r="AX226" s="1646"/>
      <c r="AY226" s="1646"/>
      <c r="AZ226" s="1646"/>
      <c r="BA226" s="1646"/>
      <c r="BB226" s="1646"/>
      <c r="BC226" s="1646"/>
      <c r="BD226" s="1646"/>
      <c r="BE226" s="1646"/>
      <c r="BF226" s="1646"/>
      <c r="BG226" s="1646"/>
      <c r="BH226" s="1646"/>
      <c r="BI226" s="1646"/>
      <c r="BJ226" s="1646"/>
      <c r="BK226" s="1646"/>
      <c r="BL226" s="1646"/>
      <c r="BM226" s="1646"/>
      <c r="BN226" s="1646"/>
      <c r="BO226" s="1646"/>
      <c r="BP226" s="1646"/>
      <c r="BQ226" s="1646"/>
      <c r="BR226" s="1647"/>
      <c r="BS226" s="1647"/>
    </row>
  </sheetData>
  <conditionalFormatting sqref="AI74">
    <cfRule type="cellIs" priority="2" operator="equal" aboveAverage="0" equalAverage="0" bottom="0" percent="0" rank="0" text="" dxfId="0">
      <formula>"V"</formula>
    </cfRule>
  </conditionalFormatting>
  <conditionalFormatting sqref="AI1,AI11:AI39,AI40:AI49,AI50:AI73,AI75:AI989">
    <cfRule type="cellIs" priority="3" operator="equal" aboveAverage="0" equalAverage="0" bottom="0" percent="0" rank="0" text="" dxfId="0">
      <formula>"V"</formula>
    </cfRule>
  </conditionalFormatting>
  <hyperlinks>
    <hyperlink ref="E2" r:id="rId1" display="https://www.facebook.com/Taste.of.life.is.good/"/>
    <hyperlink ref="F2" r:id="rId2" display="https://vegan-friendly.co.il/restaurant/298"/>
    <hyperlink ref="E3" r:id="rId3" display="https://www.facebook.com/%D7%91%D7%95%D7%A1%D7%AA%D7%9F-15-1659612024300699/?fref=ts"/>
    <hyperlink ref="F3" r:id="rId4" display="https://vegan-friendly.co.il/%D7%9E%D7%A1%D7%A2%D7%93%D7%94/291/%D7%91%D7%95%D7%A1%D7%AA%D7%9F_15"/>
    <hyperlink ref="D4" r:id="rId5" display="www.mexand.co.il"/>
    <hyperlink ref="E4" r:id="rId6" display="https://www.facebook.com/MEX-CO-574287342626648/?ref=bookmarks"/>
    <hyperlink ref="F4" r:id="rId7" display="https://vegan-friendly.co.il/restaurant/297"/>
    <hyperlink ref="D5" r:id="rId8" location="" display="http://sahoot.co.il/#"/>
    <hyperlink ref="E5" r:id="rId9" display="https://www.facebook.com/profile.php?id=100009681338302&amp;fref=ts"/>
    <hyperlink ref="F5" r:id="rId10" display="https://www.vegan-friendly.co.il/%D7%9E%D7%A1%D7%A2%D7%93%D7%94/294/Freshop"/>
    <hyperlink ref="F6" r:id="rId11" display="https://vegan-friendly.co.il/restaurant/292"/>
    <hyperlink ref="E7" r:id="rId12" display="https://www.facebook.com/Abuhilel/?fref=ts"/>
    <hyperlink ref="F7" r:id="rId13" display="https://www.vegan-friendly.co.il/restaurant/287"/>
    <hyperlink ref="D8" r:id="rId14" display="http://80102293.rest.co.il/"/>
    <hyperlink ref="E8" r:id="rId15" display="https://www.facebook.com/Montefiorecafebar/"/>
    <hyperlink ref="F8" r:id="rId16" display="https://www.vegan-friendly.co.il/restaurant/288"/>
    <hyperlink ref="D9" r:id="rId17" display="http://hakovshim.rest.co.il/he/home/default.aspx"/>
    <hyperlink ref="E9" r:id="rId18" display="https://www.facebook.com/hakovshim/"/>
    <hyperlink ref="F9" r:id="rId19" display="https://vegan-friendly.co.il/%D7%9E%D7%A1%D7%A2%D7%93%D7%94/286/%D7%91%D7%99%D7%A1%D7%98%D7%A8%D7%95_%D7%94%D7%9B%D7%95%D7%91%D7%A9%D7%99%D7%9D"/>
    <hyperlink ref="E10" r:id="rId20" display="https://www.facebook.com/umkultum60/?ref=aymt_homepage_panel"/>
    <hyperlink ref="F10" r:id="rId21" display="https://vegan-friendly.co.il/%D7%9E%D7%A1%D7%A2%D7%93%D7%94/285/%D7%90%D7%95%D7%9D_%D7%9B%D7%95%D7%9C%D7%AA%D7%95%D7%9D-%20%D7%97%D7%95%D7%9E%D7%95%D7%A1%20%D7%91%D7%A8"/>
    <hyperlink ref="E11" r:id="rId22" display="https://www.facebook.com/%D7%97%D7%95%D7%9E%D7%95%D7%A1-%D7%95%D7%A9%D7%95%D7%AA-1162858600395005/"/>
    <hyperlink ref="F11" r:id="rId23" display="http://vegan-friendly.co.il/%D7%9E%D7%A1%D7%A2%D7%93%D7%94/282/%D7%97%D7%95%D7%9E%D7%95%D7%A1_%D7%95%D7%A9%D7%95%D7%AA'"/>
    <hyperlink ref="P11" r:id="rId24" display="https://www.instagram.com/p/BG3gEPbED_s/?taken-by=vegan_friendly"/>
    <hyperlink ref="E12" r:id="rId25" display="https://www.facebook.com/malkin.cafe/info/?tab=page_info"/>
    <hyperlink ref="F12" r:id="rId26" display="http://vegan-friendly.co.il/%D7%9E%D7%A1%D7%A2%D7%93%D7%94/281/%D7%9E%D7%9C%D7%9B%D7%99%D7%9F_%D7%A7%D7%A4%D7%94"/>
    <hyperlink ref="E13" r:id="rId27" display="https://www.facebook.com/%D7%94%D7%A1%D7%91%D7%99%D7%97-%D7%A9%D7%9C-%D7%A2%D7%95%D7%91%D7%93-120265768133462/"/>
    <hyperlink ref="F13" r:id="rId28" display="http://vegan-friendly.co.il/%D7%9E%D7%A1%D7%A2%D7%93%D7%94/274/%D7%94%D7%A1%D7%91%D7%99%D7%97_%D7%A9%D7%9C_%D7%A2%D7%95%D7%91%D7%93_%D7%95%D7%94%D7%98%D7%91%D7%A2%D7%95%D7%A0%D7%99_%D7%A9%D7%9C_%D7%AA%D7%9E%D7%A8_%D7%A1%D7%A0%D7%99%D7%A3_%D7%AA%D7%9C_%D7%90%D7%91%D7%99%D7%91"/>
    <hyperlink ref="D14" r:id="rId29" display="http://barbosa.co.il/"/>
    <hyperlink ref="E14" r:id="rId30" display="https://www.facebook.com/Barbosa.boutique/?fref=photo"/>
    <hyperlink ref="F14" r:id="rId31" display="http://www.vegan-friendly.co.il/%D7%9E%D7%A1%D7%A2%D7%93%D7%94/280/%D7%91%D7%A8%D7%91%D7%95%D7%A1%D7%94-%D7%91%D7%A8_%D7%9C%D7%97%D7%9D"/>
    <hyperlink ref="D15" r:id="rId32" display="http://www.misskaplan.co.il/"/>
    <hyperlink ref="E15" r:id="rId33" display="https://www.facebook.com/Miss-Kaplan-%D7%9E%D7%99%D7%A1-%D7%A7%D7%A4%D7%9C%D7%9F-1112439048774625/"/>
    <hyperlink ref="F15" r:id="rId34" display="http://vegan-friendly.co.il/%D7%9E%D7%A1%D7%A2%D7%93%D7%94/278/%D7%9E%D7%99%D7%A1_%D7%A7%D7%A4%D7%9C%D7%9F"/>
    <hyperlink ref="D16" r:id="rId35" display="http://80220508.d.zapweb.co.il/overlay"/>
    <hyperlink ref="E16" r:id="rId36" display="https://www.facebook.com/%D7%93%D7%99%D7%9D-%D7%A1%D7%90%D7%9D-%D7%A9%D7%95%D7%A4-122076738131649/timeline/"/>
    <hyperlink ref="F16" r:id="rId37" display="http://vegan-friendly.co.il/%D7%9E%D7%A1%D7%A2%D7%93%D7%94/277/%D7%93%D7%99%D7%9D_%D7%A1%D7%90%D7%9D%20%D7%A9%D7%95%D7%A4%20%D7%A1%D7%A0%D7%98%D7%A8"/>
    <hyperlink ref="E17" r:id="rId38" display="https://www.facebook.com/pages/%D7%94%D7%A4%D7%99%D7%A6%D7%94-Hapizza/243244672416938"/>
    <hyperlink ref="E19" r:id="rId39" display="https://www.facebook.com/pages/%D7%94%D7%A1%D7%91%D7%99%D7%97-%D7%A9%D7%9C-%D7%A2%D7%95%D7%91%D7%93-%D7%94%D7%A8%D7%A6%D7%9C%D7%99%D7%94-%D7%A4%D7%99%D7%AA%D7%95%D7%97/466944760038073?fref=ts"/>
    <hyperlink ref="D20" r:id="rId40" display="http://pastina.co.il/"/>
    <hyperlink ref="E21" r:id="rId41" display="https://www.facebook.com/takeat.tlv/?fref=ts"/>
    <hyperlink ref="F21" r:id="rId42" display="http://vegan-friendly.co.il/restaurant/272"/>
    <hyperlink ref="D22" r:id="rId43" display="http://www.kankai.co.il/"/>
    <hyperlink ref="E22" r:id="rId44" display="https://www.facebook.com/pages/%D7%A7%D7%90%D7%9F-%D7%A7%D7%90%D7%99/341418656063394"/>
    <hyperlink ref="F22" r:id="rId45" display="https://www.vegan-friendly.co.il/%D7%9E%D7%A1%D7%A2%D7%93%D7%94/284/%D7%A7%D7%90%D7%9F_%D7%A7%D7%90%D7%99"/>
    <hyperlink ref="E23" r:id="rId46" display="https://www.facebook.com/michaelangelocafe/"/>
    <hyperlink ref="F23" r:id="rId47" display="http://vegan-friendly.co.il/restaurant/271"/>
    <hyperlink ref="D25" r:id="rId48" display="http://www.gardenrest.co.il/"/>
    <hyperlink ref="E25" r:id="rId49" display="https://www.facebook.com/Garden.rest"/>
    <hyperlink ref="F25" r:id="rId50" display="http://vegan-friendly.co.il/%D7%9E%D7%A1%D7%A2%D7%93%D7%94/254/%D7%92%D7%90%D7%A8%D7%93%D7%9F"/>
    <hyperlink ref="D26" r:id="rId51" display="http://www.shifkabar.com/"/>
    <hyperlink ref="E26" r:id="rId52" display="https://www.facebook.com/Shifkabar/"/>
    <hyperlink ref="F26" r:id="rId53" display="http://vegan-friendly.co.il/%D7%9E%D7%A1%D7%A2%D7%93%D7%94/268/%D7%A9%D7%99%D7%A4%D7%A7%D7%94_%D7%91%D7%A8_%D7%90%D7%95%D7%9B%D7%9C_%D7%A9%D7%9B%D7%95%D7%A0%D7%AA%D7%99"/>
    <hyperlink ref="D27" r:id="rId54" display="http://www.rol.co.il/sites/tangier/"/>
    <hyperlink ref="E27" r:id="rId55" display="https://www.facebook.com/Tangier-%D7%98%D7%A0%D7%92%D7%99%D7%A8-235918029909166/"/>
    <hyperlink ref="J27" r:id="rId56" display="amiti.raviv@gmail.com"/>
    <hyperlink ref="D28" r:id="rId57" display="http://www.galisbakery.co.il/"/>
    <hyperlink ref="E28" r:id="rId58" display="https://www.facebook.com/galisbakery"/>
    <hyperlink ref="F28" r:id="rId59" display="http://vegan-friendly.co.il/%D7%9E%D7%A1%D7%A2%D7%93%D7%94/81/%D7%92%D7%9C%D7%99'%D7%A1"/>
    <hyperlink ref="J28" r:id="rId60" display="galisbakery.events@gmail.com"/>
    <hyperlink ref="D29" r:id="rId61" display="http://kampaistreetwok.rest.co.il/"/>
    <hyperlink ref="E29" r:id="rId62" display="http://kampaistreetwok.rest.co.il/%D7%A1%D7%A0%D7%99%D7%A4%D7%99%D7%9D/"/>
    <hyperlink ref="F29" r:id="rId63" display="http://vegan-friendly.co.il/%D7%9E%D7%A1%D7%A2%D7%93%D7%94/263/%D7%A7%D7%9E%D7%A4%D7%90%D7%99_%D7%A1%D7%98%D7%A8%D7%99%D7%98_%D7%95%D7%95%D7%A7"/>
    <hyperlink ref="E30" r:id="rId64" display="https://www.facebook.com/ayanacafe/?fref=ts"/>
    <hyperlink ref="F30" r:id="rId65" display="http://vegan-friendly.co.il/%D7%9E%D7%A1%D7%A2%D7%93%D7%94/223/%D7%90%D7%99%D7%90%D7%A0%D7%94"/>
    <hyperlink ref="F31" r:id="rId66" display="http://vegan-friendly.co.il/restaurant/229"/>
    <hyperlink ref="D32" r:id="rId67" display="http://urbano.rest.co.il/"/>
    <hyperlink ref="E32" r:id="rId68" display="https://www.facebook.com/UrbanoViejo/"/>
    <hyperlink ref="F32" r:id="rId69" display="http://vegan-friendly.co.il/restaurant/224/Urbano_(%D7%90%D7%95%D7%A8%D7%91%D7%A0%D7%95)"/>
    <hyperlink ref="F33" r:id="rId70" display="http://www.vegan-friendly.co.il/restaurant/222/%D7%91%D7%99%D7%99%D7%92%D7%9C_%D7%A9%D7%9E%D7%99%D7%99%D7%92%D7%9C"/>
    <hyperlink ref="D34" r:id="rId71" display="http://tatami.rest.co.il/"/>
    <hyperlink ref="E34" r:id="rId72" display="https://www.facebook.com/pages/%D7%98%D7%90%D7%98%D7%90%D7%9E%D7%99-Tatami/859573887419284"/>
    <hyperlink ref="F34" r:id="rId73" display="http://www.vegan-friendly.co.il/restaurant/216/%D7%98%D7%90%D7%98%D7%90%D7%9E%D7%99"/>
    <hyperlink ref="D35" r:id="rId74" display="http://www.eva-batya.co.il/"/>
    <hyperlink ref="E35" r:id="rId75" display="https://www.facebook.com/evabatya/timeline"/>
    <hyperlink ref="F35" r:id="rId76" display="http://vegan-friendly.co.il/restaurant/215"/>
    <hyperlink ref="D36" r:id="rId77" display="http://www.pancake.co.il/"/>
    <hyperlink ref="E36" r:id="rId78" display="https://www.facebook.com/OriginalPancakeHouseIsrael?fref=ts"/>
    <hyperlink ref="F36" r:id="rId79" display="http://vegan-friendly.co.il/restaurant/213/%D7%91%D7%99%D7%AA_%D7%94%D7%A4%D7%A0%D7%A7%D7%99%D7%99%D7%A7_%D7%94%D7%9E%D7%A7%D7%95%D7%A8%D7%99"/>
    <hyperlink ref="D37" r:id="rId80" display="http://smadarbeclil.rest.co.il/%D7%AA%D7%A4%D7%A8%D7%99%D7%98?menuId=804156"/>
    <hyperlink ref="E37" r:id="rId81" display="http://www.clil10.co.il/"/>
    <hyperlink ref="F37" r:id="rId82" display="http://vegan-friendly.co.il/restaurant/212/%D7%A1%D7%9E%D7%93%D7%A8_%D7%91%D7%9B%D7%9C%D7%99%D7%9C"/>
    <hyperlink ref="E38" r:id="rId83" display="https://www.facebook.com/thesafsal?fref=ts"/>
    <hyperlink ref="F38" r:id="rId84" display="http://vegan-friendly.co.il/restaurant/202/%D7%94%D7%A1%D7%A4%D7%A1%D7%9C"/>
    <hyperlink ref="D39" r:id="rId85" display="http://www.rol.co.il/sites/retro-pancake-bar/"/>
    <hyperlink ref="E39" r:id="rId86" display="https://www.facebook.com/705938556146108/photos/a.707771669296130.1073741828.705938556146108/798112326928730/?type=1&amp;theater"/>
    <hyperlink ref="F39" r:id="rId87" display="http://vegan-friendly.co.il/restaurant/207"/>
    <hyperlink ref="D40" r:id="rId88" display="http://ugatabakery.com/"/>
    <hyperlink ref="E40" r:id="rId89" display="https://www.facebook.com/pages/%D7%A2%D7%95%D7%92%D7%AA%D7%94%D7%A7%D7%95%D7%A0%D7%93%D7%99%D7%98%D7%95%D7%A8%D7%99%D7%94-%D7%91%D7%99%D7%AA-%D7%A7%D7%A4%D7%94-%D7%A7%D7%99%D7%91%D7%95%D7%A5-%D7%9B%D7%A0%D7%A8%D7%AA/366928006418"/>
    <hyperlink ref="F40" r:id="rId90" display="http://vegan-friendly.co.il/restaurant/201/%D7%A2%D7%95%D7%92%D7%AA%D7%94"/>
    <hyperlink ref="D41" r:id="rId91" display="http://shufflebar.co.il/home.php"/>
    <hyperlink ref="E41" r:id="rId92" display="https://www.facebook.com/Shuffle.Florentin"/>
    <hyperlink ref="F41" r:id="rId93" display="http://www.vegan-friendly.co.il/restaurant/197/%D7%A9%D7%90%D7%A4%D7%9C_%D7%91%D7%A8"/>
    <hyperlink ref="D42" r:id="rId94" display="http://www.rol.co.il/sites/juno-cafe/"/>
    <hyperlink ref="E42" r:id="rId95" display="https://www.facebook.com/juno.wine.3"/>
    <hyperlink ref="F42" r:id="rId96" display="http://www.vegan-friendly.co.il/restaurant/194/%D7%92_%D7%95%D7%A0%D7%95_%D7%A7%D7%A4%D7%94"/>
    <hyperlink ref="D43" r:id="rId97" display="http://www.mandarin.org.il/index.php"/>
    <hyperlink ref="E43" r:id="rId98" display="https://www.facebook.com/MANDARIN1244345?fref=ts"/>
    <hyperlink ref="F43" r:id="rId99" display="http://www.vegan-friendly.co.il/restaurant/190/%D7%A8%D7%A9%D7%AA_%D7%A7%D7%A4%D7%94_%D7%9E%D7%A0%D7%93%D7%A8%D7%99%D7%9F"/>
    <hyperlink ref="G43" r:id="rId100" display="http://www.mandarin.org.il/branch.php"/>
    <hyperlink ref="H43" r:id="rId101" display="http://www.mandarin.org.il/branch.php"/>
    <hyperlink ref="I43" r:id="rId102" display="http://www.mandarin.org.il/branch.php"/>
    <hyperlink ref="E44" r:id="rId103" display="https://www.facebook.com/casbah.florentin/timeline"/>
    <hyperlink ref="F44" r:id="rId104" display="http://vegan-friendly.co.il/restaurant/189"/>
    <hyperlink ref="E45" r:id="rId105" display="https://www.facebook.com/chipsir"/>
    <hyperlink ref="F45" r:id="rId106" display="http://vegan-friendly.co.il/restaurant/187/%D7%94%D7%A6_%D7%99%D7%A4%D7%A1%D7%A8"/>
    <hyperlink ref="D46" r:id="rId107" display="http://obankoban.rest.co.il/"/>
    <hyperlink ref="E46" r:id="rId108" display="https://www.facebook.com/obankoban"/>
    <hyperlink ref="F46" r:id="rId109" display="http://vegan-friendly.co.il/restaurant/182/%D7%90%D7%95%D7%91%D7%9F_%D7%A7%D7%95%D7%91%D7%9F"/>
    <hyperlink ref="E47" r:id="rId110" display="https://www.facebook.com/priyazafririm2"/>
    <hyperlink ref="F47" r:id="rId111" display="http://www.vegan-friendly.co.il/restaurant/174/%D7%A4%D7%A8%D7%99%D7%94"/>
    <hyperlink ref="D48" r:id="rId112" display="http://www.rest.co.il/sites/Default.asp?txtRestID=7933&amp;txtNavID=3&amp;txtItemID=537604"/>
    <hyperlink ref="E48" r:id="rId113" display="https://www.facebook.com/pages/%D7%91%D7%90%D7%A0%D7%90%D7%A4%D7%94-%D7%A7%D7%95%D7%A0%D7%93%D7%99%D7%98%D7%95%D7%A8%D7%99%D7%94-%D7%95%D7%91%D7%99%D7%AA-%D7%A7%D7%A4%D7%94-%D7%A6%D7%A8%D7%A4%D7%AA%D7%99/321099021320017"/>
    <hyperlink ref="F48" r:id="rId114" display="http://www.vegan-friendly.co.il/restaurant/176/%D7%91%D7%90%D7%A0%D7%90%D7%A4%D7%94"/>
    <hyperlink ref="D49" r:id="rId115" display="http://www.agvania.co.il/"/>
    <hyperlink ref="E49" r:id="rId116" display="https://www.facebook.com/agvania.pizza?fref=ts"/>
    <hyperlink ref="F49" r:id="rId117" display="http://www.vegan-friendly.co.il/restaurant/139/%D7%A4%D7%99%D7%A6%D7%94_%D7%A2%D7%92%D7%91%D7%A0%D7%99%D7%94"/>
    <hyperlink ref="D50" r:id="rId118" display="http://www.vegshawarma.co.il/"/>
    <hyperlink ref="E50" r:id="rId119" display="https://www.facebook.com/vegshawarma.tlv?fref=ts"/>
    <hyperlink ref="F50" r:id="rId120" display="http://www.vegan-friendly.co.il/restaurant/16/%D7%94%D7%A9%D7%95%D7%95%D7%90%D7%A8%D7%9E%D7%94_%D7%94%D7%98%D7%91%D7%A2%D7%95%D7%A0%D7%99%D7%AA"/>
    <hyperlink ref="D51" r:id="rId121" display="http://www.thegreenroll.co.il/"/>
    <hyperlink ref="E51" r:id="rId122" display="https://www.facebook.com/pages/The-green-roll/1468023760139334"/>
    <hyperlink ref="F51" r:id="rId123" display="http://www.vegan-friendly.co.il/restaurant/153/%D7%92%D7%A8%D7%99%D7%9F_%D7%A8%D7%95%D7%9C"/>
    <hyperlink ref="E52" r:id="rId124" display="https://www.facebook.com/pages/Marketlv-vegan-%D7%9E%D7%A8%D7%A7%D7%98-%D7%94%D7%A1%D7%A0%D7%99%D7%A3-%D7%94%D7%98%D7%91%D7%A2%D7%95%D7%A0%D7%99/740014096105429"/>
    <hyperlink ref="F52" r:id="rId125" display="http://vegan-friendly.co.il/restaurant/170/%D7%9E%D7%A8%D7%A7%D7%98_%D7%94%D7%A1%D7%A0%D7%99%D7%A3_%D7%94%D7%98%D7%91%D7%A2%D7%95%D7%A0%D7%99"/>
    <hyperlink ref="E53" r:id="rId126" display="https://www.facebook.com/CHOP.CHOP.TLV/timeline"/>
    <hyperlink ref="F53" r:id="rId127" display="http://www.vegan-friendly.co.il/%D7%9E%D7%A1%D7%A2%D7%93%D7%94/140/%D7%A6'%D7%95%D7%A4_%D7%A6'%D7%95%D7%A4"/>
    <hyperlink ref="D54" r:id="rId128" display="http://www.rest.co.il/sites/default.asp?txtRestID=2465"/>
    <hyperlink ref="E54" r:id="rId129" display="https://www.facebook.com/lennysfoodbar/timeline"/>
    <hyperlink ref="F54" r:id="rId130" display="http://www.vegan-friendly.co.il/business/%D7%9C%D7%A0%D7%99%D7%A1-%D7%91%D7%A8/"/>
    <hyperlink ref="D55" r:id="rId131" display="http://www.rest.co.il/sites/default.asp?txtRestID=1426"/>
    <hyperlink ref="F55" r:id="rId132" display="http://www.vegan-friendly.co.il/business/%D7%9E%D7%A1%D7%A2%D7%93%D7%AA-%D7%90%D7%9E%D7%90/"/>
    <hyperlink ref="D56" r:id="rId133" display="http://www.sushibarbazel.co.il/"/>
    <hyperlink ref="E56" r:id="rId134" display="https://www.facebook.com/sushi.bazel"/>
    <hyperlink ref="F56" r:id="rId135" display="http://www.vegan-friendly.co.il/business/%D7%A1%D7%95%D7%A9%D7%99-%D7%91%D7%A8-%D7%91%D7%96%D7%9C/"/>
    <hyperlink ref="E57" r:id="rId136" display="https://www.facebook.com/6inmay/photos_stream"/>
    <hyperlink ref="F57" r:id="rId137" display="http://www.vegan-friendly.co.il/business/%D7%94%D7%A9%D7%99%D7%A9%D7%94-%D7%91%D7%9E%D7%90%D7%99-6-%D7%91%D7%9E%D7%90%D7%99/"/>
    <hyperlink ref="E58" r:id="rId138" display="https://www.facebook.com/5bemay/photos_stream"/>
    <hyperlink ref="F58" r:id="rId139" display="http://www.vegan-friendly.co.il/business/%D7%94%D7%97%D7%9E%D7%99%D7%A9%D7%94-%D7%91%D7%9E%D7%90%D7%99-5-%D7%91%D7%9E%D7%90%D7%99/"/>
    <hyperlink ref="D59" r:id="rId140" display="http://www.joe.co.il/"/>
    <hyperlink ref="E59" r:id="rId141" display="https://www.facebook.com/cafejoe?fref=ts"/>
    <hyperlink ref="F59" r:id="rId142" display="http://www.vegan-friendly.co.il/business/%D7%A7%D7%A4%D7%94-%D7%92%D7%95/"/>
    <hyperlink ref="D60" r:id="rId143" display="http://loveat.co.il/"/>
    <hyperlink ref="E60" r:id="rId144" display="https://www.facebook.com/pages/Loveat-%D7%A0%D7%97%D7%9C%D7%AA-%D7%91%D7%A0%D7%99%D7%9E%D7%99%D7%9F/171335426232362"/>
    <hyperlink ref="F60" r:id="rId145" display="http://www.vegan-friendly.co.il/restaurant/129/Loveat_%D7%9C%D7%90%D7%91_%D7%90%D7%99%D7%98"/>
    <hyperlink ref="G60" r:id="rId146" display="http://loveat.co.il/branchs/"/>
    <hyperlink ref="H60" r:id="rId147" display="http://loveat.co.il/branchs/"/>
    <hyperlink ref="I60" r:id="rId148" display="http://loveat.co.il/branchs/"/>
    <hyperlink ref="D61" r:id="rId149" display="https://www.hasushia.com/index.php"/>
    <hyperlink ref="E61" r:id="rId150" display="https://www.facebook.com/pages/%D7%94%D7%A1%D7%95%D7%A9%D7%99%D7%94-%D7%99%D7%A9%D7%A8%D7%90%D7%9C-Hasushia/150503218332542"/>
    <hyperlink ref="F61" r:id="rId151" display="http://www.vegan-friendly.co.il/restaurant/119/%D7%94%D7%A1%D7%95%D7%A9%D7%99%D7%94"/>
    <hyperlink ref="D62" r:id="rId152" display="http://www.cafeneto.co.il/%D7%A7%D7%A4%D7%A0%D7%98%D7%95.aspx"/>
    <hyperlink ref="E62" r:id="rId153" display="https://www.facebook.com/cafeneto?fref=ts"/>
    <hyperlink ref="F62" r:id="rId154" display="http://www.vegan-friendly.co.il/restaurant/142/%D7%A7%D7%A4%D7%94_%D7%A0%D7%98%D7%95"/>
    <hyperlink ref="G62" r:id="rId155" display="http://www.cafeneto.co.il/portals/0/2015/snifim.pdf"/>
    <hyperlink ref="H62" r:id="rId156" display="http://www.cafeneto.co.il/portals/0/2015/snifim.pdf"/>
    <hyperlink ref="I62" r:id="rId157" display="http://www.cafeneto.co.il/portals/0/2015/snifim.pdf"/>
    <hyperlink ref="D63" r:id="rId158" display="http://www.derech-haim.co.il/?CategoryID=334"/>
    <hyperlink ref="F63" r:id="rId159" display="http://www.vegan-friendly.co.il/business/bariba-%D7%91%D7%A8%D7%99%D7%91%D7%94/"/>
    <hyperlink ref="D64" r:id="rId160" display="http://www.cafeanastasia.info/"/>
    <hyperlink ref="E64" r:id="rId161" display="https://www.facebook.com/pages/%D7%90%D7%A0%D7%A1%D7%98%D7%A1%D7%99%D7%94/629001720507782?sk=timeline"/>
    <hyperlink ref="F64" r:id="rId162" display="http://www.vegan-friendly.co.il/business/%D7%90%D7%A0%D7%A1%D7%98%D7%A1%D7%99%D7%94/"/>
    <hyperlink ref="E65" r:id="rId163" display="https://www.facebook.com/HaButke/timeline"/>
    <hyperlink ref="F65" r:id="rId164" display="http://www.vegan-friendly.co.il/business/%D7%94%D7%91%D7%95%D7%98%D7%A7%D7%94/"/>
    <hyperlink ref="D66" r:id="rId165" display="http://www.goodmansandwich.co.il/"/>
    <hyperlink ref="E66" r:id="rId166" display="https://www.facebook.com/Goodmansandwich"/>
    <hyperlink ref="F66" r:id="rId167" display="http://www.vegan-friendly.co.il/business/%D7%92%D7%95%D7%93%D7%9E%D7%9F-goodman/"/>
    <hyperlink ref="D67" r:id="rId168" display="http://www.pizzaron.com/"/>
    <hyperlink ref="E67" r:id="rId169" display="https://www.facebook.com/Pizzaron.TelAviv"/>
    <hyperlink ref="F67" r:id="rId170" display="http://www.vegan-friendly.co.il/restaurant/146/%D7%A4%D7%99%D7%A6%D7%A8%D7%95%D7%9F"/>
    <hyperlink ref="D68" r:id="rId171" display="http://www.caffeyaffo.com/"/>
    <hyperlink ref="E68" r:id="rId172" display="https://www.facebook.com/caffeyaffo"/>
    <hyperlink ref="F68" r:id="rId173" display="http://www.vegan-friendly.co.il/business/%D7%A7%D7%A4%D7%94-%D7%99%D7%A4%D7%95/"/>
    <hyperlink ref="D69" r:id="rId174" display="http://nanuchka.co.il/"/>
    <hyperlink ref="E69" r:id="rId175" display="https://www.facebook.com/nanuchkatlv"/>
    <hyperlink ref="F69" r:id="rId176" display="http://www.vegan-friendly.co.il/business/%D7%A0%D7%A0%D7%95%D7%A6%D7%A7%D7%94/"/>
    <hyperlink ref="D70" r:id="rId177" display="http://www.furama.co.il/Pages/Index/9/%D7%93%D7%99%D7%9D-%D7%A1%D7%90%D7%9D_%D7%98%D7%91%D7%A2%D7%95%D7%A0%D7%99"/>
    <hyperlink ref="F70" r:id="rId178" display="http://www.vegan-friendly.co.il/business/%D7%A4%D7%95%D7%A8%D7%90%D7%9E%D7%94-%D7%93%D7%99%D7%9D-%D7%A1%D7%90%D7%9D/"/>
    <hyperlink ref="E71" r:id="rId179" display="https://www.facebook.com/cafeshneor"/>
    <hyperlink ref="F71" r:id="rId180" display="http://www.vegan-friendly.co.il/restaurant/90/%D7%A7%D7%A4%D7%94_%D7%A9%D7%A0%D7%99%D7%90%D7%95%D7%A8"/>
    <hyperlink ref="E72" r:id="rId181" display="https://www.facebook.com/BeitHaamudim"/>
    <hyperlink ref="F72" r:id="rId182" display="http://www.vegan-friendly.co.il/business/%D7%91%D7%99%D7%AA-%D7%94%D7%A2%D7%9E%D7%95%D7%93%D7%99%D7%9D/"/>
    <hyperlink ref="E73" r:id="rId183" display="https://www.facebook.com/pages/%D7%A7%D7%A8%D7%9E%D7%94-%D7%A4%D7%A8%D7%A1%D7%A7%D7%94-Cr%C3%A8ma-Fresc%C3%A0/549547598421136"/>
    <hyperlink ref="F73" r:id="rId184" display="http://www.vegan-friendly.co.il/business/%D7%92%D7%9C%D7%99%D7%93%D7%AA-%D7%A7%D7%A8%D7%9E%D7%94-%D7%A4%D7%A8%D7%A1%D7%A7%D7%94-crema-fresca/"/>
    <hyperlink ref="D74" r:id="rId185" display="http://www.soupizza.co.il/"/>
    <hyperlink ref="E74" r:id="rId186" display="https://www.facebook.com/soupizza"/>
    <hyperlink ref="F74" r:id="rId187" display="http://www.vegan-friendly.co.il/%D7%9E%D7%A1%D7%A2%D7%93%D7%94/85/%D7%A1%D7%95%D7%A4%D7%99%D7%A6%D7%94"/>
    <hyperlink ref="E75" r:id="rId188" display="https://www.facebook.com/pages/%D7%A1%D7%90%D7%9C%D7%9D-%D7%91%D7%95%D7%9E%D7%91%D7%99%D7%99-Salam-Bombey/518314221617090"/>
    <hyperlink ref="F75" r:id="rId189" display="http://www.vegan-friendly.co.il/business/%D7%A1%D7%9C%D7%90%D7%9D-%D7%91%D7%95%D7%9E%D7%91%D7%99%D7%99/"/>
    <hyperlink ref="D76" r:id="rId190" display="http://www.cafexoho.com/"/>
    <hyperlink ref="E76" r:id="rId191" display="https://www.facebook.com/CafeXoho"/>
    <hyperlink ref="F76" r:id="rId192" display="http://www.vegan-friendly.co.il/business/%D7%A7%D7%A4%D7%94-xoho/"/>
    <hyperlink ref="E77" r:id="rId193" display="https://www.facebook.com/pages/%D7%94%D7%A9%D7%95%D7%A4%D7%98%D7%99%D7%9D/186621818081292"/>
    <hyperlink ref="F77" r:id="rId194" display="http://www.vegan-friendly.co.il/business/%D7%94%D7%A9%D7%95%D7%A4%D7%98%D7%99%D7%9D/"/>
    <hyperlink ref="E78" r:id="rId195" display="https://www.facebook.com/pages/%D7%A1%D7%9E%D7%91%D7%95%D7%A1%D7%91%D7%99%D7%97/180435258641466"/>
    <hyperlink ref="F78" r:id="rId196" display="http://www.vegan-friendly.co.il/business/%D7%A1%D7%9E%D7%91%D7%95%D7%A1%D7%91%D7%99%D7%97/"/>
    <hyperlink ref="D79" r:id="rId197" display="http://www.alegriatlv.com/"/>
    <hyperlink ref="E79" r:id="rId198" display="https://www.facebook.com/alegriatlv"/>
    <hyperlink ref="F79" r:id="rId199" display="http://www.vegan-friendly.co.il/business/%D7%90%D7%9C%D7%92%D7%A8%D7%99%D7%94-"/>
    <hyperlink ref="D80" r:id="rId200" display="https://www.facebook.com/hashachen/?fref=nf"/>
    <hyperlink ref="E80" r:id="rId201" display="https://www.facebook.com/pages/%D7%A9%D7%95%D7%92%D7%A8-%D7%A7%D7%A4%D7%94/339240466181089?fref=ts"/>
    <hyperlink ref="F80" r:id="rId202" display="http://www.vegan-friendly.co.il/business/%D7%A9%D7%95%D7%92%D7%A8-%D7%A7%D7%A4%D7%94/"/>
    <hyperlink ref="D81" r:id="rId203" display="http://zakaim.co.il/"/>
    <hyperlink ref="E81" r:id="rId204" display="https://www.facebook.com/ZakaimOrginal?fref=ts"/>
    <hyperlink ref="F81" r:id="rId205" display="http://www.vegan-friendly.co.il/restaurant/9/%D7%96%D7%9B%D7%90%D7%99%D7%9D"/>
    <hyperlink ref="D82" r:id="rId206" display="http://www.pieceofcake.co.il/"/>
    <hyperlink ref="E82" r:id="rId207" display="https://www.facebook.com/Alma.Cafe.il"/>
    <hyperlink ref="F82" r:id="rId208" display="http://www.vegan-friendly.co.il/business/%D7%A7%D7%A4%D7%94-%D7%A2%D7%9C%D7%9E%D7%94/"/>
    <hyperlink ref="E83" r:id="rId209" display="https://www.facebook.com/cafealbi"/>
    <hyperlink ref="F83" r:id="rId210" display="http://www.vegan-friendly.co.il/business/%D7%90%D7%9C%D7%91%D7%99/"/>
    <hyperlink ref="F84" r:id="rId211" display="http://www.vegan-friendly.co.il/restaurant/33/%D7%91%D7%A8_%D7%91%D7%A8%D7%99%D7%90%D7%95%D7%AA"/>
    <hyperlink ref="E85" r:id="rId212" display="https://www.facebook.com/cafebirenbaum"/>
    <hyperlink ref="F85" r:id="rId213" display="http://www.vegan-friendly.co.il/business/%D7%A7%D7%A4%D7%94-%D7%91%D7%99%D7%A8%D7%A0%D7%91%D7%90%D7%95%D7%9D/"/>
    <hyperlink ref="E86" r:id="rId214" display="https://www.facebook.com/Italian.kitchen.il"/>
    <hyperlink ref="F86" r:id="rId215" display="http://www.vegan-friendly.co.il/business/%D7%A4%D7%99%D7%A6%D7%94-%D7%9E%D7%95%D7%A0%D7%A1%D7%98%D7%A8-2/"/>
    <hyperlink ref="D87" r:id="rId216" display="http://hamitbahon.co.il/"/>
    <hyperlink ref="E87" r:id="rId217" display="http://www.facebook.com/hamitbahon?fref=ts"/>
    <hyperlink ref="F87" r:id="rId218" display="http://www.vegan-friendly.co.il/business/%D7%94%D7%9E%D7%98%D7%91%D7%97%D7%95%D7%9F/"/>
    <hyperlink ref="D88" r:id="rId219" display="http://24rupee.com/"/>
    <hyperlink ref="E88" r:id="rId220" display="http://www.facebook.com/24rupee?fref=ts"/>
    <hyperlink ref="F88" r:id="rId221" display="http://www.vegan-friendly.co.il/business/24-%D7%A8%D7%95%D7%A4%D7%99/"/>
    <hyperlink ref="E89" r:id="rId222" display="https://www.facebook.com/pages/%D7%99%D7%94%D7%9C%D7%95%D7%9E%D7%94/215488891853644"/>
    <hyperlink ref="F89" r:id="rId223" display="http://www.vegan-friendly.co.il/business/%D7%99%D7%94%D7%9C%D7%95%D7%9E%D7%94/"/>
    <hyperlink ref="E90" r:id="rId224" display="https://www.facebook.com/pages/%D7%98%D7%A0%D7%90%D7%AA-Tenat/200267910108887"/>
    <hyperlink ref="F90" r:id="rId225" display="http://www.vegan-friendly.co.il/restaurant/13/%D7%98%D7%A0%D7%90%D7%AA"/>
    <hyperlink ref="D91" r:id="rId226" display="http://www.rest.co.il/sites/Default.asp?txtRestID=1800"/>
    <hyperlink ref="F91" r:id="rId227" display="http://www.vegan-friendly.co.il/business/%D7%94%D7%97%D7%95%D7%9E%D7%94-%D7%94%D7%A1%D7%99%D7%A0%D7%99%D7%AA/"/>
    <hyperlink ref="D92" r:id="rId228" display="http://www.buddhaburgers.co.il/"/>
    <hyperlink ref="E92" r:id="rId229" display="https://www.facebook.com/buddhaburgers?ref=tn_tnmn"/>
    <hyperlink ref="F92" r:id="rId230" display="http://www.vegan-friendly.co.il/business/%D7%91%D7%95%D7%93%D7%94%D7%94-%D7%91%D7%95%D7%A8%D7%92%D7%A8%D7%A1/"/>
    <hyperlink ref="F93" r:id="rId231" display="http://www.vegan-friendly.co.il/business/%D7%98%D7%A2%D7%9D-%D7%94%D7%97%D7%99%D7%99%D7%9D/"/>
    <hyperlink ref="D94" r:id="rId232" display="http://www.rol.co.il/sites/dim-sum-shop"/>
    <hyperlink ref="E94" r:id="rId233" display="http://www.facebook.com/pages/%D7%93%D7%99%D7%9D-%D7%A1%D7%90%D7%9D-%D7%A9%D7%95%D7%A4-Dim-Sum-Shop/121071211375284"/>
    <hyperlink ref="F94" r:id="rId234" display="http://www.vegan-friendly.co.il/business/%D7%93%D7%99%D7%9D-%D7%A1%D7%90%D7%9D-%D7%A9%D7%95%D7%A4/"/>
    <hyperlink ref="D95" r:id="rId235" display="http://www.home-made-food.co.il/"/>
    <hyperlink ref="E95" r:id="rId236" display="https://www.facebook.com/pages/HOME-MADE-%D7%90%D7%95%D7%9B%D7%9C-%D7%91%D7%99%D7%AA%D7%99/163786796988878"/>
    <hyperlink ref="F95" r:id="rId237" display="http://www.vegan-friendly.co.il/restaurant/62/%D7%94%D7%95%D7%9D_%D7%9E%D7%99%D7%99%D7%93"/>
    <hyperlink ref="D96" r:id="rId238" display="http://thestreets.co.il/he/"/>
    <hyperlink ref="E96" r:id="rId239" display="https://www.facebook.com/TheStreets.co.il"/>
    <hyperlink ref="F96" r:id="rId240" display="http://www.vegan-friendly.co.il/restaurant/56/The_Streets"/>
    <hyperlink ref="E97" r:id="rId241" display="http://www.facebook.com/pages/Cafe-Sheleg-%D7%A7%D7%A4%D7%94-%D7%A9%D7%9C%D7%92/101873896605959"/>
    <hyperlink ref="F97" r:id="rId242" display="http://www.vegan-friendly.co.il/business/%D7%A7%D7%A4%D7%94-%D7%A9%D7%9C%D7%92-cafe-sheleg/"/>
    <hyperlink ref="D98" r:id="rId243" display="http://www.ornaandella.com/"/>
    <hyperlink ref="E98" r:id="rId244" display="https://www.facebook.com/pages/%D7%90%D7%95%D7%A8%D7%A0%D7%94-%D7%95%D7%90%D7%9C%D7%94/123458784378637?fref=ts"/>
    <hyperlink ref="F98" r:id="rId245" display="http://www.vegan-friendly.co.il/business/%D7%90%D7%95%D7%A8%D7%A0%D7%94-%D7%95%D7%90%D7%9C%D7%94-2/"/>
    <hyperlink ref="E99" r:id="rId246" display="https://www.facebook.com/Hummusbadra"/>
    <hyperlink ref="F99" r:id="rId247" display="http://www.vegan-friendly.co.il/business/%D7%91%D7%93%D7%A8%D7%94-%D7%97%D7%95%D7%9E%D7%95%D7%A1-%D7%A4%D7%95%D7%9C-%D7%9E%D7%A1%D7%91%D7%97%D7%94/"/>
    <hyperlink ref="D100" r:id="rId248" display="http://teva-call.co.il/"/>
    <hyperlink ref="D101" r:id="rId249" display="http://www.quicheria.co.il/"/>
    <hyperlink ref="E101" r:id="rId250" display="https://www.facebook.com/quicheria"/>
    <hyperlink ref="D102" r:id="rId251" display="http://www.cafelouise.co.il/he/home/"/>
    <hyperlink ref="E102" r:id="rId252" display="https://www.facebook.com/cafelouisehaifa?fref=ts"/>
    <hyperlink ref="F102" r:id="rId253" display="http://www.vegan-friendly.co.il/business/%D7%A7%D7%A4%D7%94-%D7%9C%D7%95%D7%90%D7%99%D7%96/"/>
    <hyperlink ref="D103" r:id="rId254" display="http://alimyerukim.co.il/"/>
    <hyperlink ref="E103" r:id="rId255" display="https://www.facebook.com/pages/%D7%A2%D7%9C%D7%99%D7%9D-%D7%99%D7%A8%D7%95%D7%A7%D7%99%D7%9D/667272136630722"/>
    <hyperlink ref="F103" r:id="rId256" display="http://www.vegan-friendly.co.il/business/%D7%A2%D7%9C%D7%99%D7%9D-%D7%99%D7%A8%D7%95%D7%A7%D7%99%D7%9D/"/>
    <hyperlink ref="E104" r:id="rId257" display="https://www.facebook.com/pages/%D7%94%D7%91%D7%99%D7%AA-%D7%A9%D7%9C-%D7%97%D7%95%D7%9E%D7%95%D7%A1/491550000962685"/>
    <hyperlink ref="F104" r:id="rId258" display="http://www.vegan-friendly.co.il/business/%D7%94%D7%91%D7%99%D7%AA-%D7%A9%D7%9C-%D7%97%D7%95%D7%9E%D7%95%D7%A1/"/>
    <hyperlink ref="D105" r:id="rId259" display="http://www.tavola.co.il/he/home/"/>
    <hyperlink ref="E105" r:id="rId260" display="https://www.facebook.com/pages/TAVOLA-RISTORANTE/333713054381"/>
    <hyperlink ref="F105" r:id="rId261" display="http://www.vegan-friendly.co.il/business/%D7%98%D7%90%D7%91%D7%95%D7%9C%D7%94/"/>
    <hyperlink ref="E106" r:id="rId262" display="http://www.facebook.com/pages/%D7%98%D7%91%D7%A2%D7%9C%D7%94/131832593564695?fref=ts"/>
    <hyperlink ref="F106" r:id="rId263" display="http://www.vegan-friendly.co.il/business/%D7%98%D7%91%D7%A2%D7%9C%D7%94/"/>
    <hyperlink ref="D107" r:id="rId264" display="http://aircafferaanana.rest.co.il/"/>
    <hyperlink ref="E107" r:id="rId265" display="https://www.facebook.com/aircaffe2"/>
    <hyperlink ref="F107" r:id="rId266" display="http://www.vegan-friendly.co.il/business/air-caffe-%D7%A8%D7%A2%D7%A0%D7%A0%D7%94/"/>
    <hyperlink ref="D108" r:id="rId267" display="http://www.rol.co.il/sites/cafe-karkur/"/>
    <hyperlink ref="E108" r:id="rId268" display="http://www.facebook.com/cafekarkur?fref=ts"/>
    <hyperlink ref="F108" r:id="rId269" display="http://www.vegan-friendly.co.il/business/%D7%A7%D7%A4%D7%94-%D7%9B%D7%A8%D7%9B%D7%95%D7%A8/"/>
    <hyperlink ref="D109" r:id="rId270" display="http://www.meshekbarzilay.co.il/"/>
    <hyperlink ref="E109" r:id="rId271" display="https://www.facebook.com/meshekbarzilay"/>
    <hyperlink ref="F109" r:id="rId272" display="http://vegan-friendly.co.il/restaurant/74/%D7%9E%D7%A9%D7%A7_%D7%91%D7%A8%D7%96%D7%99%D7%9C%D7%99"/>
    <hyperlink ref="D110" r:id="rId273" display="http://www.tandoori.co.il/195454/hertselya"/>
    <hyperlink ref="E110" r:id="rId274" display="https://www.facebook.com/tandoori.il"/>
    <hyperlink ref="F110" r:id="rId275" display="http://www.vegan-friendly.co.il/restaurant/70/%D7%98%D7%A0%D7%93%D7%95%D7%A8%D7%99"/>
    <hyperlink ref="D111" r:id="rId276" display="http://www.ludens.co.il/"/>
    <hyperlink ref="E111" r:id="rId277" display="https://www.facebook.com/ludens.vegan"/>
    <hyperlink ref="F111" r:id="rId278" display="http://www.vegan-friendly.co.il/business/%D7%9C%D7%95%D7%93%D7%A0%D7%A1/"/>
    <hyperlink ref="E112" r:id="rId279" display="http://www.facebook.com/hummustov?fref=ts"/>
    <hyperlink ref="F112" r:id="rId280" display="http://www.vegan-friendly.co.il/business/%D7%97%D7%95%D7%9E%D7%95%D7%A1-%D7%98%D7%95%D7%91-%D7%95%D7%A2%D7%95%D7%93/"/>
    <hyperlink ref="D113" r:id="rId281" display="http://nagila.rest.co.il/"/>
    <hyperlink ref="E113" r:id="rId282" display="https://www.facebook.com/pages/%D7%9E%D7%A1%D7%A2%D7%93%D7%AA-%D7%A0%D7%92%D7%99%D7%9C%D7%94-Nagila-Restaurant/502720619839341"/>
    <hyperlink ref="F113" r:id="rId283" display="http://www.vegan-friendly.co.il/business/%D7%A0%D7%92%D7%99%D7%9C%D7%94-2/"/>
    <hyperlink ref="D114" r:id="rId284" display="http://shragas.co.il/"/>
    <hyperlink ref="E114" r:id="rId285" display="https://www.facebook.com/ShragaCafe"/>
    <hyperlink ref="F114" r:id="rId286" display="http://www.vegan-friendly.co.il/business/%D7%A9%D7%A8%D7%92%D7%90-%D7%A7%D7%A4%D7%94/"/>
    <hyperlink ref="D115" r:id="rId287" display="http://www.nocturno.co.il/"/>
    <hyperlink ref="E115" r:id="rId288" display="https://www.facebook.com/pages/%D7%A0%D7%95%D7%A7%D7%98%D7%95%D7%A8%D7%A0%D7%95-%D7%91%D7%99%D7%AA-%D7%95%D7%A7%D7%A4%D7%94-cafe-Nocturno/512343762120895"/>
    <hyperlink ref="F115" r:id="rId289" display="http://www.vegan-friendly.co.il/business/%D7%A0%D7%95%D7%A7%D7%98%D7%95%D7%A8%D7%A0%D7%95/"/>
    <hyperlink ref="D116" r:id="rId290" display="http://www.village-green.co.il/"/>
    <hyperlink ref="E116" r:id="rId291" display="https://www.facebook.com/VillageGreenJerusalem"/>
    <hyperlink ref="F116" r:id="rId292" display="http://www.vegan-friendly.co.il/business/%D7%95%D7%99%D7%9C%D7%92-%D7%92%D7%A8%D7%99%D7%9F"/>
    <hyperlink ref="E117" r:id="rId293" display="http://www.facebook.com/pages/%D7%94%D7%90%D7%92%D7%A1-1/477691602252830?fref=ts"/>
    <hyperlink ref="F117" r:id="rId294" display="http://www.vegan-friendly.co.il/business/%D7%94%D7%90%D7%92%D7%A1-1/"/>
    <hyperlink ref="E118" r:id="rId295" display="https://www.facebook.com/HaMarakiaJlm?ref=ts&amp;fref=ts"/>
    <hyperlink ref="F118" r:id="rId296" display="http://www.vegan-friendly.co.il/business/%D7%94%D7%9E%D7%A8%D7%A7%D7%99%D7%99%D7%94/"/>
    <hyperlink ref="D119" r:id="rId297" display="http://www.2eat.co.il/show_article.aspx?article=4535"/>
    <hyperlink ref="E119" r:id="rId298" display="http://www.facebook.com/katamonhayeshana?fref=ts"/>
    <hyperlink ref="F119" r:id="rId299" display="http://www.vegan-friendly.co.il/business/%D7%A7%D7%98%D7%9E%D7%95%D7%9F-%D7%94%D7%99%D7%A9%D7%A0%D7%94/"/>
    <hyperlink ref="D120" r:id="rId300" display="http://www.rest.co.il/sites/Default.asp?txtRestID=1675"/>
    <hyperlink ref="E120" r:id="rId301" display="https://www.facebook.com/pages/%D7%AA%D7%90%D7%A0%D7%99%D7%9D-Teenim/249205301904000"/>
    <hyperlink ref="F120" r:id="rId302" display="http://www.vegan-friendly.co.il/business/%D7%AA%D7%90%D7%A0%D7%99%D7%9D/"/>
    <hyperlink ref="D121" r:id="rId303" display="http://www.pastale.com/"/>
    <hyperlink ref="E121" r:id="rId304" display="https://www.facebook.com/PastaleBinyamina"/>
    <hyperlink ref="E122" r:id="rId305" display="https://www.facebook.com/DoobiesPlace"/>
    <hyperlink ref="F122" r:id="rId306" display="http://www.vegan-friendly.co.il/business/%D7%94%D7%9E%D7%A7%D7%95%D7%9D-%D7%A9%D7%9C-%D7%93%D7%95%D7%91%D7%99-doobis-vegan-bar/"/>
    <hyperlink ref="D123" r:id="rId307" display="http://www.yulis.info/"/>
    <hyperlink ref="E123" r:id="rId308" display="https://www.facebook.com/pages/Yulis-Lunch-Box/361680560627357"/>
    <hyperlink ref="F123" r:id="rId309" display="http://www.vegan-friendly.co.il/restaurant/105/Yuli_s_Lunch_Box"/>
    <hyperlink ref="E124" r:id="rId310" display="https://www.facebook.com/Sachbak"/>
    <hyperlink ref="F124" r:id="rId311" display="http://www.vegan-friendly.co.il/business/%D7%94%D7%A1%D7%91%D7%99%D7%97-%D7%A9%D7%9C-%D7%A1%D7%97%D7%91%D7%A7/"/>
    <hyperlink ref="D125" r:id="rId312" display="http://www.seor.co.il/"/>
    <hyperlink ref="E125" r:id="rId313" display="https://www.facebook.com/pages/%D7%A9%D7%90%D7%95%D7%A8/151133041718088"/>
    <hyperlink ref="F125" r:id="rId314" display="http://www.vegan-friendly.co.il/business/%D7%A9%D7%90%D7%95%D7%A8/"/>
    <hyperlink ref="D126" r:id="rId315" display="http://www.mamaroni.netai.net/index.html"/>
    <hyperlink ref="E126" r:id="rId316" display="https://www.facebook.com/RestaurantMamaroni"/>
    <hyperlink ref="F126" r:id="rId317" display="http://www.vegan-friendly.co.il/business/mamaroni-%D7%9E%D7%90%D7%9E%D7%90%D7%A8%D7%95%D7%A0%D7%99/"/>
    <hyperlink ref="D127" r:id="rId318" display="http://shorasheem.co.il/"/>
    <hyperlink ref="E127" r:id="rId319" display="http://www.facebook.com/shorasheem?fref=ts"/>
    <hyperlink ref="F127" r:id="rId320" display="http://www.vegan-friendly.co.il/business/%D7%A9%D7%95%D7%A8%D7%A9%D7%99%D7%9D-%D7%97%D7%93%D7%A8-%D7%90%D7%95%D7%9B%D7%9C/"/>
    <hyperlink ref="D128" r:id="rId321" display="http://www.harduf.org.il/rest/index.htm"/>
    <hyperlink ref="F128" r:id="rId322" display="http://www.vegan-friendly.co.il/business/%D7%9E%D7%A1%D7%A2%D7%93%D7%AA-%D7%94%D7%A8%D7%93%D7%95%D7%A3/"/>
    <hyperlink ref="D129" r:id="rId323" display="http://nolasocks.co.il/"/>
    <hyperlink ref="E129" r:id="rId324" display="https://www.facebook.com/nolasockspub"/>
    <hyperlink ref="F129" r:id="rId325" display="http://www.vegan-friendly.co.il/business/%D7%A0%D7%95%D7%9C%D7%94-%D7%A1%D7%95%D7%A7%D7%A1-nola-socks/"/>
    <hyperlink ref="D130" r:id="rId326" display="http://www.rol.co.il/sites/dalia/"/>
    <hyperlink ref="E130" r:id="rId327" display="https://www.facebook.com/pages/%D7%9E%D7%A1%D7%A2%D7%93%D7%AA-%D7%93%D7%9C%D7%99%D7%94-%D7%90%D7%9E%D7%99%D7%A8%D7%99%D7%9D/199757720106771"/>
    <hyperlink ref="F130" r:id="rId328" display="http://www.vegan-friendly.co.il/business/%D7%9E%D7%A1%D7%A2%D7%93%D7%AA-%D7%93%D7%9C%D7%99%D7%94/"/>
    <hyperlink ref="D131" r:id="rId329" display="http://www.rol.co.il/sites/little-india/"/>
    <hyperlink ref="E131" r:id="rId330" display="https://www.facebook.com/hodu.haktana"/>
    <hyperlink ref="F131" r:id="rId331" display="http://www.vegan-friendly.co.il/business/%D7%94%D7%95%D7%93%D7%95-%D7%94%D7%A7%D7%98%D7%A0%D7%94/"/>
    <hyperlink ref="D132" r:id="rId332" display="http://www.falafelbaribua.co.il/"/>
    <hyperlink ref="E132" r:id="rId333" display="https://www.facebook.com/falafelbaribua"/>
    <hyperlink ref="F132" r:id="rId334" display="http://www.vegan-friendly.co.il/business/%D7%A4%D7%9C%D7%90%D7%A4%D7%9C-%D7%91%D7%A8%D7%99%D7%91%D7%95%D7%A2/"/>
    <hyperlink ref="D133" r:id="rId335" display="http://www.gregcafe.co.il/index.php"/>
    <hyperlink ref="E133" r:id="rId336" display="https://www.facebook.com/gregcafe"/>
    <hyperlink ref="F133" r:id="rId337" display="http://www.vegan-friendly.co.il/business/%D7%A7%D7%A4%D7%94-%D7%92%D7%A8%D7%92/"/>
    <hyperlink ref="D134" r:id="rId338" display="http://www.villagegreentlv.co.il/"/>
    <hyperlink ref="E134" r:id="rId339" display="https://www.facebook.com/VillageGreenJerusalem/timeline"/>
    <hyperlink ref="F134" r:id="rId340" display="http://vegan-friendly.co.il/restaurant/154/%D7%95%D7%99%D7%9C%D7%99%D7%92_%D7%92%D7%A8%D7%99%D7%9F_%D7%AA%D7%9C_%D7%90%D7%91%D7%99%D7%91"/>
    <hyperlink ref="D135" r:id="rId341" display="http://vong.co.il/"/>
    <hyperlink ref="E135" r:id="rId342" display="https://www.facebook.com/vong.israel"/>
    <hyperlink ref="F135" r:id="rId343" display="http://vegan-friendly.co.il/restaurant/162/VONG_%D7%95%D7%95%D7%A0%D7%92"/>
    <hyperlink ref="E136" r:id="rId344" display="https://www.facebook.com/mepnoon?fref=ts"/>
    <hyperlink ref="F136" r:id="rId345" display="http://vegan-friendly.co.il/restaurant/167/NOON"/>
    <hyperlink ref="E137" r:id="rId346" display="https://www.facebook.com/pages/%D7%9E%D7%99%D7%A5-%D7%9E%D7%A8%D7%A7/487640511378978"/>
    <hyperlink ref="F137" r:id="rId347" display="http://vegan-friendly.co.il/restaurant/169/%D7%9E%D7%99%D7%A5_%D7%9E%D7%A8%D7%A7"/>
    <hyperlink ref="D139" r:id="rId348" display="http://bargiyora.co.il/"/>
    <hyperlink ref="E139" r:id="rId349" display="https://www.facebook.com/Bargiyorarestaurant"/>
    <hyperlink ref="F139" r:id="rId350" display="http://vegan-friendly.co.il/restaurant/206/%D7%91%D7%A8_%D7%92%D7%99%D7%95%D7%A8%D7%90"/>
    <hyperlink ref="E140" r:id="rId351" display="https://www.facebook.com/pages/%D7%92%D7%A8%D7%99%D7%9F-%D7%A9%D7%90%D7%A7-Green-Shack/654373917975737"/>
    <hyperlink ref="F140" r:id="rId352" display="http://www.vegan-friendly.co.il/restaurant/10/%D7%92%D7%A8%D7%99%D7%9F_%D7%A9%D7%A7"/>
    <hyperlink ref="D141" r:id="rId353" display="http://www.rest.co.il/sites/Default.asp?txtRestID=13799"/>
    <hyperlink ref="E141" r:id="rId354" display="https://www.facebook.com/casinosanremo"/>
    <hyperlink ref="F141" r:id="rId355" display="http://www.vegan-friendly.co.il/business/%D7%A7%D7%96%D7%99%D7%A0%D7%95-%D7%A1%D7%9F-%D7%A8%D7%9E%D7%95/"/>
    <hyperlink ref="D142" r:id="rId356" display="http://www.mychooka.co.il/z'wqhmtbhsyytytl.html"/>
    <hyperlink ref="E142" r:id="rId357" display="https://www.facebook.com/Bograshovcooka?ref=hl"/>
    <hyperlink ref="F142" r:id="rId358" display="http://vegan-friendly.co.il/restaurant/200/%D7%A6_%D7%95%D7%A7%D7%94_%D7%91%D7%95%D7%92%D7%A8%D7%A9%D7%95%D7%91"/>
    <hyperlink ref="D143" r:id="rId359" display="http://www.yasufree.com/index.html"/>
    <hyperlink ref="F143" r:id="rId360" display="http://vegan-friendly.co.il/restaurant/218"/>
    <hyperlink ref="D144" r:id="rId361" display="http://www.yamado.co.il/"/>
    <hyperlink ref="E144" r:id="rId362" display="https://www.facebook.com/Yamado-%D7%99%D7%9E%D7%90%D7%93%D7%95-764335673695452/info/?tab=overview"/>
    <hyperlink ref="F144" r:id="rId363" display="http://vegan-friendly.co.il/restaurant/270"/>
    <hyperlink ref="J144" r:id="rId364" display="yamado.yafo@gmail.com"/>
    <hyperlink ref="D145" r:id="rId365" display="http://pastamia.co.il/"/>
    <hyperlink ref="E145" r:id="rId366" display="https://www.facebook.com/lovepastamia"/>
    <hyperlink ref="F145" r:id="rId367" display="http://vegan-friendly.co.il/restaurant/181/%D7%A4%D7%A1%D7%98%D7%94_%D7%9E%D7%99%D7%90%D7%94_%D7%A8%D7%9E%D7%AA_%D7%94%D7%97%D7%99%D7%9C"/>
    <hyperlink ref="E146" r:id="rId368" display="https://www.facebook.com/humusgarger"/>
    <hyperlink ref="F146" r:id="rId369" display="http://vegan-friendly.co.il/restaurant/219/%D7%97%D7%95%D7%9E%D7%95%D7%A1%D7%99%D7%99%D7%AA_%D7%94%D7%92%D7%A8%D7%92%D7%99%D7%A8"/>
    <hyperlink ref="D147" r:id="rId370" display="http://www.rest.co.il/sites/default.asp?txtRestID=8488&amp;txtNavID=3&amp;txtItemID=158763"/>
    <hyperlink ref="E147" r:id="rId371" display="https://www.facebook.com/GidiCafe"/>
    <hyperlink ref="F147" r:id="rId372" display="http://www.vegan-friendly.co.il/business/%D7%A7%D7%A4%D7%94-%D7%92%D7%99%D7%93%D7%99/"/>
    <hyperlink ref="D148" r:id="rId373" display="http://www.cantare-karkur.co.il/"/>
    <hyperlink ref="E148" r:id="rId374" display="https://www.facebook.com/pages/%D7%A7%D7%A0%D7%98%D7%A8%D7%94-%D7%9B%D7%A8%D7%9B%D7%95%D7%A8-%D7%91%D7%A8-%D7%A7%D7%A4%D7%94-%D7%95%D7%9C%D7%97%D7%9D/458593850862110?sk=timeline"/>
    <hyperlink ref="F148" r:id="rId375" display="http://www.vegan-friendly.co.il/restaurant/178/%D7%A7%D7%A0%D7%98%D7%A8%D7%94_%D7%9B%D7%A8%D7%9B%D7%95%D7%A8"/>
    <hyperlink ref="D149" r:id="rId376" display="http://www.mezze.co.il/"/>
    <hyperlink ref="E149" r:id="rId377" display="http://www.facebook.com/pages/Mezze/204141102947823?fref=ts"/>
    <hyperlink ref="F149" r:id="rId378" display="http://www.vegan-friendly.co.il/restaurant/76/%D7%9E%D7%96%D7%94"/>
    <hyperlink ref="D150" r:id="rId379" display="http://vimcafe.rest.co.il/"/>
    <hyperlink ref="E150" r:id="rId380" display="https://www.facebook.com/pages/FIT-CAFE/160038634188399"/>
    <hyperlink ref="F150" r:id="rId381" display="http://vegan-friendly.co.il/restaurant/166/FITcafe_%D7%A4%D7%99%D7%98_%D7%A7%D7%A4%D7%94"/>
    <hyperlink ref="D151" r:id="rId382" display="http://www.nelly-kitchen.co.il/"/>
    <hyperlink ref="E151" r:id="rId383" display="http://www.facebook.com/nelly.kitchen?fref=ts"/>
    <hyperlink ref="F151" r:id="rId384" display="http://www.vegan-friendly.co.il/business/%D7%94%D7%9E%D7%98%D7%91%D7%97-%D7%A9%D7%9C-%D7%A0%D7%9C%D7%99/"/>
    <hyperlink ref="F152" r:id="rId385" display="http://vegan-friendly.co.il/restaurant/159/%D7%9E%D7%95%D7%A6%D7%A8%D7%9C%D7%94"/>
    <hyperlink ref="E153" r:id="rId386" display="https://www.facebook.com/pages/%D7%9C%D7%95%D7%9C%D7%99%D7%A7%D7%A4%D7%94/1422119558004813"/>
    <hyperlink ref="F153" r:id="rId387" display="http://vegan-friendly.co.il/restaurant/183/%D7%9C%D7%95%D7%9C%D7%99%D7%A7%D7%A4%D7%94"/>
    <hyperlink ref="D154" r:id="rId388" display="http://www.rest.co.il/sites/Default.asp?txtRestID=3013"/>
    <hyperlink ref="E154" r:id="rId389" display="https://www.facebook.com/maharaja.rest?sk=wall"/>
    <hyperlink ref="F154" r:id="rId390" display="http://www.vegan-friendly.co.il/business/%D7%9E%D7%94%D7%A8%D7%92%D7%94/"/>
    <hyperlink ref="E155" r:id="rId391" display="https://www.facebook.com/Tivonami"/>
    <hyperlink ref="F155" r:id="rId392" display="http://vegan-friendly.co.il/restaurant/220/%D7%98%D7%91%D7%A2%D7%95%D7%A0%D7%9E%D7%99"/>
    <hyperlink ref="D156" r:id="rId393" display="http://www.abagil.com/"/>
    <hyperlink ref="E156" r:id="rId394" display="https://www.facebook.com/abagil.organic"/>
    <hyperlink ref="F156" r:id="rId395" display="http://www.vegan-friendly.co.il/business/%D7%90%D7%91%D7%90-%D7%92%D7%99%D7%9C/"/>
    <hyperlink ref="E157" r:id="rId396" display="https://www.facebook.com/lalaothenticfood/timeline"/>
    <hyperlink ref="F157" r:id="rId397" display="http://www.vegan-friendly.co.il/restaurant/3/%D7%9C%D7%9C%D7%94_%D7%9E%D7%90%D7%9B%D7%9C%D7%99%D7%9D_%D7%90%D7%AA%D7%99%D7%95%D7%A4%D7%99%D7%9D"/>
    <hyperlink ref="D158" r:id="rId398" display="http://www.lunchbox.co.il/"/>
    <hyperlink ref="E158" r:id="rId399" display="https://www.facebook.com/LunchBox.co.il"/>
    <hyperlink ref="F158" r:id="rId400" display="http://www.vegan-friendly.co.il/restaurant/191/LUNCHBOX_%D7%9C%D7%90%D7%A0%D7%A6_%D7%91%D7%95%D7%A7%D7%A1"/>
    <hyperlink ref="E159" r:id="rId401" display="https://www.facebook.com/SalvadorCafe"/>
    <hyperlink ref="F159" r:id="rId402" display="http://www.vegan-friendly.co.il/restaurant/83/%D7%A1%D7%9C%D7%91%D7%93%D7%95%D7%A8"/>
    <hyperlink ref="D160" r:id="rId403" display="http://kaimak.rest.co.il/"/>
    <hyperlink ref="E160" r:id="rId404" display="https://www.facebook.com/CaffeKaymak"/>
    <hyperlink ref="F160" r:id="rId405" display="http://www.vegan-friendly.co.il/restaurant/47/%D7%A7%D7%A4%D7%94_%D7%A7%D7%90%D7%99%D7%9E%D7%90%D7%A7"/>
    <hyperlink ref="E161" r:id="rId406" display="http://www.mishlohim.co.il/Menu.aspx?businessId=4948"/>
    <hyperlink ref="F161" r:id="rId407" display="http://www.vegan-friendly.co.il/business/%D7%97%D7%95%D7%9E%D7%95%D7%A1-%D7%90%D7%A9%D7%9B%D7%A8%D7%94/"/>
    <hyperlink ref="D162" r:id="rId408" display="http://www.2eat.co.il/pappas/default.aspx?pid=7918"/>
    <hyperlink ref="E162" r:id="rId409" display="http://www.facebook.com/pappas.italiano"/>
    <hyperlink ref="D163" r:id="rId410" display="http://www.jamhaifa.co.il/"/>
    <hyperlink ref="E163" r:id="rId411" display="https://www.facebook.com/jamhaifa"/>
    <hyperlink ref="F163" r:id="rId412" display="http://www.vegan-friendly.co.il/business/jam/"/>
    <hyperlink ref="D164" r:id="rId413" display="http://www.thai-house.co.il/"/>
    <hyperlink ref="F164" r:id="rId414" display="http://www.vegan-friendly.co.il/restaurant/69/%D7%91%D7%99%D7%AA_%D7%AA%D7%90%D7%99%D7%9C%D7%A0%D7%93%D7%99"/>
    <hyperlink ref="D165" r:id="rId415" display="http://www.rol.co.il/sites/sing-long/"/>
    <hyperlink ref="E165" r:id="rId416" display="https://www.facebook.com/pages/%D7%A1%D7%99%D7%A0%D7%92-%D7%9C%D7%95%D7%A0%D7%92/203741166311215?fref=ts"/>
    <hyperlink ref="F165" r:id="rId417" display="http://www.vegan-friendly.co.il/restaurant/86/Xing_Long_%D7%A1%D7%99%D7%A0%D7%92_%D7%9C%D7%95%D7%A0%D7%92"/>
    <hyperlink ref="F166" r:id="rId418" display="http://www.vegan-friendly.co.il/business/%D7%AA%D7%95%D7%9C%D7%A2%D7%AA-%D7%A1%D7%A4%D7%A8%D7%99%D7%9D/"/>
    <hyperlink ref="D167" r:id="rId419" display="http://m.bizmakebiz.co.il/9cc4a4"/>
    <hyperlink ref="E167" r:id="rId420" display="https://www.facebook.com/cafeBekfar"/>
    <hyperlink ref="F167" r:id="rId421" display="http://www.vegan-friendly.co.il/business/%D7%A7%D7%A4%D7%94-%D7%91%D7%9B%D7%A4%D7%A8/"/>
    <hyperlink ref="D168" r:id="rId422" display="http://www.mouse.co.il/CM.articles_item,1657,209,77522,.aspx"/>
    <hyperlink ref="E168" r:id="rId423" display="https://www.facebook.com/pages/%D7%9E%D7%A2%D7%91%D7%A8/669239419823508?sk=timeline"/>
    <hyperlink ref="F168" r:id="rId424" display="http://vegan-friendly.co.il/article/32/%D7%91%D7%99%D7%A7%D7%95%D7%A8%D7%AA_%D7%94%D7%9E%D7%A2%D7%91%D7%A8"/>
    <hyperlink ref="E169" r:id="rId425" display="https://www.facebook.com/narkishesh?fref=nf"/>
    <hyperlink ref="F169" r:id="rId426" display="http://vegan-friendly.co.il/restaurant/214"/>
    <hyperlink ref="D170" r:id="rId427" display="http://www.achoti.co.il/"/>
    <hyperlink ref="E170" r:id="rId428" display="https://www.facebook.com/AchotiPizza"/>
    <hyperlink ref="F170" r:id="rId429" display="http://www.vegan-friendly.co.il/business/%D7%90%D7%97%D7%95%D7%AA%D7%99-%D7%A4%D7%99%D7%A6%D7%94-%D7%A4%D7%A1%D7%98%D7%94-%D7%91%D7%A8/"/>
    <hyperlink ref="D174" r:id="rId430" display="http://www.2eat.co.il/restaurant.aspx?restid=16809"/>
    <hyperlink ref="E174" r:id="rId431" display="http://www.facebook.com/BetMarvah"/>
    <hyperlink ref="F174" r:id="rId432" display="http://www.vegan-friendly.co.il/business/%D7%91%D7%99%D7%AA-%D7%9E%D7%A8%D7%95%D7%95%D7%94-%D7%90%D7%95%D7%9B%D7%9C-%D7%94%D7%95%D7%93%D7%99-%D7%A6%D7%9E%D7%97%D7%95%D7%A0%D7%99/"/>
    <hyperlink ref="F175" r:id="rId433" display="http://www.vegan-friendly.co.il/business/%D7%A4%D7%99%D7%A6%D7%94-%D7%93%D7%95%D7%9E%D7%99%D7%A0%D7%95-%D7%A7%D7%A0%D7%99%D7%95%D7%9F-%D7%93%D7%A8%D7%95%D7%A8%D7%99%D7%9D/"/>
    <hyperlink ref="D176" r:id="rId434" display="http://www.rest.co.il/sites/Default.asp?txtRestID=12063"/>
    <hyperlink ref="E176" r:id="rId435" display="https://www.facebook.com/COLONIA.co.il"/>
    <hyperlink ref="D177" r:id="rId436" display="http://www.dizi.co.il/food.html"/>
    <hyperlink ref="E177" r:id="rId437" display="https://www.facebook.com/Dizicafe?ref=ts&amp;fref=ts"/>
    <hyperlink ref="F177" r:id="rId438" display="http://www.vegan-friendly.co.il/business/%D7%A7%D7%A4%D7%94-dizi/"/>
    <hyperlink ref="D178" r:id="rId439" display="http://www.hatarnegol.com/"/>
    <hyperlink ref="E178" r:id="rId440" display="https://www.facebook.com/pages/%D7%94%D7%AA%D7%A8%D7%A0%D7%92%D7%95%D7%9C-%D7%9E%D7%98%D7%91%D7%97-%D7%A2%D7%9D-%D7%91%D7%99%D7%A6%D7%99%D7%9D/183703021724979?id=183703021724979&amp;sk=info"/>
    <hyperlink ref="F178" r:id="rId441" display="http://www.vegan-friendly.co.il/business/%D7%91%D7%99%D7%A7%D7%95%D7%A8%D7%AA-%D7%94%D7%AA%D7%A8%D7%A0%D7%92%D7%95%D7%9C/"/>
    <hyperlink ref="D179" r:id="rId442" display="http://www.befood.co.il/"/>
    <hyperlink ref="E179" r:id="rId443" display="https://www.facebook.com/befood.co.il"/>
    <hyperlink ref="D180" r:id="rId444" display="http://www.espressobar.com/"/>
    <hyperlink ref="E180" r:id="rId445" display="https://www.facebook.com/EspressoBarIL?fref=ts"/>
    <hyperlink ref="F180" r:id="rId446" display="http://www.vegan-friendly.co.il/business/%D7%90%D7%A1%D7%A4%D7%A8%D7%A1%D7%95-%D7%91%D7%A8/"/>
    <hyperlink ref="D181" r:id="rId447" display="http://www.rest.co.il/sites/Default.asp?txtRestID=15303"/>
    <hyperlink ref="E181" r:id="rId448" display="https://www.facebook.com/CafeBombay"/>
    <hyperlink ref="F181" r:id="rId449" display="http://www.vegan-friendly.co.il/business/%D7%A7%D7%A4%D7%94-%D7%91%D7%95%D7%9E%D7%91%D7%99%D7%99-%D7%9E%D7%A1%D7%A2%D7%93%D7%95%D7%AA-%D7%98%D7%91%D7%A2%D7%95%D7%A0%D7%99%D7%95%D7%AA-%D7%9B%D7%A9%D7%A8%D7%95%D7%AA/"/>
    <hyperlink ref="D182" r:id="rId450" display="http://www.cordelia.co.il/?ID_Ctg=5"/>
    <hyperlink ref="E182" r:id="rId451" display="http://www.facebook.com/pages/%D7%A0%D7%95%D7%A2%D7%94-%D7%91%D7%99%D7%A1%D7%98%D7%A8%D7%95/128008933878982?fref=ts"/>
    <hyperlink ref="F182" r:id="rId452" display="http://www.vegan-friendly.co.il/business/%D7%A0%D7%95%D7%A2%D7%94-%D7%91%D7%99%D7%A1%D7%98%D7%A8%D7%95/"/>
    <hyperlink ref="E183" r:id="rId453" display="https://www.facebook.com/Ninicafe"/>
    <hyperlink ref="F183" r:id="rId454" display="http://www.vegan-friendly.co.il/article/23/%D7%91%D7%99%D7%A7%D7%95%D7%A8%D7%AA_%D7%A7%D7%A4%D7%94_%D7%A0%D7%99%D7%A0%D7%99"/>
    <hyperlink ref="D184" r:id="rId455" display="http://www.greenburger.co.il"/>
    <hyperlink ref="E184" r:id="rId456" display="https://www.facebook.com/pages/Green-Burger-%D7%92%D7%A8%D7%99%D7%9F-%D7%91%D7%95%D7%A8%D7%92%D7%A8/497977443602103"/>
    <hyperlink ref="F184" r:id="rId457" display="http://www.vegan-friendly.co.il/business/%D7%92%D7%A8%D7%99%D7%9F-%D7%91%D7%95%D7%A8%D7%92%D7%A8-green-burger/"/>
    <hyperlink ref="D185" r:id="rId458" display="http://www.zmora-organi.co.il/"/>
    <hyperlink ref="E185" r:id="rId459" display="https://www.facebook.com/pages/%D7%96%D7%9E%D7%95%D7%A8%D7%94-%D7%90%D7%95%D7%A8%D7%92%D7%A0%D7%99/304512946232770"/>
    <hyperlink ref="F185" r:id="rId460" display="http://www.vegan-friendly.co.il/business/%D7%96%D7%9E%D7%95%D7%A8%D7%94-%D7%90%D7%95%D7%A8%D7%92%D7%A0%D7%99/"/>
    <hyperlink ref="E186" r:id="rId461" display="https://www.facebook.com/klemantiina"/>
    <hyperlink ref="F186" r:id="rId462" display="http://www.vegan-friendly.co.il/restaurant/80/%D7%A7%D7%9C%D7%9E%D7%A0%D7%98%D7%99%D7%A0%D7%94"/>
    <hyperlink ref="E187" r:id="rId463" display="https://www.facebook.com/pages/%D7%9C%D7%94-%D7%A7%D7%95%D7%A6%D7%99%D7%A0%D7%94-%D7%A4%D7%A1%D7%98%D7%94-%D7%91%D7%A8/610271015736928"/>
    <hyperlink ref="F187" r:id="rId464" display="http://vegan-friendly.co.il/restaurant/195"/>
    <hyperlink ref="E188" r:id="rId465" display="https://www.facebook.com/Lwdwwyl"/>
    <hyperlink ref="E189" r:id="rId466" display="https://www.facebook.com/lalalalocca"/>
    <hyperlink ref="D190" r:id="rId467" display="http://www.mammaitalia.co.il/"/>
    <hyperlink ref="E190" r:id="rId468" display="https://www.facebook.com/mammaitaliatlv"/>
    <hyperlink ref="F190" r:id="rId469" display="http://www.vegan-friendly.co.il/business/%D7%9E%D7%90%D7%9E%D7%90%D7%99%D7%98%D7%9C%D7%99%D7%94-%D7%A4%D7%99%D7%A6%D7%94-%D7%98%D7%91%D7%A2%D7%95%D7%A0%D7%99%D7%AA/"/>
    <hyperlink ref="D191" r:id="rId470" display="http://www.organicfetish.rest.co.il/"/>
    <hyperlink ref="E191" r:id="rId471" display="https://www.facebook.com/organicfetish?fref=nf"/>
    <hyperlink ref="F191" r:id="rId472" display="http://vegan-friendly.co.il/restaurant/185"/>
    <hyperlink ref="E192" r:id="rId473" display="http://www.facebook.com/cafebarnash?fref=ts"/>
    <hyperlink ref="F192" r:id="rId474" display="http://www.vegan-friendly.co.il/business/%D7%A7%D7%A4%D7%94-%D7%91%D7%A8%D7%A0%D7%A9/"/>
    <hyperlink ref="E193" r:id="rId475" display="https://www.facebook.com/zrira13?fref=photo"/>
    <hyperlink ref="F193" r:id="rId476" display="http://www.vegan-friendly.co.il/business/%D7%96%D7%A8%D7%99%D7%96%D7%94/"/>
    <hyperlink ref="D194" r:id="rId477" display="http://www.sajidabentzur.com/"/>
    <hyperlink ref="E194" r:id="rId478" display="https://www.facebook.com/Masalaveganboutiqe"/>
    <hyperlink ref="F194" r:id="rId479" display="http://www.vegan-friendly.co.il/business/masala-%D7%9E%D7%96%D7%A0%D7%95%D7%9F-%D7%91%D7%95%D7%98%D7%99%D7%A7-%D7%94%D7%95%D7%93%D7%99-%D7%98%D7%91%D7%A2%D7%95%D7%A0%D7%99-%D7%9E%D7%A1%D7%90%D7%9C%D7%94/"/>
    <hyperlink ref="E195" r:id="rId480" display="https://www.facebook.com/rafiperski.dimsum33?fref=ts"/>
    <hyperlink ref="F196" r:id="rId481" display="http://www.vegan-friendly.co.il/business/%D7%A7%D7%A4%D7%94-%D7%A7%D7%90%D7%99%D7%9E%D7%A7/"/>
    <hyperlink ref="D198" r:id="rId482" display="http://www.tapayoka.co.il/"/>
    <hyperlink ref="E198" r:id="rId483" display="https://www.facebook.com/Tapayoka/info?tab=overview"/>
    <hyperlink ref="D199" r:id="rId484" display="http://www.bait77.com/"/>
    <hyperlink ref="E199" r:id="rId485" display="https://www.facebook.com/bait77"/>
    <hyperlink ref="D200" r:id="rId486" display="http://www.adama.net/"/>
    <hyperlink ref="E200" r:id="rId487" display="https://www.facebook.com/BytLbbMqwmSkyypLbw"/>
    <hyperlink ref="D201" r:id="rId488" display="http://www.rest.co.il/sites/Default.asp?txtRestID=12721&amp;txtNavID=3&amp;txtItemID=664876"/>
    <hyperlink ref="E201" r:id="rId489" display="http://www.facebook.com/pages/%D7%A7%D7%A4%D7%94%D7%A1%D7%99%D7%98%D7%95-%D7%91%D7%90%D7%9E%D7%99%D7%A8%D7%99%D7%9D-%D7%9E%D7%A1%D7%A2%D7%93%D7%94-%D7%91%D7%99%D7%AA-%D7%A7%D7%A4%D7%94-%D7%95%D7%A0%D7%95%D7%A3-%D7%91%D7%92%D7%9C%D7%99%D7%9C-%D7%AA%D7%97%D7%A0%D7%AA-%D7%9E%D7%99%D7%93%D7%A2-%D7%9C%D7%9E%D7%98%D7%99%D7%99%D7%9C%D7%99%D7%9D-%D7%91%D7%A6%D7%A4%D7%95%D7%9F/344230972268318?fref=ts"/>
    <hyperlink ref="F201" r:id="rId490" display="http://www.vegan-friendly.co.il/business/%D7%A7%D7%A4%D7%94%D7%A1%D7%99%D7%98%D7%95/"/>
    <hyperlink ref="E203" r:id="rId491" location="!/babathali" display="http://www.facebook.com/#!/babathali"/>
    <hyperlink ref="D204" r:id="rId492" display="http://www.susha.co.il/html/menu.html"/>
    <hyperlink ref="E204" r:id="rId493" display="https://www.facebook.com/pages/Susha-UrbanSushi-%D7%A1%D7%95%D7%A9%D7%94-%D7%90%D7%95%D7%A8%D7%91%D7%9F-%D7%A1%D7%95%D7%A9%D7%99/118729394861421"/>
    <hyperlink ref="D205" r:id="rId494" display="http://www.lehemerez.co.il/branch.php?branch=34"/>
    <hyperlink ref="E205" r:id="rId495" location="!/pages/לחם-ארז-כפר-סבא/209902249045992" display="https://www.facebook.com/pages/%D7%9C%D7%97%D7%9D-%D7%90%D7%A8%D7%96-%D7%9B%D7%A4%D7%A8-%D7%A1%D7%91%D7%90/209902249045992#!/pages/%D7%9C%D7%97%D7%9D-%D7%90%D7%A8%D7%96-%D7%9B%D7%A4%D7%A8-%D7%A1%D7%91%D7%90/209902249045992"/>
    <hyperlink ref="F205" r:id="rId496" display="http://www.vegan-friendly.co.il/business/%D7%9C%D7%97%D7%9D-%D7%90%D7%A8%D7%96-%D7%A1%D7%A0%D7%99%D7%A3-%D7%9B%D7%A4%D7%A8-%D7%A1%D7%91%D7%90/"/>
    <hyperlink ref="D207" r:id="rId497" display="http://www.osakarest.co.il/"/>
    <hyperlink ref="F207" r:id="rId498" display="http://www.vegan-friendly.co.il/business/%D7%90%D7%95%D7%A1%D7%A7%D7%94/"/>
    <hyperlink ref="D213" r:id="rId499" display="http://www.evita.co.il/home"/>
    <hyperlink ref="E213" r:id="rId500" display="https://www.facebook.com/EvitaBarTelAviv?fref=ts"/>
    <hyperlink ref="F213" r:id="rId501" display="http://www.vegan-friendly.co.il/restaurant/123/%D7%90%D7%95%D7%95%D7%99%D7%98%D7%94"/>
    <hyperlink ref="D217" r:id="rId502" display="http://www.vegshawarma.co.il/"/>
    <hyperlink ref="E217" r:id="rId503" display="https://www.facebook.com/vegshawarma.tlv"/>
    <hyperlink ref="F217" r:id="rId504" display="http://www.vegan-friendly.co.il/business/%D7%94%D7%A9%D7%95%D7%95%D7%90%D7%A8%D7%9E%D7%94-%D7%94%D7%A6%D7%9E%D7%97%D7%95%D7%A0%D7%99%D7%AA/"/>
    <hyperlink ref="D224" r:id="rId505" display="http://barkayma.co.il/"/>
    <hyperlink ref="E224" r:id="rId506" display="https://www.facebook.com/barkayma"/>
    <hyperlink ref="F224" r:id="rId507" display="http://www.vegan-friendly.co.il/business/%D7%94%D7%91%D7%A8-%D7%A7%D7%99%D7%99%D7%9E%D7%90/"/>
    <hyperlink ref="D225" r:id="rId508" display="http://knaffenoga.wix.com/knaffenoga?fb_ref=Default"/>
    <hyperlink ref="E225" r:id="rId509" display="https://www.facebook.com/knaffe.banamal"/>
    <hyperlink ref="F225" r:id="rId510" display="http://www.vegan-friendly.co.il/restaurant/39/%D7%9B%D7%A0%D7%90%D7%A4%D7%94_%D7%A0%D7%92%D7%94"/>
    <hyperlink ref="D226" r:id="rId511" display="http://anonacafe.blogspot.co.il/"/>
    <hyperlink ref="E226" r:id="rId512" display="https://www.facebook.com/pages/%D7%90%D7%A0%D7%95%D7%A0%D7%94/170708649652707?fref=ts"/>
    <hyperlink ref="F226" r:id="rId513" display="http://vegan-friendly.co.il/restaurant/180/%D7%90%D7%A0%D7%95%D7%A0%D7%9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S65536"/>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 min="1" style="0" width="14.1734693877551"/>
    <col collapsed="false" hidden="false" max="3" min="2" style="0" width="14.5816326530612"/>
    <col collapsed="false" hidden="false" max="6" min="4" style="0" width="14.1734693877551"/>
    <col collapsed="false" hidden="false" max="7" min="7" style="0" width="36.9897959183673"/>
    <col collapsed="false" hidden="false" max="8" min="8" style="0" width="17.6836734693878"/>
    <col collapsed="false" hidden="false" max="18" min="9" style="0" width="14.1734693877551"/>
    <col collapsed="false" hidden="false" max="19" min="19" style="0" width="64.5255102040816"/>
    <col collapsed="false" hidden="false" max="33" min="20" style="0" width="14.1734693877551"/>
    <col collapsed="false" hidden="false" max="34" min="34" style="0" width="6.0765306122449"/>
    <col collapsed="false" hidden="false" max="1025" min="35" style="0" width="14.1734693877551"/>
  </cols>
  <sheetData>
    <row r="1" customFormat="false" ht="11.25" hidden="false" customHeight="true" outlineLevel="0" collapsed="false">
      <c r="A1" s="1403" t="s">
        <v>4416</v>
      </c>
      <c r="B1" s="1403"/>
      <c r="C1" s="5" t="s">
        <v>2</v>
      </c>
      <c r="D1" s="5" t="s">
        <v>876</v>
      </c>
      <c r="E1" s="5" t="s">
        <v>877</v>
      </c>
      <c r="F1" s="5" t="s">
        <v>878</v>
      </c>
      <c r="G1" s="5" t="s">
        <v>879</v>
      </c>
      <c r="H1" s="5" t="s">
        <v>6</v>
      </c>
      <c r="I1" s="5" t="s">
        <v>4419</v>
      </c>
      <c r="J1" s="5" t="s">
        <v>8</v>
      </c>
      <c r="K1" s="5" t="s">
        <v>885</v>
      </c>
      <c r="L1" s="5" t="s">
        <v>897</v>
      </c>
      <c r="M1" s="5" t="s">
        <v>898</v>
      </c>
      <c r="N1" s="5" t="s">
        <v>899</v>
      </c>
      <c r="O1" s="5" t="s">
        <v>892</v>
      </c>
      <c r="P1" s="5" t="s">
        <v>893</v>
      </c>
      <c r="Q1" s="5" t="s">
        <v>894</v>
      </c>
      <c r="R1" s="5" t="s">
        <v>5308</v>
      </c>
      <c r="S1" s="5" t="s">
        <v>896</v>
      </c>
      <c r="T1" s="5" t="s">
        <v>900</v>
      </c>
      <c r="U1" s="5" t="s">
        <v>882</v>
      </c>
      <c r="V1" s="5" t="s">
        <v>883</v>
      </c>
      <c r="W1" s="5" t="s">
        <v>10</v>
      </c>
      <c r="X1" s="5" t="s">
        <v>887</v>
      </c>
      <c r="Y1" s="5" t="s">
        <v>888</v>
      </c>
      <c r="Z1" s="5" t="s">
        <v>889</v>
      </c>
      <c r="AA1" s="5" t="s">
        <v>890</v>
      </c>
      <c r="AB1" s="5" t="s">
        <v>891</v>
      </c>
      <c r="AC1" s="5" t="s">
        <v>895</v>
      </c>
      <c r="AD1" s="5" t="s">
        <v>902</v>
      </c>
      <c r="AE1" s="5" t="s">
        <v>881</v>
      </c>
      <c r="AF1" s="5" t="s">
        <v>903</v>
      </c>
      <c r="AG1" s="5" t="s">
        <v>901</v>
      </c>
      <c r="AH1" s="1755"/>
      <c r="AI1" s="1403" t="s">
        <v>875</v>
      </c>
      <c r="AJ1" s="1403" t="s">
        <v>904</v>
      </c>
      <c r="AK1" s="1403" t="s">
        <v>905</v>
      </c>
      <c r="AL1" s="1403"/>
      <c r="AM1" s="1403"/>
      <c r="AN1" s="1403"/>
      <c r="AO1" s="1403"/>
      <c r="AP1" s="1403"/>
      <c r="AQ1" s="1403"/>
      <c r="AR1" s="1403"/>
      <c r="AS1" s="1403"/>
      <c r="AT1" s="1403"/>
      <c r="AU1" s="1403"/>
      <c r="AV1" s="1403"/>
      <c r="AW1" s="1403"/>
      <c r="AX1" s="1403"/>
      <c r="AY1" s="1403"/>
      <c r="AZ1" s="1403"/>
      <c r="BA1" s="1403"/>
      <c r="BB1" s="1403"/>
      <c r="BC1" s="1403"/>
      <c r="BD1" s="1403"/>
      <c r="BE1" s="1403"/>
      <c r="BF1" s="1403"/>
      <c r="BG1" s="1403"/>
      <c r="BH1" s="1403"/>
      <c r="BI1" s="1403"/>
      <c r="BJ1" s="1403"/>
      <c r="BK1" s="1403"/>
      <c r="BL1" s="1403"/>
      <c r="BM1" s="1403"/>
      <c r="BN1" s="1403"/>
      <c r="BO1" s="1403"/>
      <c r="BP1" s="1403"/>
      <c r="BQ1" s="1403"/>
      <c r="BR1" s="1403"/>
      <c r="BS1" s="1403"/>
    </row>
    <row r="2" customFormat="false" ht="15" hidden="false" customHeight="true" outlineLevel="0" collapsed="false">
      <c r="A2" s="1606" t="s">
        <v>96</v>
      </c>
      <c r="B2" s="1756"/>
      <c r="C2" s="1606" t="s">
        <v>6213</v>
      </c>
      <c r="D2" s="1432"/>
      <c r="E2" s="1757" t="s">
        <v>5352</v>
      </c>
      <c r="F2" s="1585" t="s">
        <v>6214</v>
      </c>
      <c r="G2" s="483" t="s">
        <v>6215</v>
      </c>
      <c r="H2" s="483" t="s">
        <v>6216</v>
      </c>
      <c r="I2" s="483" t="s">
        <v>6217</v>
      </c>
      <c r="J2" s="1758" t="s">
        <v>5357</v>
      </c>
      <c r="K2" s="504" t="s">
        <v>6218</v>
      </c>
      <c r="L2" s="268" t="s">
        <v>6219</v>
      </c>
      <c r="M2" s="504" t="s">
        <v>6220</v>
      </c>
      <c r="N2" s="504" t="s">
        <v>6221</v>
      </c>
      <c r="O2" s="1432" t="s">
        <v>563</v>
      </c>
      <c r="P2" s="1432" t="s">
        <v>563</v>
      </c>
      <c r="Q2" s="1432" t="s">
        <v>563</v>
      </c>
      <c r="R2" s="1432" t="s">
        <v>563</v>
      </c>
      <c r="S2" s="967" t="s">
        <v>6222</v>
      </c>
      <c r="T2" s="36" t="s">
        <v>913</v>
      </c>
      <c r="U2" s="1432"/>
      <c r="V2" s="1563" t="s">
        <v>6223</v>
      </c>
      <c r="W2" s="1563" t="s">
        <v>562</v>
      </c>
      <c r="X2" s="483" t="s">
        <v>913</v>
      </c>
      <c r="Y2" s="1432"/>
      <c r="Z2" s="1432"/>
      <c r="AA2" s="504" t="s">
        <v>913</v>
      </c>
      <c r="AB2" s="483" t="s">
        <v>563</v>
      </c>
      <c r="AC2" s="504" t="s">
        <v>563</v>
      </c>
      <c r="AD2" s="1563" t="s">
        <v>1537</v>
      </c>
      <c r="AE2" s="269"/>
      <c r="AF2" s="504"/>
      <c r="AG2" s="269"/>
      <c r="AH2" s="1759"/>
      <c r="AI2" s="1760"/>
      <c r="AJ2" s="1759"/>
      <c r="AK2" s="1760"/>
      <c r="AL2" s="1760"/>
      <c r="AM2" s="1760"/>
      <c r="AN2" s="1760"/>
      <c r="AO2" s="1760"/>
      <c r="AP2" s="1760"/>
      <c r="AQ2" s="1760"/>
      <c r="AR2" s="1760"/>
      <c r="AS2" s="1760"/>
      <c r="AT2" s="1760"/>
      <c r="AU2" s="1760"/>
      <c r="AV2" s="1760"/>
      <c r="AW2" s="1760"/>
      <c r="AX2" s="1760"/>
      <c r="AY2" s="1760"/>
      <c r="AZ2" s="1760"/>
      <c r="BA2" s="1760"/>
      <c r="BB2" s="1760"/>
      <c r="BC2" s="1760"/>
      <c r="BD2" s="1760"/>
      <c r="BE2" s="1760"/>
      <c r="BF2" s="1760"/>
      <c r="BG2" s="1760"/>
      <c r="BH2" s="1760"/>
      <c r="BI2" s="1760"/>
      <c r="BJ2" s="1760"/>
      <c r="BK2" s="1760"/>
      <c r="BL2" s="1760"/>
      <c r="BM2" s="1760"/>
      <c r="BN2" s="1760"/>
      <c r="BO2" s="1760"/>
      <c r="BP2" s="1760"/>
      <c r="BQ2" s="1760"/>
      <c r="BR2" s="1760"/>
      <c r="BS2" s="1760"/>
    </row>
    <row r="3" customFormat="false" ht="15" hidden="false" customHeight="true" outlineLevel="0" collapsed="false">
      <c r="A3" s="1051" t="s">
        <v>6224</v>
      </c>
      <c r="B3" s="1051"/>
      <c r="C3" s="1051" t="s">
        <v>6225</v>
      </c>
      <c r="D3" s="1761" t="s">
        <v>949</v>
      </c>
      <c r="E3" s="1762" t="s">
        <v>6226</v>
      </c>
      <c r="F3" s="935" t="s">
        <v>6227</v>
      </c>
      <c r="G3" s="504" t="s">
        <v>6228</v>
      </c>
      <c r="H3" s="504" t="s">
        <v>6229</v>
      </c>
      <c r="I3" s="504" t="s">
        <v>6230</v>
      </c>
      <c r="J3" s="504" t="s">
        <v>6231</v>
      </c>
      <c r="K3" s="268" t="s">
        <v>6232</v>
      </c>
      <c r="L3" s="269" t="s">
        <v>6233</v>
      </c>
      <c r="M3" s="504" t="s">
        <v>6234</v>
      </c>
      <c r="N3" s="1438" t="s">
        <v>563</v>
      </c>
      <c r="O3" s="1432" t="s">
        <v>563</v>
      </c>
      <c r="P3" s="268" t="s">
        <v>913</v>
      </c>
      <c r="Q3" s="269" t="s">
        <v>6235</v>
      </c>
      <c r="R3" s="1432" t="s">
        <v>563</v>
      </c>
      <c r="S3" s="967" t="s">
        <v>6236</v>
      </c>
      <c r="T3" s="1438" t="s">
        <v>569</v>
      </c>
      <c r="U3" s="36" t="s">
        <v>6237</v>
      </c>
      <c r="V3" s="36" t="s">
        <v>563</v>
      </c>
      <c r="W3" s="1563" t="s">
        <v>562</v>
      </c>
      <c r="X3" s="1763"/>
      <c r="Y3" s="1438"/>
      <c r="Z3" s="1438"/>
      <c r="AA3" s="269" t="s">
        <v>913</v>
      </c>
      <c r="AB3" s="1438"/>
      <c r="AC3" s="269" t="s">
        <v>563</v>
      </c>
      <c r="AD3" s="1614" t="s">
        <v>1537</v>
      </c>
      <c r="AE3" s="36"/>
      <c r="AF3" s="269"/>
      <c r="AG3" s="269"/>
      <c r="AH3" s="1573"/>
      <c r="AI3" s="1148"/>
      <c r="AJ3" s="1148"/>
      <c r="AK3" s="1148"/>
      <c r="AL3" s="1148"/>
      <c r="AM3" s="1148"/>
      <c r="AN3" s="1148"/>
      <c r="AO3" s="1148"/>
      <c r="AP3" s="1148"/>
      <c r="AQ3" s="1148"/>
      <c r="AR3" s="1148"/>
      <c r="AS3" s="1148"/>
      <c r="AT3" s="1148"/>
      <c r="AU3" s="1148"/>
      <c r="AV3" s="1148"/>
      <c r="AW3" s="1148"/>
      <c r="AX3" s="1148"/>
      <c r="AY3" s="1148"/>
      <c r="AZ3" s="1148"/>
      <c r="BA3" s="1148"/>
      <c r="BB3" s="1148"/>
      <c r="BC3" s="1148"/>
      <c r="BD3" s="1148"/>
      <c r="BE3" s="1148"/>
      <c r="BF3" s="1148"/>
      <c r="BG3" s="1148"/>
      <c r="BH3" s="1148"/>
      <c r="BI3" s="1148"/>
      <c r="BJ3" s="1148"/>
      <c r="BK3" s="1148"/>
      <c r="BL3" s="1148"/>
      <c r="BM3" s="1148"/>
      <c r="BN3" s="1148"/>
      <c r="BO3" s="18"/>
      <c r="BP3" s="18"/>
      <c r="BQ3" s="18"/>
      <c r="BR3" s="18"/>
      <c r="BS3" s="18"/>
    </row>
    <row r="4" customFormat="false" ht="12.75" hidden="false" customHeight="false" outlineLevel="0" collapsed="false">
      <c r="A4" s="1520" t="s">
        <v>2602</v>
      </c>
      <c r="B4" s="1520"/>
      <c r="C4" s="1657" t="s">
        <v>6238</v>
      </c>
      <c r="D4" s="1438"/>
      <c r="E4" s="1438"/>
      <c r="F4" s="1658" t="s">
        <v>6239</v>
      </c>
      <c r="G4" s="268" t="s">
        <v>6240</v>
      </c>
      <c r="H4" s="1438"/>
      <c r="I4" s="504" t="s">
        <v>6241</v>
      </c>
      <c r="J4" s="268"/>
      <c r="K4" s="268"/>
      <c r="L4" s="1438" t="s">
        <v>563</v>
      </c>
      <c r="M4" s="1438" t="s">
        <v>563</v>
      </c>
      <c r="N4" s="1659" t="s">
        <v>1537</v>
      </c>
      <c r="O4" s="268"/>
      <c r="P4" s="268"/>
      <c r="Q4" s="268"/>
      <c r="R4" s="1563"/>
      <c r="S4" s="1764"/>
      <c r="T4" s="1438" t="s">
        <v>569</v>
      </c>
      <c r="U4" s="1438" t="s">
        <v>569</v>
      </c>
      <c r="V4" s="1438" t="s">
        <v>569</v>
      </c>
      <c r="W4" s="1563" t="s">
        <v>562</v>
      </c>
      <c r="X4" s="1438"/>
      <c r="Y4" s="1438"/>
      <c r="Z4" s="1438"/>
      <c r="AA4" s="269" t="s">
        <v>913</v>
      </c>
      <c r="AB4" s="1438"/>
      <c r="AC4" s="268" t="s">
        <v>563</v>
      </c>
      <c r="AD4" s="1614" t="s">
        <v>1537</v>
      </c>
      <c r="AE4" s="269"/>
      <c r="AF4" s="269"/>
      <c r="AG4" s="269"/>
      <c r="AH4" s="1567"/>
      <c r="AI4" s="21" t="s">
        <v>1548</v>
      </c>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row>
    <row r="5" customFormat="false" ht="7.5" hidden="false" customHeight="true" outlineLevel="0" collapsed="false">
      <c r="A5" s="1520" t="s">
        <v>517</v>
      </c>
      <c r="B5" s="1520"/>
      <c r="C5" s="1657" t="s">
        <v>6242</v>
      </c>
      <c r="D5" s="482" t="s">
        <v>6243</v>
      </c>
      <c r="E5" s="482" t="s">
        <v>6244</v>
      </c>
      <c r="F5" s="482" t="s">
        <v>6245</v>
      </c>
      <c r="G5" s="268" t="s">
        <v>6246</v>
      </c>
      <c r="H5" s="268" t="s">
        <v>6247</v>
      </c>
      <c r="I5" s="268" t="n">
        <v>48578299</v>
      </c>
      <c r="J5" s="268" t="s">
        <v>6248</v>
      </c>
      <c r="K5" s="268" t="s">
        <v>6249</v>
      </c>
      <c r="L5" s="1765" t="s">
        <v>563</v>
      </c>
      <c r="M5" s="1438" t="s">
        <v>563</v>
      </c>
      <c r="N5" s="1659" t="s">
        <v>1537</v>
      </c>
      <c r="O5" s="269"/>
      <c r="P5" s="269"/>
      <c r="Q5" s="269" t="s">
        <v>6250</v>
      </c>
      <c r="R5" s="1563"/>
      <c r="S5" s="1334"/>
      <c r="T5" s="1438"/>
      <c r="U5" s="268" t="s">
        <v>913</v>
      </c>
      <c r="V5" s="268" t="s">
        <v>563</v>
      </c>
      <c r="W5" s="1432" t="s">
        <v>569</v>
      </c>
      <c r="X5" s="268" t="s">
        <v>563</v>
      </c>
      <c r="Y5" s="1438"/>
      <c r="Z5" s="268" t="s">
        <v>913</v>
      </c>
      <c r="AA5" s="269" t="s">
        <v>913</v>
      </c>
      <c r="AB5" s="1438"/>
      <c r="AC5" s="36" t="s">
        <v>563</v>
      </c>
      <c r="AD5" s="36" t="s">
        <v>563</v>
      </c>
      <c r="AE5" s="269"/>
      <c r="AF5" s="269"/>
      <c r="AG5" s="269"/>
      <c r="AH5" s="1766"/>
      <c r="AI5" s="1767" t="s">
        <v>1548</v>
      </c>
      <c r="AJ5" s="21" t="s">
        <v>1019</v>
      </c>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18"/>
      <c r="BK5" s="18"/>
      <c r="BL5" s="18"/>
      <c r="BM5" s="18"/>
      <c r="BN5" s="18"/>
      <c r="BO5" s="18"/>
      <c r="BP5" s="18"/>
      <c r="BQ5" s="18"/>
      <c r="BR5" s="18"/>
      <c r="BS5" s="18"/>
    </row>
    <row r="6" customFormat="false" ht="7.5" hidden="false" customHeight="true" outlineLevel="0" collapsed="false">
      <c r="A6" s="1520" t="s">
        <v>6251</v>
      </c>
      <c r="B6" s="1520"/>
      <c r="C6" s="1657" t="s">
        <v>6252</v>
      </c>
      <c r="D6" s="498" t="s">
        <v>940</v>
      </c>
      <c r="E6" s="482" t="s">
        <v>6253</v>
      </c>
      <c r="F6" s="482" t="s">
        <v>6254</v>
      </c>
      <c r="G6" s="268" t="s">
        <v>6255</v>
      </c>
      <c r="H6" s="268" t="s">
        <v>6256</v>
      </c>
      <c r="I6" s="268" t="s">
        <v>6257</v>
      </c>
      <c r="J6" s="268" t="s">
        <v>6258</v>
      </c>
      <c r="K6" s="268" t="s">
        <v>6259</v>
      </c>
      <c r="L6" s="269" t="s">
        <v>913</v>
      </c>
      <c r="M6" s="1438" t="s">
        <v>563</v>
      </c>
      <c r="N6" s="1659" t="s">
        <v>1537</v>
      </c>
      <c r="O6" s="268"/>
      <c r="P6" s="268"/>
      <c r="Q6" s="269" t="s">
        <v>913</v>
      </c>
      <c r="R6" s="1659"/>
      <c r="S6" s="1764"/>
      <c r="T6" s="1438"/>
      <c r="U6" s="268" t="s">
        <v>913</v>
      </c>
      <c r="V6" s="1659" t="s">
        <v>562</v>
      </c>
      <c r="W6" s="1659" t="s">
        <v>562</v>
      </c>
      <c r="X6" s="268" t="s">
        <v>563</v>
      </c>
      <c r="Y6" s="268" t="s">
        <v>913</v>
      </c>
      <c r="Z6" s="268" t="s">
        <v>913</v>
      </c>
      <c r="AA6" s="269" t="s">
        <v>913</v>
      </c>
      <c r="AB6" s="268" t="s">
        <v>913</v>
      </c>
      <c r="AC6" s="36" t="s">
        <v>563</v>
      </c>
      <c r="AD6" s="36" t="s">
        <v>563</v>
      </c>
      <c r="AE6" s="269"/>
      <c r="AF6" s="269"/>
      <c r="AG6" s="269"/>
      <c r="AH6" s="1766"/>
      <c r="AI6" s="1767" t="s">
        <v>1548</v>
      </c>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18"/>
      <c r="BK6" s="18"/>
      <c r="BL6" s="18"/>
      <c r="BM6" s="18"/>
      <c r="BN6" s="18"/>
      <c r="BO6" s="18"/>
      <c r="BP6" s="18"/>
      <c r="BQ6" s="18"/>
      <c r="BR6" s="18"/>
      <c r="BS6" s="18"/>
    </row>
    <row r="7" customFormat="false" ht="12.75" hidden="false" customHeight="false" outlineLevel="0" collapsed="false">
      <c r="A7" s="1520" t="s">
        <v>590</v>
      </c>
      <c r="B7" s="1520"/>
      <c r="C7" s="1657" t="s">
        <v>6260</v>
      </c>
      <c r="D7" s="1659" t="s">
        <v>925</v>
      </c>
      <c r="E7" s="1658" t="s">
        <v>6261</v>
      </c>
      <c r="F7" s="1658" t="s">
        <v>6262</v>
      </c>
      <c r="G7" s="268" t="s">
        <v>6263</v>
      </c>
      <c r="H7" s="504" t="s">
        <v>6264</v>
      </c>
      <c r="I7" s="504" t="s">
        <v>6265</v>
      </c>
      <c r="J7" s="504" t="s">
        <v>6266</v>
      </c>
      <c r="K7" s="268" t="s">
        <v>6267</v>
      </c>
      <c r="L7" s="268" t="s">
        <v>563</v>
      </c>
      <c r="M7" s="268" t="s">
        <v>563</v>
      </c>
      <c r="N7" s="268" t="s">
        <v>563</v>
      </c>
      <c r="O7" s="268"/>
      <c r="P7" s="268"/>
      <c r="Q7" s="268"/>
      <c r="R7" s="1659"/>
      <c r="S7" s="1764"/>
      <c r="T7" s="1438"/>
      <c r="U7" s="268" t="s">
        <v>913</v>
      </c>
      <c r="V7" s="268" t="s">
        <v>913</v>
      </c>
      <c r="W7" s="1659" t="s">
        <v>562</v>
      </c>
      <c r="X7" s="1438"/>
      <c r="Y7" s="1438"/>
      <c r="Z7" s="268" t="s">
        <v>913</v>
      </c>
      <c r="AA7" s="269" t="s">
        <v>913</v>
      </c>
      <c r="AB7" s="1438"/>
      <c r="AC7" s="36" t="s">
        <v>563</v>
      </c>
      <c r="AD7" s="36" t="s">
        <v>563</v>
      </c>
      <c r="AE7" s="269"/>
      <c r="AF7" s="269"/>
      <c r="AG7" s="269"/>
      <c r="AH7" s="1567"/>
      <c r="AI7" s="21" t="s">
        <v>1548</v>
      </c>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row>
    <row r="8" customFormat="false" ht="12.75" hidden="false" customHeight="false" outlineLevel="0" collapsed="false">
      <c r="A8" s="1520" t="s">
        <v>2602</v>
      </c>
      <c r="B8" s="1520"/>
      <c r="C8" s="1657" t="s">
        <v>6268</v>
      </c>
      <c r="D8" s="1438"/>
      <c r="E8" s="1438"/>
      <c r="F8" s="1658" t="s">
        <v>6269</v>
      </c>
      <c r="G8" s="268" t="s">
        <v>6270</v>
      </c>
      <c r="H8" s="504" t="s">
        <v>6271</v>
      </c>
      <c r="I8" s="504" t="s">
        <v>6272</v>
      </c>
      <c r="J8" s="1768"/>
      <c r="K8" s="268" t="s">
        <v>1261</v>
      </c>
      <c r="L8" s="268" t="s">
        <v>563</v>
      </c>
      <c r="M8" s="268" t="s">
        <v>563</v>
      </c>
      <c r="N8" s="1659" t="s">
        <v>1537</v>
      </c>
      <c r="O8" s="268"/>
      <c r="P8" s="268"/>
      <c r="Q8" s="268"/>
      <c r="R8" s="1659"/>
      <c r="S8" s="1764"/>
      <c r="T8" s="1438"/>
      <c r="U8" s="1438"/>
      <c r="V8" s="1438"/>
      <c r="W8" s="1659" t="s">
        <v>562</v>
      </c>
      <c r="X8" s="1438"/>
      <c r="Y8" s="1438"/>
      <c r="Z8" s="269" t="s">
        <v>913</v>
      </c>
      <c r="AA8" s="269" t="s">
        <v>913</v>
      </c>
      <c r="AB8" s="1438"/>
      <c r="AC8" s="36" t="s">
        <v>563</v>
      </c>
      <c r="AD8" s="36" t="s">
        <v>563</v>
      </c>
      <c r="AE8" s="269"/>
      <c r="AF8" s="269"/>
      <c r="AG8" s="269"/>
      <c r="AH8" s="1567"/>
      <c r="AI8" s="21" t="s">
        <v>1548</v>
      </c>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row>
    <row r="9" customFormat="false" ht="12.75" hidden="false" customHeight="false" outlineLevel="0" collapsed="false">
      <c r="A9" s="1520" t="s">
        <v>2602</v>
      </c>
      <c r="B9" s="1520"/>
      <c r="C9" s="1657" t="s">
        <v>6273</v>
      </c>
      <c r="D9" s="1658" t="s">
        <v>6274</v>
      </c>
      <c r="E9" s="1658" t="s">
        <v>6275</v>
      </c>
      <c r="F9" s="1658" t="s">
        <v>6276</v>
      </c>
      <c r="G9" s="268" t="s">
        <v>6277</v>
      </c>
      <c r="H9" s="504" t="s">
        <v>6277</v>
      </c>
      <c r="I9" s="1769" t="s">
        <v>6278</v>
      </c>
      <c r="J9" s="1770" t="s">
        <v>6279</v>
      </c>
      <c r="K9" s="268" t="s">
        <v>6280</v>
      </c>
      <c r="L9" s="268" t="s">
        <v>563</v>
      </c>
      <c r="M9" s="268" t="s">
        <v>563</v>
      </c>
      <c r="N9" s="1659" t="s">
        <v>1537</v>
      </c>
      <c r="O9" s="268"/>
      <c r="P9" s="268"/>
      <c r="Q9" s="268"/>
      <c r="R9" s="1659"/>
      <c r="S9" s="1764"/>
      <c r="T9" s="1438"/>
      <c r="U9" s="1438"/>
      <c r="V9" s="1438"/>
      <c r="W9" s="1659" t="s">
        <v>562</v>
      </c>
      <c r="X9" s="1438"/>
      <c r="Y9" s="269" t="s">
        <v>6281</v>
      </c>
      <c r="Z9" s="483" t="s">
        <v>6282</v>
      </c>
      <c r="AA9" s="269" t="s">
        <v>913</v>
      </c>
      <c r="AB9" s="1438"/>
      <c r="AC9" s="36" t="s">
        <v>563</v>
      </c>
      <c r="AD9" s="1614" t="s">
        <v>1537</v>
      </c>
      <c r="AE9" s="269"/>
      <c r="AF9" s="269"/>
      <c r="AG9" s="269"/>
      <c r="AH9" s="1567"/>
      <c r="AI9" s="21" t="s">
        <v>1548</v>
      </c>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row>
    <row r="10" customFormat="false" ht="12.75" hidden="false" customHeight="false" outlineLevel="0" collapsed="false">
      <c r="A10" s="1520" t="s">
        <v>21</v>
      </c>
      <c r="B10" s="1520"/>
      <c r="C10" s="1657" t="s">
        <v>1322</v>
      </c>
      <c r="D10" s="1659" t="s">
        <v>940</v>
      </c>
      <c r="E10" s="1658" t="s">
        <v>6283</v>
      </c>
      <c r="F10" s="1658" t="s">
        <v>6284</v>
      </c>
      <c r="G10" s="268" t="s">
        <v>6285</v>
      </c>
      <c r="H10" s="504" t="s">
        <v>6286</v>
      </c>
      <c r="I10" s="504" t="s">
        <v>6287</v>
      </c>
      <c r="J10" s="504" t="s">
        <v>1326</v>
      </c>
      <c r="K10" s="268" t="s">
        <v>6288</v>
      </c>
      <c r="L10" s="268" t="s">
        <v>563</v>
      </c>
      <c r="M10" s="268" t="s">
        <v>563</v>
      </c>
      <c r="N10" s="1659" t="s">
        <v>1537</v>
      </c>
      <c r="O10" s="268"/>
      <c r="P10" s="965" t="s">
        <v>1328</v>
      </c>
      <c r="Q10" s="1769" t="s">
        <v>1329</v>
      </c>
      <c r="R10" s="1659"/>
      <c r="S10" s="1764"/>
      <c r="T10" s="1438"/>
      <c r="U10" s="268" t="s">
        <v>6289</v>
      </c>
      <c r="V10" s="1659" t="s">
        <v>1537</v>
      </c>
      <c r="W10" s="1659" t="s">
        <v>562</v>
      </c>
      <c r="X10" s="1438"/>
      <c r="Y10" s="1438"/>
      <c r="Z10" s="268" t="s">
        <v>1602</v>
      </c>
      <c r="AA10" s="269" t="s">
        <v>913</v>
      </c>
      <c r="AB10" s="269" t="s">
        <v>913</v>
      </c>
      <c r="AC10" s="36" t="s">
        <v>563</v>
      </c>
      <c r="AD10" s="1614" t="s">
        <v>1537</v>
      </c>
      <c r="AE10" s="269"/>
      <c r="AF10" s="269"/>
      <c r="AG10" s="269"/>
      <c r="AH10" s="1567"/>
      <c r="AI10" s="21" t="s">
        <v>1548</v>
      </c>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row>
    <row r="11" customFormat="false" ht="12.75" hidden="false" customHeight="false" outlineLevel="0" collapsed="false">
      <c r="A11" s="1520" t="s">
        <v>2602</v>
      </c>
      <c r="B11" s="1520"/>
      <c r="C11" s="1657" t="s">
        <v>6290</v>
      </c>
      <c r="D11" s="1614" t="s">
        <v>940</v>
      </c>
      <c r="E11" s="1613" t="s">
        <v>6291</v>
      </c>
      <c r="F11" s="1613" t="s">
        <v>6292</v>
      </c>
      <c r="G11" s="483" t="s">
        <v>6293</v>
      </c>
      <c r="H11" s="483" t="s">
        <v>6294</v>
      </c>
      <c r="I11" s="483" t="s">
        <v>6295</v>
      </c>
      <c r="J11" s="504" t="s">
        <v>6296</v>
      </c>
      <c r="K11" s="268" t="s">
        <v>6297</v>
      </c>
      <c r="L11" s="268" t="s">
        <v>563</v>
      </c>
      <c r="M11" s="268" t="s">
        <v>563</v>
      </c>
      <c r="N11" s="1659" t="s">
        <v>1537</v>
      </c>
      <c r="O11" s="268"/>
      <c r="P11" s="268"/>
      <c r="Q11" s="268"/>
      <c r="R11" s="1659"/>
      <c r="S11" s="1764"/>
      <c r="T11" s="483" t="s">
        <v>913</v>
      </c>
      <c r="U11" s="508" t="s">
        <v>1175</v>
      </c>
      <c r="V11" s="508" t="s">
        <v>940</v>
      </c>
      <c r="W11" s="1614" t="s">
        <v>562</v>
      </c>
      <c r="X11" s="483" t="s">
        <v>6298</v>
      </c>
      <c r="Y11" s="483" t="s">
        <v>913</v>
      </c>
      <c r="Z11" s="483" t="s">
        <v>1014</v>
      </c>
      <c r="AA11" s="483" t="s">
        <v>913</v>
      </c>
      <c r="AB11" s="483" t="s">
        <v>913</v>
      </c>
      <c r="AC11" s="36" t="s">
        <v>563</v>
      </c>
      <c r="AD11" s="1614" t="s">
        <v>1537</v>
      </c>
      <c r="AE11" s="269"/>
      <c r="AF11" s="269"/>
      <c r="AG11" s="269"/>
      <c r="AH11" s="1567"/>
      <c r="AI11" s="21" t="s">
        <v>1548</v>
      </c>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row>
    <row r="12" customFormat="false" ht="12.75" hidden="false" customHeight="false" outlineLevel="0" collapsed="false">
      <c r="A12" s="1520" t="s">
        <v>590</v>
      </c>
      <c r="B12" s="1520"/>
      <c r="C12" s="1657" t="s">
        <v>6299</v>
      </c>
      <c r="D12" s="1658" t="s">
        <v>6300</v>
      </c>
      <c r="E12" s="1658" t="s">
        <v>6301</v>
      </c>
      <c r="F12" s="1658" t="s">
        <v>6302</v>
      </c>
      <c r="G12" s="483" t="s">
        <v>6303</v>
      </c>
      <c r="H12" s="1771" t="s">
        <v>6304</v>
      </c>
      <c r="I12" s="483" t="s">
        <v>6305</v>
      </c>
      <c r="J12" s="504" t="s">
        <v>6306</v>
      </c>
      <c r="K12" s="268" t="s">
        <v>6307</v>
      </c>
      <c r="L12" s="462" t="s">
        <v>1030</v>
      </c>
      <c r="M12" s="504" t="s">
        <v>6308</v>
      </c>
      <c r="N12" s="1659" t="s">
        <v>1537</v>
      </c>
      <c r="O12" s="268"/>
      <c r="P12" s="268"/>
      <c r="Q12" s="268"/>
      <c r="R12" s="1659"/>
      <c r="S12" s="1764"/>
      <c r="T12" s="1438"/>
      <c r="U12" s="269" t="s">
        <v>913</v>
      </c>
      <c r="V12" s="1438"/>
      <c r="W12" s="1659" t="s">
        <v>562</v>
      </c>
      <c r="X12" s="483" t="s">
        <v>913</v>
      </c>
      <c r="Y12" s="483" t="s">
        <v>5808</v>
      </c>
      <c r="Z12" s="483" t="s">
        <v>913</v>
      </c>
      <c r="AA12" s="483" t="s">
        <v>913</v>
      </c>
      <c r="AB12" s="462" t="s">
        <v>913</v>
      </c>
      <c r="AC12" s="36" t="s">
        <v>563</v>
      </c>
      <c r="AD12" s="1614" t="s">
        <v>1537</v>
      </c>
      <c r="AE12" s="269"/>
      <c r="AF12" s="269"/>
      <c r="AG12" s="269"/>
      <c r="AH12" s="1567"/>
      <c r="AI12" s="21" t="s">
        <v>1548</v>
      </c>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row>
    <row r="13" customFormat="false" ht="12.75" hidden="false" customHeight="false" outlineLevel="0" collapsed="false">
      <c r="A13" s="1520" t="s">
        <v>517</v>
      </c>
      <c r="B13" s="1520"/>
      <c r="C13" s="1657" t="s">
        <v>6309</v>
      </c>
      <c r="D13" s="1659" t="s">
        <v>940</v>
      </c>
      <c r="E13" s="1658" t="s">
        <v>6310</v>
      </c>
      <c r="F13" s="1658" t="s">
        <v>6311</v>
      </c>
      <c r="G13" s="268" t="s">
        <v>6312</v>
      </c>
      <c r="H13" s="504" t="s">
        <v>6313</v>
      </c>
      <c r="I13" s="504" t="s">
        <v>6314</v>
      </c>
      <c r="J13" s="1769" t="s">
        <v>6315</v>
      </c>
      <c r="K13" s="268" t="s">
        <v>6316</v>
      </c>
      <c r="L13" s="268" t="s">
        <v>563</v>
      </c>
      <c r="M13" s="268" t="s">
        <v>563</v>
      </c>
      <c r="N13" s="1659" t="s">
        <v>1537</v>
      </c>
      <c r="O13" s="268"/>
      <c r="P13" s="268"/>
      <c r="Q13" s="268"/>
      <c r="R13" s="1659"/>
      <c r="S13" s="1764"/>
      <c r="T13" s="483" t="s">
        <v>913</v>
      </c>
      <c r="U13" s="483" t="s">
        <v>912</v>
      </c>
      <c r="V13" s="483" t="s">
        <v>6317</v>
      </c>
      <c r="W13" s="462"/>
      <c r="X13" s="483" t="s">
        <v>6318</v>
      </c>
      <c r="Y13" s="483" t="s">
        <v>913</v>
      </c>
      <c r="Z13" s="483" t="s">
        <v>913</v>
      </c>
      <c r="AA13" s="483" t="s">
        <v>913</v>
      </c>
      <c r="AB13" s="483" t="s">
        <v>913</v>
      </c>
      <c r="AC13" s="36" t="s">
        <v>563</v>
      </c>
      <c r="AD13" s="1614" t="s">
        <v>1537</v>
      </c>
      <c r="AE13" s="269"/>
      <c r="AF13" s="269"/>
      <c r="AG13" s="269"/>
      <c r="AH13" s="1567"/>
      <c r="AI13" s="21" t="s">
        <v>1548</v>
      </c>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row>
    <row r="14" customFormat="false" ht="12.75" hidden="false" customHeight="false" outlineLevel="0" collapsed="false">
      <c r="A14" s="1520" t="s">
        <v>517</v>
      </c>
      <c r="B14" s="1520"/>
      <c r="C14" s="1657" t="s">
        <v>6319</v>
      </c>
      <c r="D14" s="1438"/>
      <c r="E14" s="1438"/>
      <c r="F14" s="1658" t="s">
        <v>6320</v>
      </c>
      <c r="G14" s="268" t="s">
        <v>6321</v>
      </c>
      <c r="H14" s="504" t="s">
        <v>6322</v>
      </c>
      <c r="I14" s="504" t="s">
        <v>6323</v>
      </c>
      <c r="J14" s="1769" t="s">
        <v>6324</v>
      </c>
      <c r="K14" s="268" t="s">
        <v>6325</v>
      </c>
      <c r="L14" s="268" t="s">
        <v>563</v>
      </c>
      <c r="M14" s="268" t="s">
        <v>563</v>
      </c>
      <c r="N14" s="1659" t="s">
        <v>1537</v>
      </c>
      <c r="O14" s="268"/>
      <c r="P14" s="268"/>
      <c r="Q14" s="268"/>
      <c r="R14" s="1659"/>
      <c r="S14" s="1764"/>
      <c r="T14" s="1438"/>
      <c r="U14" s="268" t="s">
        <v>913</v>
      </c>
      <c r="V14" s="268" t="s">
        <v>913</v>
      </c>
      <c r="W14" s="268" t="s">
        <v>562</v>
      </c>
      <c r="X14" s="1438"/>
      <c r="Y14" s="1438"/>
      <c r="Z14" s="268" t="s">
        <v>913</v>
      </c>
      <c r="AA14" s="269" t="s">
        <v>913</v>
      </c>
      <c r="AB14" s="268" t="s">
        <v>913</v>
      </c>
      <c r="AC14" s="36" t="s">
        <v>563</v>
      </c>
      <c r="AD14" s="1614" t="s">
        <v>1537</v>
      </c>
      <c r="AE14" s="269"/>
      <c r="AF14" s="269"/>
      <c r="AG14" s="269"/>
      <c r="AH14" s="1567"/>
      <c r="AI14" s="21" t="s">
        <v>1548</v>
      </c>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row>
    <row r="15" customFormat="false" ht="12.75" hidden="false" customHeight="false" outlineLevel="0" collapsed="false">
      <c r="A15" s="1474" t="s">
        <v>590</v>
      </c>
      <c r="B15" s="1474"/>
      <c r="C15" s="1772" t="s">
        <v>6326</v>
      </c>
      <c r="D15" s="1438"/>
      <c r="E15" s="1658" t="s">
        <v>6327</v>
      </c>
      <c r="F15" s="268" t="s">
        <v>6328</v>
      </c>
      <c r="G15" s="268" t="s">
        <v>6329</v>
      </c>
      <c r="H15" s="504" t="s">
        <v>6330</v>
      </c>
      <c r="I15" s="504" t="s">
        <v>6331</v>
      </c>
      <c r="J15" s="965" t="s">
        <v>6332</v>
      </c>
      <c r="K15" s="965" t="s">
        <v>6333</v>
      </c>
      <c r="L15" s="462" t="s">
        <v>4760</v>
      </c>
      <c r="M15" s="1773" t="s">
        <v>6334</v>
      </c>
      <c r="N15" s="1659" t="s">
        <v>1537</v>
      </c>
      <c r="O15" s="462" t="s">
        <v>1412</v>
      </c>
      <c r="P15" s="268"/>
      <c r="Q15" s="462" t="s">
        <v>6335</v>
      </c>
      <c r="R15" s="1659"/>
      <c r="S15" s="1774" t="s">
        <v>6336</v>
      </c>
      <c r="T15" s="269" t="s">
        <v>913</v>
      </c>
      <c r="U15" s="483" t="s">
        <v>1156</v>
      </c>
      <c r="V15" s="1438"/>
      <c r="W15" s="1659" t="s">
        <v>562</v>
      </c>
      <c r="X15" s="1438"/>
      <c r="Y15" s="1438"/>
      <c r="Z15" s="268" t="s">
        <v>913</v>
      </c>
      <c r="AA15" s="269" t="s">
        <v>913</v>
      </c>
      <c r="AB15" s="269" t="s">
        <v>913</v>
      </c>
      <c r="AC15" s="36" t="s">
        <v>563</v>
      </c>
      <c r="AD15" s="1614" t="s">
        <v>1537</v>
      </c>
      <c r="AE15" s="268"/>
      <c r="AF15" s="268"/>
      <c r="AG15" s="268"/>
      <c r="AH15" s="1567"/>
      <c r="AI15" s="21" t="s">
        <v>1548</v>
      </c>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row>
    <row r="16" customFormat="false" ht="12.75" hidden="false" customHeight="false" outlineLevel="0" collapsed="false">
      <c r="A16" s="1635"/>
      <c r="B16" s="1635"/>
      <c r="C16" s="1648" t="s">
        <v>6337</v>
      </c>
      <c r="D16" s="1621" t="s">
        <v>6338</v>
      </c>
      <c r="E16" s="1613" t="s">
        <v>6339</v>
      </c>
      <c r="F16" s="1613" t="s">
        <v>6340</v>
      </c>
      <c r="G16" s="483" t="s">
        <v>6341</v>
      </c>
      <c r="H16" s="483" t="s">
        <v>6342</v>
      </c>
      <c r="I16" s="483" t="s">
        <v>6343</v>
      </c>
      <c r="J16" s="483" t="s">
        <v>6344</v>
      </c>
      <c r="K16" s="483" t="s">
        <v>6345</v>
      </c>
      <c r="L16" s="508" t="s">
        <v>563</v>
      </c>
      <c r="M16" s="504" t="s">
        <v>6346</v>
      </c>
      <c r="N16" s="462" t="s">
        <v>6347</v>
      </c>
      <c r="O16" s="462" t="s">
        <v>1412</v>
      </c>
      <c r="P16" s="504" t="s">
        <v>6348</v>
      </c>
      <c r="Q16" s="483" t="s">
        <v>6349</v>
      </c>
      <c r="R16" s="1614"/>
      <c r="S16" s="1774" t="s">
        <v>6350</v>
      </c>
      <c r="T16" s="483" t="s">
        <v>913</v>
      </c>
      <c r="U16" s="462" t="s">
        <v>913</v>
      </c>
      <c r="V16" s="508" t="s">
        <v>569</v>
      </c>
      <c r="W16" s="1614" t="s">
        <v>1537</v>
      </c>
      <c r="X16" s="483" t="s">
        <v>913</v>
      </c>
      <c r="Y16" s="508" t="s">
        <v>569</v>
      </c>
      <c r="Z16" s="508" t="s">
        <v>569</v>
      </c>
      <c r="AA16" s="462" t="s">
        <v>913</v>
      </c>
      <c r="AB16" s="508" t="s">
        <v>569</v>
      </c>
      <c r="AC16" s="483" t="s">
        <v>563</v>
      </c>
      <c r="AD16" s="1614" t="s">
        <v>1537</v>
      </c>
      <c r="AE16" s="483"/>
      <c r="AF16" s="483"/>
      <c r="AG16" s="483"/>
      <c r="AH16" s="1600"/>
      <c r="AI16" s="1623" t="s">
        <v>1548</v>
      </c>
      <c r="AJ16" s="1608"/>
      <c r="AK16" s="1608"/>
      <c r="AL16" s="1608"/>
      <c r="AM16" s="1608"/>
      <c r="AN16" s="1609"/>
      <c r="AO16" s="1609"/>
      <c r="AP16" s="1609"/>
      <c r="AQ16" s="1609"/>
      <c r="AR16" s="1609"/>
      <c r="AS16" s="1609"/>
      <c r="AT16" s="1609"/>
      <c r="AU16" s="1609"/>
      <c r="AV16" s="1609"/>
      <c r="AW16" s="1609"/>
      <c r="AX16" s="1609"/>
      <c r="AY16" s="1609"/>
      <c r="AZ16" s="1609"/>
      <c r="BA16" s="1609"/>
      <c r="BB16" s="1609"/>
      <c r="BC16" s="1609"/>
      <c r="BD16" s="1609"/>
      <c r="BE16" s="1609"/>
      <c r="BF16" s="1609"/>
      <c r="BG16" s="1609"/>
      <c r="BH16" s="1609"/>
      <c r="BI16" s="1609"/>
      <c r="BJ16" s="1609"/>
      <c r="BK16" s="1609"/>
      <c r="BL16" s="1609"/>
      <c r="BM16" s="1609"/>
      <c r="BN16" s="1609"/>
      <c r="BO16" s="1609"/>
      <c r="BP16" s="1609"/>
      <c r="BQ16" s="1609"/>
      <c r="BR16" s="1610"/>
      <c r="BS16" s="1610"/>
    </row>
    <row r="17" customFormat="false" ht="12.75" hidden="false" customHeight="false" outlineLevel="0" collapsed="false">
      <c r="A17" s="1635" t="s">
        <v>21</v>
      </c>
      <c r="B17" s="1635"/>
      <c r="C17" s="1597" t="s">
        <v>6351</v>
      </c>
      <c r="D17" s="1614" t="s">
        <v>940</v>
      </c>
      <c r="E17" s="1613" t="s">
        <v>6352</v>
      </c>
      <c r="F17" s="1613" t="s">
        <v>6353</v>
      </c>
      <c r="G17" s="483" t="s">
        <v>6354</v>
      </c>
      <c r="H17" s="483" t="s">
        <v>6355</v>
      </c>
      <c r="I17" s="483" t="s">
        <v>6356</v>
      </c>
      <c r="J17" s="483" t="s">
        <v>6357</v>
      </c>
      <c r="K17" s="483" t="s">
        <v>6358</v>
      </c>
      <c r="L17" s="508" t="s">
        <v>563</v>
      </c>
      <c r="M17" s="1432" t="s">
        <v>563</v>
      </c>
      <c r="N17" s="1659" t="s">
        <v>1537</v>
      </c>
      <c r="O17" s="462"/>
      <c r="P17" s="504"/>
      <c r="Q17" s="462" t="s">
        <v>6359</v>
      </c>
      <c r="R17" s="1614"/>
      <c r="S17" s="1607"/>
      <c r="T17" s="483" t="s">
        <v>913</v>
      </c>
      <c r="U17" s="483" t="s">
        <v>6360</v>
      </c>
      <c r="V17" s="508" t="s">
        <v>563</v>
      </c>
      <c r="W17" s="1614" t="s">
        <v>1537</v>
      </c>
      <c r="X17" s="508"/>
      <c r="Y17" s="508"/>
      <c r="Z17" s="483" t="s">
        <v>563</v>
      </c>
      <c r="AA17" s="483" t="s">
        <v>913</v>
      </c>
      <c r="AB17" s="483" t="s">
        <v>913</v>
      </c>
      <c r="AC17" s="483" t="s">
        <v>563</v>
      </c>
      <c r="AD17" s="1614" t="s">
        <v>1537</v>
      </c>
      <c r="AE17" s="462"/>
      <c r="AF17" s="462"/>
      <c r="AG17" s="462"/>
      <c r="AH17" s="1600"/>
      <c r="AI17" s="1623" t="s">
        <v>1548</v>
      </c>
      <c r="AJ17" s="1608" t="s">
        <v>6361</v>
      </c>
      <c r="AK17" s="1608"/>
      <c r="AL17" s="1608"/>
      <c r="AM17" s="1608"/>
      <c r="AN17" s="1609"/>
      <c r="AO17" s="1609"/>
      <c r="AP17" s="1609"/>
      <c r="AQ17" s="1609"/>
      <c r="AR17" s="1609"/>
      <c r="AS17" s="1609"/>
      <c r="AT17" s="1609"/>
      <c r="AU17" s="1609"/>
      <c r="AV17" s="1609"/>
      <c r="AW17" s="1609"/>
      <c r="AX17" s="1609"/>
      <c r="AY17" s="1609"/>
      <c r="AZ17" s="1609"/>
      <c r="BA17" s="1609"/>
      <c r="BB17" s="1609"/>
      <c r="BC17" s="1609"/>
      <c r="BD17" s="1609"/>
      <c r="BE17" s="1609"/>
      <c r="BF17" s="1609"/>
      <c r="BG17" s="1609"/>
      <c r="BH17" s="1609"/>
      <c r="BI17" s="1609"/>
      <c r="BJ17" s="1609"/>
      <c r="BK17" s="1609"/>
      <c r="BL17" s="1609"/>
      <c r="BM17" s="1609"/>
      <c r="BN17" s="1609"/>
      <c r="BO17" s="1609"/>
      <c r="BP17" s="1609"/>
      <c r="BQ17" s="1609"/>
      <c r="BR17" s="1610"/>
      <c r="BS17" s="1610"/>
    </row>
    <row r="18" customFormat="false" ht="12.75" hidden="false" customHeight="false" outlineLevel="0" collapsed="false">
      <c r="A18" s="1611" t="s">
        <v>6362</v>
      </c>
      <c r="B18" s="1611"/>
      <c r="C18" s="1612" t="s">
        <v>6363</v>
      </c>
      <c r="D18" s="1613" t="s">
        <v>6364</v>
      </c>
      <c r="E18" s="1613" t="s">
        <v>6365</v>
      </c>
      <c r="F18" s="1613" t="s">
        <v>6366</v>
      </c>
      <c r="G18" s="483" t="s">
        <v>6277</v>
      </c>
      <c r="H18" s="483" t="s">
        <v>6277</v>
      </c>
      <c r="I18" s="508"/>
      <c r="J18" s="1441" t="s">
        <v>6367</v>
      </c>
      <c r="K18" s="462" t="s">
        <v>6368</v>
      </c>
      <c r="L18" s="462" t="s">
        <v>913</v>
      </c>
      <c r="M18" s="1773" t="s">
        <v>6369</v>
      </c>
      <c r="N18" s="504" t="s">
        <v>6370</v>
      </c>
      <c r="O18" s="508" t="s">
        <v>563</v>
      </c>
      <c r="P18" s="504" t="s">
        <v>913</v>
      </c>
      <c r="Q18" s="462" t="s">
        <v>913</v>
      </c>
      <c r="R18" s="1614"/>
      <c r="S18" s="1615" t="s">
        <v>6371</v>
      </c>
      <c r="T18" s="462" t="s">
        <v>913</v>
      </c>
      <c r="U18" s="462" t="s">
        <v>913</v>
      </c>
      <c r="V18" s="462" t="s">
        <v>913</v>
      </c>
      <c r="W18" s="1614" t="s">
        <v>1537</v>
      </c>
      <c r="X18" s="508"/>
      <c r="Y18" s="1614" t="s">
        <v>6277</v>
      </c>
      <c r="Z18" s="1614" t="s">
        <v>6277</v>
      </c>
      <c r="AA18" s="462" t="s">
        <v>913</v>
      </c>
      <c r="AB18" s="462" t="s">
        <v>913</v>
      </c>
      <c r="AC18" s="462" t="s">
        <v>563</v>
      </c>
      <c r="AD18" s="1614" t="s">
        <v>1537</v>
      </c>
      <c r="AE18" s="483"/>
      <c r="AF18" s="483"/>
      <c r="AG18" s="483"/>
      <c r="AH18" s="1600"/>
      <c r="AI18" s="1623" t="s">
        <v>1548</v>
      </c>
      <c r="AJ18" s="1608"/>
      <c r="AK18" s="1608"/>
      <c r="AL18" s="1608"/>
      <c r="AM18" s="1608"/>
      <c r="AN18" s="1609"/>
      <c r="AO18" s="1609"/>
      <c r="AP18" s="1609"/>
      <c r="AQ18" s="1609"/>
      <c r="AR18" s="1609"/>
      <c r="AS18" s="1609"/>
      <c r="AT18" s="1609"/>
      <c r="AU18" s="1609"/>
      <c r="AV18" s="1609"/>
      <c r="AW18" s="1609"/>
      <c r="AX18" s="1609"/>
      <c r="AY18" s="1609"/>
      <c r="AZ18" s="1609"/>
      <c r="BA18" s="1609"/>
      <c r="BB18" s="1609"/>
      <c r="BC18" s="1609"/>
      <c r="BD18" s="1609"/>
      <c r="BE18" s="1609"/>
      <c r="BF18" s="1609"/>
      <c r="BG18" s="1609"/>
      <c r="BH18" s="1609"/>
      <c r="BI18" s="1609"/>
      <c r="BJ18" s="1609"/>
      <c r="BK18" s="1609"/>
      <c r="BL18" s="1609"/>
      <c r="BM18" s="1609"/>
      <c r="BN18" s="1609"/>
      <c r="BO18" s="1609"/>
      <c r="BP18" s="1609"/>
      <c r="BQ18" s="1609"/>
      <c r="BR18" s="1610"/>
      <c r="BS18" s="1610"/>
    </row>
    <row r="19" customFormat="false" ht="12.75" hidden="false" customHeight="false" outlineLevel="0" collapsed="false">
      <c r="A19" s="1635" t="s">
        <v>595</v>
      </c>
      <c r="B19" s="1635"/>
      <c r="C19" s="1648" t="s">
        <v>6372</v>
      </c>
      <c r="D19" s="1613" t="s">
        <v>6373</v>
      </c>
      <c r="E19" s="1613" t="s">
        <v>6374</v>
      </c>
      <c r="F19" s="1613" t="s">
        <v>6375</v>
      </c>
      <c r="G19" s="483" t="s">
        <v>6277</v>
      </c>
      <c r="H19" s="483" t="s">
        <v>6277</v>
      </c>
      <c r="I19" s="483" t="s">
        <v>6376</v>
      </c>
      <c r="J19" s="483" t="s">
        <v>6377</v>
      </c>
      <c r="K19" s="483" t="s">
        <v>6378</v>
      </c>
      <c r="L19" s="1614" t="s">
        <v>563</v>
      </c>
      <c r="M19" s="1563" t="s">
        <v>563</v>
      </c>
      <c r="N19" s="483" t="s">
        <v>1537</v>
      </c>
      <c r="O19" s="462"/>
      <c r="P19" s="504" t="s">
        <v>6379</v>
      </c>
      <c r="Q19" s="462" t="s">
        <v>1002</v>
      </c>
      <c r="R19" s="1614"/>
      <c r="S19" s="1607"/>
      <c r="T19" s="462" t="s">
        <v>6380</v>
      </c>
      <c r="U19" s="483" t="s">
        <v>913</v>
      </c>
      <c r="V19" s="483" t="s">
        <v>563</v>
      </c>
      <c r="W19" s="1614" t="s">
        <v>562</v>
      </c>
      <c r="X19" s="462"/>
      <c r="Y19" s="1614" t="s">
        <v>6277</v>
      </c>
      <c r="Z19" s="1614" t="s">
        <v>6277</v>
      </c>
      <c r="AA19" s="462" t="s">
        <v>913</v>
      </c>
      <c r="AB19" s="462" t="s">
        <v>913</v>
      </c>
      <c r="AC19" s="462" t="s">
        <v>563</v>
      </c>
      <c r="AD19" s="1614" t="s">
        <v>1537</v>
      </c>
      <c r="AE19" s="462"/>
      <c r="AF19" s="462"/>
      <c r="AG19" s="462"/>
      <c r="AH19" s="1600"/>
      <c r="AI19" s="1623" t="s">
        <v>1548</v>
      </c>
      <c r="AJ19" s="1608"/>
      <c r="AK19" s="1608"/>
      <c r="AL19" s="1608"/>
      <c r="AM19" s="1608"/>
      <c r="AN19" s="1609"/>
      <c r="AO19" s="1609"/>
      <c r="AP19" s="1609"/>
      <c r="AQ19" s="1609"/>
      <c r="AR19" s="1609"/>
      <c r="AS19" s="1609"/>
      <c r="AT19" s="1609"/>
      <c r="AU19" s="1609"/>
      <c r="AV19" s="1609"/>
      <c r="AW19" s="1609"/>
      <c r="AX19" s="1609"/>
      <c r="AY19" s="1609"/>
      <c r="AZ19" s="1609"/>
      <c r="BA19" s="1609"/>
      <c r="BB19" s="1609"/>
      <c r="BC19" s="1609"/>
      <c r="BD19" s="1609"/>
      <c r="BE19" s="1609"/>
      <c r="BF19" s="1609"/>
      <c r="BG19" s="1609"/>
      <c r="BH19" s="1609"/>
      <c r="BI19" s="1609"/>
      <c r="BJ19" s="1609"/>
      <c r="BK19" s="1609"/>
      <c r="BL19" s="1609"/>
      <c r="BM19" s="1609"/>
      <c r="BN19" s="1609"/>
      <c r="BO19" s="1609"/>
      <c r="BP19" s="1609"/>
      <c r="BQ19" s="1609"/>
      <c r="BR19" s="1610"/>
      <c r="BS19" s="1610"/>
    </row>
    <row r="20" customFormat="false" ht="12.75" hidden="false" customHeight="false" outlineLevel="0" collapsed="false">
      <c r="A20" s="1520" t="s">
        <v>2651</v>
      </c>
      <c r="B20" s="1051"/>
      <c r="C20" s="1051" t="s">
        <v>2652</v>
      </c>
      <c r="D20" s="498" t="s">
        <v>949</v>
      </c>
      <c r="E20" s="482" t="s">
        <v>2653</v>
      </c>
      <c r="F20" s="482" t="s">
        <v>2654</v>
      </c>
      <c r="G20" s="234" t="s">
        <v>2655</v>
      </c>
      <c r="H20" s="1775" t="s">
        <v>2656</v>
      </c>
      <c r="I20" s="234" t="s">
        <v>2657</v>
      </c>
      <c r="J20" s="234" t="s">
        <v>2658</v>
      </c>
      <c r="K20" s="234" t="s">
        <v>2660</v>
      </c>
      <c r="L20" s="1776" t="s">
        <v>2665</v>
      </c>
      <c r="M20" s="1776" t="s">
        <v>2665</v>
      </c>
      <c r="N20" s="1659" t="s">
        <v>1537</v>
      </c>
      <c r="O20" s="269"/>
      <c r="P20" s="269" t="s">
        <v>2662</v>
      </c>
      <c r="Q20" s="269" t="s">
        <v>2663</v>
      </c>
      <c r="R20" s="1761"/>
      <c r="S20" s="1419" t="s">
        <v>2664</v>
      </c>
      <c r="T20" s="268"/>
      <c r="U20" s="268" t="s">
        <v>2659</v>
      </c>
      <c r="V20" s="268" t="s">
        <v>563</v>
      </c>
      <c r="W20" s="1761" t="s">
        <v>562</v>
      </c>
      <c r="X20" s="268" t="s">
        <v>563</v>
      </c>
      <c r="Y20" s="268" t="s">
        <v>563</v>
      </c>
      <c r="Z20" s="268" t="s">
        <v>563</v>
      </c>
      <c r="AA20" s="269" t="s">
        <v>913</v>
      </c>
      <c r="AB20" s="269" t="s">
        <v>2661</v>
      </c>
      <c r="AC20" s="36" t="s">
        <v>563</v>
      </c>
      <c r="AD20" s="1614" t="s">
        <v>1537</v>
      </c>
      <c r="AE20" s="269"/>
      <c r="AF20" s="268"/>
      <c r="AG20" s="268"/>
      <c r="AH20" s="1567"/>
      <c r="AI20" s="1409" t="s">
        <v>1548</v>
      </c>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21"/>
      <c r="BJ20" s="18"/>
      <c r="BK20" s="18"/>
      <c r="BL20" s="18"/>
      <c r="BM20" s="18"/>
      <c r="BN20" s="18"/>
      <c r="BO20" s="18"/>
      <c r="BP20" s="18"/>
      <c r="BQ20" s="18"/>
      <c r="BR20" s="18"/>
      <c r="BS20" s="18"/>
    </row>
    <row r="21" customFormat="false" ht="12.75" hidden="false" customHeight="false" outlineLevel="0" collapsed="false">
      <c r="A21" s="1611" t="s">
        <v>590</v>
      </c>
      <c r="B21" s="1611"/>
      <c r="C21" s="1612" t="s">
        <v>6381</v>
      </c>
      <c r="D21" s="1613" t="s">
        <v>6382</v>
      </c>
      <c r="E21" s="1613" t="s">
        <v>6383</v>
      </c>
      <c r="F21" s="1613" t="s">
        <v>6384</v>
      </c>
      <c r="G21" s="483" t="s">
        <v>6385</v>
      </c>
      <c r="H21" s="508"/>
      <c r="I21" s="483" t="s">
        <v>6386</v>
      </c>
      <c r="J21" s="462" t="s">
        <v>6387</v>
      </c>
      <c r="K21" s="483" t="s">
        <v>6388</v>
      </c>
      <c r="L21" s="462" t="s">
        <v>6389</v>
      </c>
      <c r="M21" s="504" t="s">
        <v>6390</v>
      </c>
      <c r="N21" s="483" t="s">
        <v>6391</v>
      </c>
      <c r="O21" s="462" t="s">
        <v>1458</v>
      </c>
      <c r="P21" s="504" t="s">
        <v>6392</v>
      </c>
      <c r="Q21" s="483" t="s">
        <v>913</v>
      </c>
      <c r="R21" s="1614"/>
      <c r="S21" s="1615" t="s">
        <v>6393</v>
      </c>
      <c r="T21" s="483" t="s">
        <v>913</v>
      </c>
      <c r="U21" s="483" t="s">
        <v>6394</v>
      </c>
      <c r="V21" s="508" t="s">
        <v>563</v>
      </c>
      <c r="W21" s="1614" t="s">
        <v>1537</v>
      </c>
      <c r="X21" s="508" t="s">
        <v>569</v>
      </c>
      <c r="Y21" s="508" t="s">
        <v>569</v>
      </c>
      <c r="Z21" s="508" t="s">
        <v>569</v>
      </c>
      <c r="AA21" s="483" t="s">
        <v>913</v>
      </c>
      <c r="AB21" s="483" t="s">
        <v>913</v>
      </c>
      <c r="AC21" s="462" t="s">
        <v>563</v>
      </c>
      <c r="AD21" s="1614" t="s">
        <v>562</v>
      </c>
      <c r="AE21" s="483"/>
      <c r="AF21" s="483"/>
      <c r="AG21" s="483"/>
      <c r="AH21" s="1600"/>
      <c r="AI21" s="1623" t="s">
        <v>1548</v>
      </c>
      <c r="AJ21" s="1608"/>
      <c r="AK21" s="1608"/>
      <c r="AL21" s="1608"/>
      <c r="AM21" s="1608"/>
      <c r="AN21" s="1609"/>
      <c r="AO21" s="1609"/>
      <c r="AP21" s="1609"/>
      <c r="AQ21" s="1609"/>
      <c r="AR21" s="1609"/>
      <c r="AS21" s="1609"/>
      <c r="AT21" s="1609"/>
      <c r="AU21" s="1609"/>
      <c r="AV21" s="1609"/>
      <c r="AW21" s="1609"/>
      <c r="AX21" s="1609"/>
      <c r="AY21" s="1609"/>
      <c r="AZ21" s="1609"/>
      <c r="BA21" s="1609"/>
      <c r="BB21" s="1609"/>
      <c r="BC21" s="1609"/>
      <c r="BD21" s="1609"/>
      <c r="BE21" s="1609"/>
      <c r="BF21" s="1609"/>
      <c r="BG21" s="1609"/>
      <c r="BH21" s="1609"/>
      <c r="BI21" s="1609"/>
      <c r="BJ21" s="1609"/>
      <c r="BK21" s="1609"/>
      <c r="BL21" s="1609"/>
      <c r="BM21" s="1609"/>
      <c r="BN21" s="1609"/>
      <c r="BO21" s="1609"/>
      <c r="BP21" s="1609"/>
      <c r="BQ21" s="1609"/>
      <c r="BR21" s="1610"/>
      <c r="BS21" s="1610"/>
    </row>
    <row r="22" customFormat="false" ht="12.75" hidden="false" customHeight="false" outlineLevel="0" collapsed="false">
      <c r="A22" s="1611" t="s">
        <v>6395</v>
      </c>
      <c r="B22" s="1611"/>
      <c r="C22" s="1612" t="s">
        <v>6396</v>
      </c>
      <c r="D22" s="1613" t="s">
        <v>6397</v>
      </c>
      <c r="E22" s="1613" t="s">
        <v>6398</v>
      </c>
      <c r="F22" s="1613" t="s">
        <v>6399</v>
      </c>
      <c r="G22" s="483" t="s">
        <v>6400</v>
      </c>
      <c r="H22" s="483" t="s">
        <v>6401</v>
      </c>
      <c r="I22" s="483" t="s">
        <v>6402</v>
      </c>
      <c r="J22" s="504" t="s">
        <v>6403</v>
      </c>
      <c r="K22" s="483" t="s">
        <v>6404</v>
      </c>
      <c r="L22" s="483" t="s">
        <v>913</v>
      </c>
      <c r="M22" s="504" t="s">
        <v>6405</v>
      </c>
      <c r="N22" s="508" t="s">
        <v>569</v>
      </c>
      <c r="O22" s="462" t="s">
        <v>1458</v>
      </c>
      <c r="P22" s="504"/>
      <c r="Q22" s="462"/>
      <c r="R22" s="1614"/>
      <c r="S22" s="1774" t="s">
        <v>6406</v>
      </c>
      <c r="T22" s="483" t="s">
        <v>913</v>
      </c>
      <c r="U22" s="483" t="s">
        <v>6407</v>
      </c>
      <c r="V22" s="508" t="s">
        <v>563</v>
      </c>
      <c r="W22" s="1614" t="s">
        <v>1537</v>
      </c>
      <c r="X22" s="483" t="s">
        <v>913</v>
      </c>
      <c r="Y22" s="483" t="s">
        <v>913</v>
      </c>
      <c r="Z22" s="483" t="s">
        <v>913</v>
      </c>
      <c r="AA22" s="483" t="s">
        <v>913</v>
      </c>
      <c r="AB22" s="483" t="s">
        <v>913</v>
      </c>
      <c r="AC22" s="462" t="s">
        <v>563</v>
      </c>
      <c r="AD22" s="1614" t="s">
        <v>562</v>
      </c>
      <c r="AE22" s="483"/>
      <c r="AF22" s="483"/>
      <c r="AG22" s="483"/>
      <c r="AH22" s="1600"/>
      <c r="AI22" s="1623" t="s">
        <v>1548</v>
      </c>
      <c r="AJ22" s="1608"/>
      <c r="AK22" s="1608"/>
      <c r="AL22" s="1608"/>
      <c r="AM22" s="1608"/>
      <c r="AN22" s="1609"/>
      <c r="AO22" s="1609"/>
      <c r="AP22" s="1609"/>
      <c r="AQ22" s="1609"/>
      <c r="AR22" s="1609"/>
      <c r="AS22" s="1609"/>
      <c r="AT22" s="1609"/>
      <c r="AU22" s="1609"/>
      <c r="AV22" s="1609"/>
      <c r="AW22" s="1609"/>
      <c r="AX22" s="1609"/>
      <c r="AY22" s="1609"/>
      <c r="AZ22" s="1609"/>
      <c r="BA22" s="1609"/>
      <c r="BB22" s="1609"/>
      <c r="BC22" s="1609"/>
      <c r="BD22" s="1609"/>
      <c r="BE22" s="1609"/>
      <c r="BF22" s="1609"/>
      <c r="BG22" s="1609"/>
      <c r="BH22" s="1609"/>
      <c r="BI22" s="1609"/>
      <c r="BJ22" s="1609"/>
      <c r="BK22" s="1609"/>
      <c r="BL22" s="1609"/>
      <c r="BM22" s="1609"/>
      <c r="BN22" s="1609"/>
      <c r="BO22" s="1609"/>
      <c r="BP22" s="1609"/>
      <c r="BQ22" s="1609"/>
      <c r="BR22" s="1610"/>
      <c r="BS22" s="1610"/>
    </row>
    <row r="23" customFormat="false" ht="90.75" hidden="false" customHeight="true" outlineLevel="0" collapsed="false">
      <c r="A23" s="1596" t="s">
        <v>150</v>
      </c>
      <c r="B23" s="1596"/>
      <c r="C23" s="1597" t="s">
        <v>1731</v>
      </c>
      <c r="D23" s="1777" t="s">
        <v>1732</v>
      </c>
      <c r="E23" s="1604" t="s">
        <v>1733</v>
      </c>
      <c r="F23" s="1604" t="s">
        <v>1734</v>
      </c>
      <c r="G23" s="1614" t="s">
        <v>6277</v>
      </c>
      <c r="H23" s="1614" t="s">
        <v>6277</v>
      </c>
      <c r="I23" s="462" t="s">
        <v>6277</v>
      </c>
      <c r="J23" s="462" t="s">
        <v>1738</v>
      </c>
      <c r="K23" s="462" t="s">
        <v>1740</v>
      </c>
      <c r="L23" s="1622" t="n">
        <v>42012</v>
      </c>
      <c r="M23" s="504" t="s">
        <v>1744</v>
      </c>
      <c r="N23" s="462" t="s">
        <v>1745</v>
      </c>
      <c r="O23" s="462" t="s">
        <v>1539</v>
      </c>
      <c r="P23" s="504" t="s">
        <v>6408</v>
      </c>
      <c r="Q23" s="504" t="s">
        <v>6409</v>
      </c>
      <c r="R23" s="1614"/>
      <c r="S23" s="1778" t="s">
        <v>1743</v>
      </c>
      <c r="T23" s="462" t="s">
        <v>913</v>
      </c>
      <c r="U23" s="504" t="s">
        <v>6410</v>
      </c>
      <c r="V23" s="462" t="s">
        <v>563</v>
      </c>
      <c r="W23" s="1614" t="s">
        <v>562</v>
      </c>
      <c r="X23" s="462" t="s">
        <v>563</v>
      </c>
      <c r="Y23" s="462" t="s">
        <v>913</v>
      </c>
      <c r="Z23" s="462" t="s">
        <v>563</v>
      </c>
      <c r="AA23" s="462" t="s">
        <v>913</v>
      </c>
      <c r="AB23" s="462" t="s">
        <v>913</v>
      </c>
      <c r="AC23" s="462" t="s">
        <v>563</v>
      </c>
      <c r="AD23" s="1614" t="s">
        <v>1537</v>
      </c>
      <c r="AE23" s="462"/>
      <c r="AF23" s="462"/>
      <c r="AG23" s="462"/>
      <c r="AH23" s="1600"/>
      <c r="AI23" s="1623" t="s">
        <v>1548</v>
      </c>
      <c r="AJ23" s="1602"/>
      <c r="AK23" s="1602"/>
      <c r="AL23" s="1602"/>
      <c r="AM23" s="1602"/>
      <c r="AN23" s="946"/>
      <c r="AO23" s="946"/>
      <c r="AP23" s="946"/>
      <c r="AQ23" s="946"/>
      <c r="AR23" s="946"/>
      <c r="AS23" s="946"/>
      <c r="AT23" s="946"/>
      <c r="AU23" s="946"/>
      <c r="AV23" s="946"/>
      <c r="AW23" s="946"/>
      <c r="AX23" s="946"/>
      <c r="AY23" s="946"/>
      <c r="AZ23" s="946"/>
      <c r="BA23" s="946"/>
      <c r="BB23" s="946"/>
      <c r="BC23" s="946"/>
      <c r="BD23" s="946"/>
      <c r="BE23" s="946"/>
      <c r="BF23" s="946"/>
      <c r="BG23" s="946"/>
      <c r="BH23" s="946"/>
      <c r="BI23" s="946"/>
      <c r="BJ23" s="946"/>
      <c r="BK23" s="1609"/>
      <c r="BL23" s="1609"/>
      <c r="BM23" s="1609"/>
      <c r="BN23" s="1609"/>
      <c r="BO23" s="1609"/>
      <c r="BP23" s="1609"/>
      <c r="BQ23" s="1609"/>
      <c r="BR23" s="1610"/>
      <c r="BS23" s="1610"/>
    </row>
    <row r="24" customFormat="false" ht="84.75" hidden="false" customHeight="true" outlineLevel="0" collapsed="false">
      <c r="A24" s="1596" t="s">
        <v>150</v>
      </c>
      <c r="B24" s="1596"/>
      <c r="C24" s="1597" t="s">
        <v>6411</v>
      </c>
      <c r="D24" s="1598" t="s">
        <v>1537</v>
      </c>
      <c r="E24" s="1604" t="s">
        <v>6412</v>
      </c>
      <c r="F24" s="1604" t="s">
        <v>6413</v>
      </c>
      <c r="G24" s="504" t="s">
        <v>6414</v>
      </c>
      <c r="H24" s="504" t="s">
        <v>6415</v>
      </c>
      <c r="I24" s="504" t="s">
        <v>6416</v>
      </c>
      <c r="J24" s="462" t="s">
        <v>6417</v>
      </c>
      <c r="K24" s="483" t="s">
        <v>6418</v>
      </c>
      <c r="L24" s="504" t="s">
        <v>6419</v>
      </c>
      <c r="M24" s="1779" t="s">
        <v>6420</v>
      </c>
      <c r="N24" s="462" t="s">
        <v>563</v>
      </c>
      <c r="O24" s="462" t="s">
        <v>563</v>
      </c>
      <c r="P24" s="1432" t="s">
        <v>563</v>
      </c>
      <c r="Q24" s="508" t="s">
        <v>563</v>
      </c>
      <c r="R24" s="508" t="s">
        <v>563</v>
      </c>
      <c r="S24" s="1578" t="s">
        <v>6421</v>
      </c>
      <c r="T24" s="462" t="s">
        <v>913</v>
      </c>
      <c r="U24" s="504" t="s">
        <v>6422</v>
      </c>
      <c r="V24" s="508" t="s">
        <v>569</v>
      </c>
      <c r="W24" s="462" t="s">
        <v>913</v>
      </c>
      <c r="X24" s="462"/>
      <c r="Y24" s="483" t="s">
        <v>913</v>
      </c>
      <c r="Z24" s="462" t="s">
        <v>913</v>
      </c>
      <c r="AA24" s="462" t="s">
        <v>913</v>
      </c>
      <c r="AB24" s="262" t="s">
        <v>6423</v>
      </c>
      <c r="AC24" s="462"/>
      <c r="AD24" s="462" t="s">
        <v>1537</v>
      </c>
      <c r="AE24" s="462"/>
      <c r="AF24" s="462"/>
      <c r="AG24" s="462"/>
      <c r="AH24" s="1652"/>
      <c r="AI24" s="1616" t="s">
        <v>1548</v>
      </c>
      <c r="AJ24" s="462"/>
      <c r="AK24" s="462"/>
      <c r="AL24" s="462"/>
      <c r="AM24" s="462"/>
      <c r="AN24" s="504"/>
      <c r="AO24" s="504"/>
      <c r="AP24" s="504"/>
      <c r="AQ24" s="504"/>
      <c r="AR24" s="504"/>
      <c r="AS24" s="504"/>
      <c r="AT24" s="504"/>
      <c r="AU24" s="504"/>
      <c r="AV24" s="504"/>
      <c r="AW24" s="504"/>
      <c r="AX24" s="504"/>
      <c r="AY24" s="504"/>
      <c r="AZ24" s="504"/>
      <c r="BA24" s="504"/>
      <c r="BB24" s="504"/>
      <c r="BC24" s="504"/>
      <c r="BD24" s="504"/>
      <c r="BE24" s="504"/>
      <c r="BF24" s="504"/>
      <c r="BG24" s="504"/>
      <c r="BH24" s="504"/>
      <c r="BI24" s="504"/>
      <c r="BJ24" s="504"/>
      <c r="BK24" s="504"/>
      <c r="BL24" s="504"/>
      <c r="BM24" s="504"/>
      <c r="BN24" s="504"/>
      <c r="BO24" s="504"/>
      <c r="BP24" s="504"/>
      <c r="BQ24" s="504"/>
      <c r="BR24" s="1769"/>
      <c r="BS24" s="1769"/>
    </row>
    <row r="25" customFormat="false" ht="12.75" hidden="false" customHeight="false" outlineLevel="0" collapsed="false">
      <c r="A25" s="1780"/>
      <c r="B25" s="1780"/>
      <c r="C25" s="1780"/>
      <c r="D25" s="1781"/>
      <c r="E25" s="1781"/>
      <c r="F25" s="1781"/>
      <c r="G25" s="1781"/>
      <c r="H25" s="1781"/>
      <c r="I25" s="1781"/>
      <c r="J25" s="1781"/>
      <c r="K25" s="1781"/>
      <c r="L25" s="1781"/>
      <c r="M25" s="1781"/>
      <c r="N25" s="1781"/>
      <c r="O25" s="1781"/>
      <c r="P25" s="1781"/>
      <c r="Q25" s="1781"/>
      <c r="R25" s="1781"/>
      <c r="S25" s="1782"/>
      <c r="T25" s="1781"/>
      <c r="U25" s="1781"/>
      <c r="V25" s="1781"/>
      <c r="W25" s="1781"/>
      <c r="X25" s="1781"/>
      <c r="Y25" s="1781"/>
      <c r="Z25" s="1781"/>
      <c r="AA25" s="1781"/>
      <c r="AB25" s="1781"/>
      <c r="AC25" s="1783"/>
      <c r="AD25" s="1783"/>
      <c r="AE25" s="1781"/>
      <c r="AF25" s="1781"/>
      <c r="AG25" s="1781"/>
      <c r="AH25" s="1781"/>
      <c r="AI25" s="1784"/>
      <c r="AJ25" s="1781"/>
      <c r="AK25" s="1781"/>
      <c r="AL25" s="1781"/>
      <c r="AM25" s="1781"/>
      <c r="AN25" s="1781"/>
      <c r="AO25" s="1781"/>
      <c r="AP25" s="1781"/>
      <c r="AQ25" s="1781"/>
      <c r="AR25" s="1781"/>
      <c r="AS25" s="1781"/>
      <c r="AT25" s="1781"/>
      <c r="AU25" s="1781"/>
      <c r="AV25" s="1781"/>
      <c r="AW25" s="1781"/>
      <c r="AX25" s="1781"/>
      <c r="AY25" s="1781"/>
      <c r="AZ25" s="1781"/>
      <c r="BA25" s="1781"/>
      <c r="BB25" s="1781"/>
      <c r="BC25" s="1781"/>
      <c r="BD25" s="1781"/>
      <c r="BE25" s="1781"/>
      <c r="BF25" s="1781"/>
      <c r="BG25" s="1781"/>
      <c r="BH25" s="1781"/>
      <c r="BI25" s="1781"/>
      <c r="BJ25" s="1781"/>
      <c r="BK25" s="1781"/>
      <c r="BL25" s="1781"/>
      <c r="BM25" s="1781"/>
      <c r="BN25" s="1781"/>
      <c r="BO25" s="1781"/>
      <c r="BP25" s="1781"/>
      <c r="BQ25" s="1781"/>
      <c r="BR25" s="1781"/>
      <c r="BS25" s="1781"/>
    </row>
    <row r="26" customFormat="false" ht="12.75" hidden="false" customHeight="false" outlineLevel="0" collapsed="false">
      <c r="A26" s="1500" t="s">
        <v>631</v>
      </c>
      <c r="B26" s="1500"/>
      <c r="C26" s="1500" t="s">
        <v>2715</v>
      </c>
      <c r="D26" s="166"/>
      <c r="E26" s="166"/>
      <c r="F26" s="1505" t="s">
        <v>6424</v>
      </c>
      <c r="G26" s="1484" t="s">
        <v>6425</v>
      </c>
      <c r="H26" s="166"/>
      <c r="I26" s="1484" t="s">
        <v>6426</v>
      </c>
      <c r="J26" s="166"/>
      <c r="K26" s="166"/>
      <c r="L26" s="166"/>
      <c r="M26" s="80"/>
      <c r="N26" s="166"/>
      <c r="O26" s="166"/>
      <c r="P26" s="166"/>
      <c r="Q26" s="166"/>
      <c r="R26" s="166"/>
      <c r="S26" s="1490"/>
      <c r="T26" s="166"/>
      <c r="U26" s="166"/>
      <c r="V26" s="166"/>
      <c r="W26" s="166"/>
      <c r="X26" s="166"/>
      <c r="Y26" s="166"/>
      <c r="Z26" s="166"/>
      <c r="AA26" s="166"/>
      <c r="AB26" s="166"/>
      <c r="AC26" s="166"/>
      <c r="AD26" s="166"/>
      <c r="AE26" s="166"/>
      <c r="AF26" s="166"/>
      <c r="AG26" s="166"/>
      <c r="AH26" s="178"/>
      <c r="AI26" s="166"/>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row>
    <row r="27" customFormat="false" ht="12.75" hidden="false" customHeight="false" outlineLevel="0" collapsed="false">
      <c r="A27" s="1500"/>
      <c r="B27" s="1500"/>
      <c r="C27" s="1500" t="s">
        <v>5623</v>
      </c>
      <c r="D27" s="212" t="s">
        <v>5624</v>
      </c>
      <c r="E27" s="212" t="s">
        <v>6427</v>
      </c>
      <c r="F27" s="212" t="s">
        <v>6428</v>
      </c>
      <c r="G27" s="127" t="s">
        <v>1302</v>
      </c>
      <c r="H27" s="127"/>
      <c r="I27" s="127"/>
      <c r="J27" s="127" t="s">
        <v>6429</v>
      </c>
      <c r="K27" s="127" t="s">
        <v>6430</v>
      </c>
      <c r="L27" s="127"/>
      <c r="M27" s="127"/>
      <c r="N27" s="127"/>
      <c r="O27" s="127"/>
      <c r="P27" s="127"/>
      <c r="Q27" s="127"/>
      <c r="R27" s="127"/>
      <c r="S27" s="1490" t="s">
        <v>6431</v>
      </c>
      <c r="T27" s="127"/>
      <c r="U27" s="127"/>
      <c r="V27" s="127"/>
      <c r="W27" s="127"/>
      <c r="X27" s="127"/>
      <c r="Y27" s="127"/>
      <c r="Z27" s="127"/>
      <c r="AA27" s="127"/>
      <c r="AB27" s="127"/>
      <c r="AC27" s="127"/>
      <c r="AD27" s="127"/>
      <c r="AE27" s="127"/>
      <c r="AF27" s="127"/>
      <c r="AG27" s="127"/>
      <c r="AH27" s="127"/>
      <c r="AI27" s="129" t="s">
        <v>1548</v>
      </c>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row>
    <row r="28" customFormat="false" ht="110.25" hidden="false" customHeight="true" outlineLevel="0" collapsed="false">
      <c r="A28" s="626" t="s">
        <v>4506</v>
      </c>
      <c r="B28" s="626"/>
      <c r="C28" s="626" t="s">
        <v>6432</v>
      </c>
      <c r="D28" s="583" t="s">
        <v>6433</v>
      </c>
      <c r="E28" s="583" t="s">
        <v>6434</v>
      </c>
      <c r="F28" s="583" t="s">
        <v>6435</v>
      </c>
      <c r="G28" s="570" t="s">
        <v>6436</v>
      </c>
      <c r="H28" s="570" t="s">
        <v>6437</v>
      </c>
      <c r="I28" s="570" t="s">
        <v>6438</v>
      </c>
      <c r="J28" s="1785" t="s">
        <v>6439</v>
      </c>
      <c r="K28" s="587" t="s">
        <v>6440</v>
      </c>
      <c r="L28" s="618" t="s">
        <v>6441</v>
      </c>
      <c r="M28" s="618" t="s">
        <v>6442</v>
      </c>
      <c r="N28" s="1299" t="s">
        <v>6443</v>
      </c>
      <c r="O28" s="618" t="s">
        <v>1458</v>
      </c>
      <c r="P28" s="139" t="s">
        <v>6348</v>
      </c>
      <c r="Q28" s="1786" t="n">
        <v>42162</v>
      </c>
      <c r="R28" s="656"/>
      <c r="S28" s="1480" t="s">
        <v>6444</v>
      </c>
      <c r="T28" s="585" t="s">
        <v>563</v>
      </c>
      <c r="U28" s="139" t="s">
        <v>913</v>
      </c>
      <c r="V28" s="624" t="s">
        <v>563</v>
      </c>
      <c r="W28" s="656" t="s">
        <v>562</v>
      </c>
      <c r="X28" s="1787" t="s">
        <v>569</v>
      </c>
      <c r="Y28" s="587" t="s">
        <v>569</v>
      </c>
      <c r="Z28" s="587" t="s">
        <v>6445</v>
      </c>
      <c r="AA28" s="587" t="s">
        <v>569</v>
      </c>
      <c r="AB28" s="139" t="s">
        <v>569</v>
      </c>
      <c r="AC28" s="634"/>
      <c r="AD28" s="634" t="s">
        <v>562</v>
      </c>
      <c r="AE28" s="585"/>
      <c r="AF28" s="585"/>
      <c r="AG28" s="585"/>
      <c r="AH28" s="588"/>
      <c r="AI28" s="564" t="s">
        <v>1548</v>
      </c>
      <c r="AJ28" s="585"/>
      <c r="AK28" s="585"/>
      <c r="AL28" s="585"/>
      <c r="AM28" s="585"/>
      <c r="AN28" s="585"/>
      <c r="AO28" s="585"/>
      <c r="AP28" s="585"/>
      <c r="AQ28" s="585"/>
      <c r="AR28" s="585"/>
      <c r="AS28" s="585"/>
      <c r="AT28" s="585"/>
      <c r="AU28" s="585"/>
      <c r="AV28" s="585"/>
      <c r="AW28" s="585"/>
      <c r="AX28" s="585"/>
      <c r="AY28" s="585"/>
      <c r="AZ28" s="585"/>
      <c r="BA28" s="585"/>
      <c r="BB28" s="585"/>
      <c r="BC28" s="585"/>
      <c r="BD28" s="585"/>
      <c r="BE28" s="585"/>
      <c r="BF28" s="585"/>
      <c r="BG28" s="585"/>
      <c r="BH28" s="585"/>
      <c r="BI28" s="585"/>
      <c r="BJ28" s="585"/>
      <c r="BK28" s="585"/>
      <c r="BL28" s="585"/>
      <c r="BM28" s="585"/>
      <c r="BN28" s="585"/>
      <c r="BO28" s="585"/>
      <c r="BP28" s="585"/>
      <c r="BQ28" s="585"/>
      <c r="BR28" s="585"/>
      <c r="BS28" s="585"/>
    </row>
    <row r="1048576" customFormat="false" ht="12.75" hidden="false" customHeight="true" outlineLevel="0" collapsed="false"/>
  </sheetData>
  <conditionalFormatting sqref="AI24">
    <cfRule type="cellIs" priority="2" operator="equal" aboveAverage="0" equalAverage="0" bottom="0" percent="0" rank="0" text="" dxfId="0">
      <formula>"V"</formula>
    </cfRule>
  </conditionalFormatting>
  <conditionalFormatting sqref="AI23">
    <cfRule type="cellIs" priority="3" operator="equal" aboveAverage="0" equalAverage="0" bottom="0" percent="0" rank="0" text="" dxfId="0">
      <formula>"V"</formula>
    </cfRule>
  </conditionalFormatting>
  <conditionalFormatting sqref="AI22">
    <cfRule type="cellIs" priority="4" operator="equal" aboveAverage="0" equalAverage="0" bottom="0" percent="0" rank="0" text="" dxfId="0">
      <formula>"V"</formula>
    </cfRule>
  </conditionalFormatting>
  <conditionalFormatting sqref="AI21">
    <cfRule type="cellIs" priority="5" operator="equal" aboveAverage="0" equalAverage="0" bottom="0" percent="0" rank="0" text="" dxfId="0">
      <formula>"V"</formula>
    </cfRule>
  </conditionalFormatting>
  <conditionalFormatting sqref="AI19">
    <cfRule type="cellIs" priority="6" operator="equal" aboveAverage="0" equalAverage="0" bottom="0" percent="0" rank="0" text="" dxfId="0">
      <formula>"V"</formula>
    </cfRule>
  </conditionalFormatting>
  <conditionalFormatting sqref="AI18">
    <cfRule type="cellIs" priority="7" operator="equal" aboveAverage="0" equalAverage="0" bottom="0" percent="0" rank="0" text="" dxfId="0">
      <formula>"V"</formula>
    </cfRule>
  </conditionalFormatting>
  <conditionalFormatting sqref="AI17">
    <cfRule type="cellIs" priority="8" operator="equal" aboveAverage="0" equalAverage="0" bottom="0" percent="0" rank="0" text="" dxfId="0">
      <formula>"V"</formula>
    </cfRule>
  </conditionalFormatting>
  <conditionalFormatting sqref="AI16">
    <cfRule type="cellIs" priority="9" operator="equal" aboveAverage="0" equalAverage="0" bottom="0" percent="0" rank="0" text="" dxfId="0">
      <formula>"V"</formula>
    </cfRule>
  </conditionalFormatting>
  <conditionalFormatting sqref="AI1,AI4:AI15,AI20,AI25:AI925">
    <cfRule type="cellIs" priority="10" operator="equal" aboveAverage="0" equalAverage="0" bottom="0" percent="0" rank="0" text="" dxfId="0">
      <formula>"V"</formula>
    </cfRule>
  </conditionalFormatting>
  <hyperlinks>
    <hyperlink ref="E2" r:id="rId1" display="https://www.facebook.com/profile.php?id=100009681338302&amp;fref=ts"/>
    <hyperlink ref="F2" r:id="rId2" display="https://vegan-friendly.co.il/restaurant/296"/>
    <hyperlink ref="E3" r:id="rId3" display="https://www.facebook.com/Hollywood-PIZZA-328313103962473/"/>
    <hyperlink ref="F3" r:id="rId4" display="https://www.vegan-friendly.co.il/%D7%9E%D7%A1%D7%A2%D7%93%D7%94/289/%D7%94%D7%95%D7%9C%D7%99%D7%95%D7%95%D7%93_%D7%A4%D7%99%D7%A6%D7%94"/>
    <hyperlink ref="F4" r:id="rId5" display="http://www.vegan-friendly.co.il/%D7%9E%D7%A1%D7%A2%D7%93%D7%94/28/%D7%90%D7%9E%D7%A8%D7%98%D7%99"/>
    <hyperlink ref="D5" r:id="rId6" display="http://www.oliopizza.co.il/"/>
    <hyperlink ref="E5" r:id="rId7" display="http://www.facebook.com/OllioPizza"/>
    <hyperlink ref="F5" r:id="rId8" display="http://www.vegan-friendly.co.il/restaurant/31/%D7%A4%D7%99%D7%A6%D7%94_%D7%90%D7%95%D7%9C%D7%99%D7%95"/>
    <hyperlink ref="E6" r:id="rId9" display="https://www.facebook.com/pages/%D7%A4%D7%99%D7%A6%D7%94-%D7%A1%D7%9C%D7%99%D7%99%D7%A1/309067152566503"/>
    <hyperlink ref="F6" r:id="rId10" display="http://www.vegan-friendly.co.il/business/%D7%A4%D7%99%D7%A6%D7%94-%D7%A1%D7%9C%D7%99%D7%99%D7%A1/"/>
    <hyperlink ref="E7" r:id="rId11" display="https://www.facebook.com/%D7%A4%D7%99%D7%A6%D7%94-%D7%A4%D7%A8%D7%A0%D7%A6%D7%A1%D7%A7%D7%94-420366544755515/"/>
    <hyperlink ref="F7" r:id="rId12" display="http://www.vegan-friendly.co.il/%D7%9E%D7%A1%D7%A2%D7%93%D7%94/93/%D7%A4%D7%99%D7%A6%D7%94_%D7%A4%D7%A8%D7%A0%D7%A6_%D7%A1%D7%A7%D7%94"/>
    <hyperlink ref="F8" r:id="rId13" display="http://www.vegan-friendly.co.il/%D7%9E%D7%A1%D7%A2%D7%93%D7%94/116/%D7%90%D7%9C%D7%9B%D7%A1%D7%A0%D7%93%D7%A8"/>
    <hyperlink ref="D9" r:id="rId14" display="http://torino.co.il/he/"/>
    <hyperlink ref="E9" r:id="rId15" display="https://www.facebook.com/torino.rest?fref=ts"/>
    <hyperlink ref="F9" r:id="rId16" display="http://www.vegan-friendly.co.il/%D7%9E%D7%A1%D7%A2%D7%93%D7%94/118/%D7%A4%D7%99%D7%A6%D7%94_%D7%98%D7%95%D7%A8%D7%99%D7%A0%D7%95"/>
    <hyperlink ref="E10" r:id="rId17" display="https://www.facebook.com/greencatvegan"/>
    <hyperlink ref="F10" r:id="rId18" display="http://www.vegan-friendly.co.il/%D7%9E%D7%A1%D7%A2%D7%93%D7%94/137/%D7%94%D7%97%D7%AA%D7%95%D7%9C_%D7%94%D7%99%D7%A8%D7%95%D7%A7"/>
    <hyperlink ref="E11" r:id="rId19" display="https://www.facebook.com/pizza.lazino.haifa"/>
    <hyperlink ref="F11" r:id="rId20" display="http://www.vegan-friendly.co.il/business/%D7%A4%D7%99%D7%A6%D7%94-%D7%9C%D7%96%D7%99%D7%A0%D7%95/"/>
    <hyperlink ref="D12" r:id="rId21" display="http://www.pizza-bordo.com/"/>
    <hyperlink ref="E12" r:id="rId22" display="https://www.facebook.com/PizzaBordo"/>
    <hyperlink ref="F12" r:id="rId23" display="http://www.vegan-friendly.co.il/%D7%9E%D7%A1%D7%A2%D7%93%D7%94/150/%D7%A4%D7%99%D7%A6%D7%94_%D7%91%D7%95%D7%A8%D7%93%D7%95"/>
    <hyperlink ref="E13" r:id="rId24" display="https://www.facebook.com/niropizza/"/>
    <hyperlink ref="F13" r:id="rId25" display="http://www.vegan-friendly.co.il/%D7%9E%D7%A1%D7%A2%D7%93%D7%94/151/%D7%A4%D7%99%D7%A6%D7%94_%D7%A0%D7%99%D7%A8%D7%95"/>
    <hyperlink ref="F14" r:id="rId26" display="http://www.vegan-friendly.co.il/%D7%9E%D7%A1%D7%A2%D7%93%D7%94/152/%D7%A4%D7%99%D7%A6%D7%94_%D7%A4%D7%93%D7%90%D7%9C"/>
    <hyperlink ref="E15" r:id="rId27" display="https://www.facebook.com/PizzaZazaHarova/timeline"/>
    <hyperlink ref="D16" r:id="rId28" display="http://www.pizzasso.co.il/"/>
    <hyperlink ref="E16" r:id="rId29" display="https://www.facebook.com/pages/Pizzasso-%D7%A4%D7%99%D7%A6%D7%90%D7%A1%D7%95/340398582817101"/>
    <hyperlink ref="F16" r:id="rId30" display="http://vegan-friendly.co.il/restaurant/192/Pizzasso"/>
    <hyperlink ref="E17" r:id="rId31" display="https://www.facebook.com/YKMKEREN"/>
    <hyperlink ref="F17" r:id="rId32" display="http://www.vegan-friendly.co.il/restaurant/196/%D7%A8%D7%95%D7%96%D7%9E%D7%A8%D7%99%D7%9F"/>
    <hyperlink ref="D18" r:id="rId33" display="http://www.prego.co.il/"/>
    <hyperlink ref="E18" r:id="rId34" display="https://www.facebook.com/pizzaprego/timeline"/>
    <hyperlink ref="F18" r:id="rId35" display="http://vegan-friendly.co.il/restaurant/205/%D7%A4%D7%99%D7%A6%D7%94_%D7%A4%D7%A8%D7%92%D7%95"/>
    <hyperlink ref="D19" r:id="rId36" display="http://www.dominos.co.il/?gclid=CISmx9D657sCFcJd3godhVgA5Q"/>
    <hyperlink ref="E19" r:id="rId37" display="https://www.facebook.com/DominosPizzaIsrael"/>
    <hyperlink ref="F19" r:id="rId38" display="http://www.vegan-friendly.co.il/business/%D7%93%D7%95%D7%9E%D7%99%D7%A0%D7%95%D7%A1-%D7%A4%D7%99%D7%A6%D7%94/"/>
    <hyperlink ref="E20" r:id="rId39" display="https://www.facebook.com/TonyVespaIsrael"/>
    <hyperlink ref="F20" r:id="rId40" display="http://vegan-friendly.co.il/restaurant/138/%D7%98%D7%95%D7%A0%D7%99_%D7%95%D7%A1%D7%A4%D7%94"/>
    <hyperlink ref="H20" r:id="rId41" display="https://www.facebook.com/TonyVespaIsrael/info?tab=page_info"/>
    <hyperlink ref="D21" r:id="rId42" display="http://www.donperdo.co.il/"/>
    <hyperlink ref="E21" r:id="rId43" display="https://www.facebook.com/pizzadp"/>
    <hyperlink ref="F21" r:id="rId44" display="http://vegan-friendly.co.il/restaurant/210/%D7%A4%D7%99%D7%A6%D7%94_%D7%93%D7%95%D7%9F_%D7%A4%D7%A8%D7%93%D7%95"/>
    <hyperlink ref="D22" r:id="rId45" display="http://pomodori.co.il/"/>
    <hyperlink ref="E22" r:id="rId46" display="https://www.facebook.com/pages/%D7%A4%D7%99%D7%A6%D7%94-%D7%A4%D7%95%D7%9E%D7%95%D7%93%D7%95%D7%A8%D7%99/338136442993097?fref=ts"/>
    <hyperlink ref="F22" r:id="rId47" display="http://vegan-friendly.co.il/restaurant/211"/>
    <hyperlink ref="D23" r:id="rId48" display="http://bazzili.com/"/>
    <hyperlink ref="E23" r:id="rId49" display="https://www.facebook.com/bazillicom/?fref=ts"/>
    <hyperlink ref="F23" r:id="rId50" display="http://vegan-friendly.co.il/%D7%9E%D7%A1%D7%A2%D7%93%D7%94/226/%D7%91%D7%96%D7%99%D7%9C%D7%99.%D7%A7%D7%95%D7%9D_-%20%D7%A4%D7%99%D7%A6%D7%94%20&amp;%20%D7%9E%D7%9C%D7%91%D7%99%20%D7%91%D7%A8"/>
    <hyperlink ref="E24" r:id="rId51" display="https://www.facebook.com/%D7%A4%D7%99%D7%A6%D7%94-%D7%A8%D7%95%D7%9E%D7%90-%D7%97%D7%93%D7%A8%D7%94-1545107989152936/"/>
    <hyperlink ref="F24" r:id="rId52" display="http://vegan-friendly.co.il/%D7%9E%D7%A1%D7%A2%D7%93%D7%94/279/%D7%A4%D7%99%D7%A6%D7%94_%D7%A8%D7%95%D7%9E%D7%90%20%D7%97%D7%93%D7%A8%D7%94"/>
    <hyperlink ref="F26" r:id="rId53" display="http://www.vegan-friendly.co.il/%D7%9E%D7%A1%D7%A2%D7%93%D7%94/159/%D7%9E%D7%95%D7%A6%D7%A8%D7%9C%D7%94"/>
    <hyperlink ref="D27" r:id="rId54" display="http://www.agvania.co.il/"/>
    <hyperlink ref="E27" r:id="rId55" display="https://www.facebook.com/agvania.pizza/timeline"/>
    <hyperlink ref="F27" r:id="rId56" display="http://www.vegan-friendly.co.il/%D7%9E%D7%A1%D7%A2%D7%93%D7%94/139/%D7%A4%D7%99%D7%A6%D7%94_%D7%A2%D7%92%D7%91%D7%A0%D7%99%D7%94"/>
    <hyperlink ref="D28" r:id="rId57" display="http://www.konopizza-israel.com/%D7%A1%D7%A0%D7%99%D7%A4%D7%99%D7%9D/"/>
    <hyperlink ref="E28" r:id="rId58" display="https://www.facebook.com/pages/%D7%A7%D7%95%D7%A0%D7%95%D7%A4%D7%99%D7%A6%D7%94/729393893846020?fref=ts"/>
    <hyperlink ref="F28" r:id="rId59" display="http://vegan-friendly.co.il/restaurant/203/%D7%A7%D7%95%D7%A0%D7%95%D7%A4%D7%99%D7%A6%D7%9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T125"/>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6" min="1" style="0" width="17.0102040816327"/>
    <col collapsed="false" hidden="false" max="17" min="17" style="0" width="32.265306122449"/>
    <col collapsed="false" hidden="false" max="18" min="18" style="0" width="17.0102040816327"/>
    <col collapsed="false" hidden="false" max="19" min="19" style="0" width="46.1683673469388"/>
    <col collapsed="false" hidden="false" max="20" min="20" style="0" width="17.0102040816327"/>
    <col collapsed="false" hidden="false" max="21" min="21" style="0" width="20.7908163265306"/>
    <col collapsed="false" hidden="false" max="33" min="22" style="0" width="17.0102040816327"/>
    <col collapsed="false" hidden="false" max="34" min="34" style="0" width="4.86224489795918"/>
    <col collapsed="false" hidden="false" max="35" min="35" style="0" width="14.1734693877551"/>
    <col collapsed="false" hidden="false" max="36" min="36" style="0" width="17.0102040816327"/>
    <col collapsed="false" hidden="false" max="37" min="37" style="0" width="2.42857142857143"/>
    <col collapsed="false" hidden="false" max="72" min="38" style="0" width="17.0102040816327"/>
    <col collapsed="false" hidden="false" max="1025" min="73" style="0" width="14.1734693877551"/>
  </cols>
  <sheetData>
    <row r="1" customFormat="false" ht="12.75" hidden="false" customHeight="false" outlineLevel="0" collapsed="false">
      <c r="A1" s="2" t="s">
        <v>6446</v>
      </c>
      <c r="B1" s="2" t="s">
        <v>1</v>
      </c>
      <c r="C1" s="2" t="s">
        <v>2</v>
      </c>
      <c r="D1" s="2" t="s">
        <v>876</v>
      </c>
      <c r="E1" s="2" t="s">
        <v>877</v>
      </c>
      <c r="F1" s="2" t="s">
        <v>6447</v>
      </c>
      <c r="G1" s="2" t="s">
        <v>4418</v>
      </c>
      <c r="H1" s="2" t="s">
        <v>6</v>
      </c>
      <c r="I1" s="2" t="s">
        <v>880</v>
      </c>
      <c r="J1" s="2" t="s">
        <v>8</v>
      </c>
      <c r="K1" s="2" t="s">
        <v>885</v>
      </c>
      <c r="L1" s="2" t="s">
        <v>6448</v>
      </c>
      <c r="M1" s="2" t="s">
        <v>6449</v>
      </c>
      <c r="N1" s="2" t="s">
        <v>6450</v>
      </c>
      <c r="O1" s="2" t="s">
        <v>892</v>
      </c>
      <c r="P1" s="2" t="s">
        <v>893</v>
      </c>
      <c r="Q1" s="2" t="s">
        <v>6451</v>
      </c>
      <c r="R1" s="2" t="s">
        <v>6452</v>
      </c>
      <c r="S1" s="2" t="s">
        <v>6453</v>
      </c>
      <c r="T1" s="2" t="s">
        <v>6454</v>
      </c>
      <c r="U1" s="2" t="s">
        <v>6455</v>
      </c>
      <c r="V1" s="2" t="s">
        <v>883</v>
      </c>
      <c r="W1" s="2" t="s">
        <v>5311</v>
      </c>
      <c r="X1" s="2" t="s">
        <v>887</v>
      </c>
      <c r="Y1" s="2" t="s">
        <v>888</v>
      </c>
      <c r="Z1" s="2" t="s">
        <v>889</v>
      </c>
      <c r="AA1" s="2" t="s">
        <v>6456</v>
      </c>
      <c r="AB1" s="2" t="s">
        <v>891</v>
      </c>
      <c r="AC1" s="2" t="s">
        <v>895</v>
      </c>
      <c r="AD1" s="2" t="s">
        <v>902</v>
      </c>
      <c r="AE1" s="2" t="s">
        <v>6457</v>
      </c>
      <c r="AF1" s="2" t="s">
        <v>6458</v>
      </c>
      <c r="AG1" s="2" t="s">
        <v>901</v>
      </c>
      <c r="AH1" s="1788"/>
      <c r="AI1" s="2" t="s">
        <v>875</v>
      </c>
      <c r="AJ1" s="2" t="s">
        <v>6459</v>
      </c>
      <c r="AK1" s="1788"/>
      <c r="AL1" s="2" t="s">
        <v>6460</v>
      </c>
      <c r="AM1" s="2" t="s">
        <v>6461</v>
      </c>
      <c r="AN1" s="1789"/>
      <c r="AO1" s="1789"/>
      <c r="AP1" s="1789"/>
      <c r="AQ1" s="1789"/>
      <c r="AR1" s="1789"/>
      <c r="AS1" s="1789"/>
      <c r="AT1" s="1789"/>
      <c r="AU1" s="1789"/>
      <c r="AV1" s="1789"/>
      <c r="AW1" s="1789"/>
      <c r="AX1" s="1789"/>
      <c r="AY1" s="1789"/>
      <c r="AZ1" s="1789"/>
      <c r="BA1" s="1789"/>
      <c r="BB1" s="1789"/>
      <c r="BC1" s="1789"/>
      <c r="BD1" s="1789"/>
      <c r="BE1" s="1789"/>
      <c r="BF1" s="1789"/>
      <c r="BG1" s="1789"/>
      <c r="BH1" s="1789"/>
      <c r="BI1" s="1789"/>
      <c r="BJ1" s="1789"/>
      <c r="BK1" s="1789"/>
      <c r="BL1" s="1789"/>
      <c r="BM1" s="1789"/>
      <c r="BN1" s="1789"/>
      <c r="BO1" s="1789"/>
      <c r="BP1" s="1789"/>
      <c r="BQ1" s="1789"/>
      <c r="BR1" s="1789"/>
      <c r="BS1" s="1789"/>
      <c r="BT1" s="1789"/>
    </row>
    <row r="2" customFormat="false" ht="15" hidden="false" customHeight="true" outlineLevel="0" collapsed="false">
      <c r="A2" s="1051" t="s">
        <v>1270</v>
      </c>
      <c r="B2" s="1051" t="s">
        <v>633</v>
      </c>
      <c r="C2" s="1790" t="s">
        <v>6462</v>
      </c>
      <c r="D2" s="242" t="s">
        <v>6463</v>
      </c>
      <c r="E2" s="242" t="s">
        <v>6464</v>
      </c>
      <c r="F2" s="935" t="s">
        <v>6465</v>
      </c>
      <c r="G2" s="1791" t="s">
        <v>1537</v>
      </c>
      <c r="H2" s="1792" t="s">
        <v>6466</v>
      </c>
      <c r="I2" s="1793" t="s">
        <v>6467</v>
      </c>
      <c r="J2" s="1794" t="s">
        <v>6468</v>
      </c>
      <c r="K2" s="1793" t="s">
        <v>6469</v>
      </c>
      <c r="L2" s="234" t="s">
        <v>5334</v>
      </c>
      <c r="M2" s="1792" t="s">
        <v>6470</v>
      </c>
      <c r="N2" s="36" t="s">
        <v>563</v>
      </c>
      <c r="O2" s="507" t="s">
        <v>563</v>
      </c>
      <c r="P2" s="1795" t="s">
        <v>563</v>
      </c>
      <c r="Q2" s="507" t="s">
        <v>563</v>
      </c>
      <c r="R2" s="234" t="s">
        <v>563</v>
      </c>
      <c r="S2" s="1796" t="s">
        <v>6471</v>
      </c>
      <c r="T2" s="1792" t="s">
        <v>913</v>
      </c>
      <c r="U2" s="1761" t="s">
        <v>1537</v>
      </c>
      <c r="V2" s="1761" t="s">
        <v>562</v>
      </c>
      <c r="W2" s="1797" t="s">
        <v>1537</v>
      </c>
      <c r="X2" s="36" t="s">
        <v>563</v>
      </c>
      <c r="Y2" s="1797" t="s">
        <v>1537</v>
      </c>
      <c r="Z2" s="1761" t="s">
        <v>1537</v>
      </c>
      <c r="AA2" s="1761" t="s">
        <v>6472</v>
      </c>
      <c r="AB2" s="36" t="s">
        <v>913</v>
      </c>
      <c r="AC2" s="36" t="s">
        <v>563</v>
      </c>
      <c r="AD2" s="36" t="s">
        <v>563</v>
      </c>
      <c r="AE2" s="36"/>
      <c r="AF2" s="36"/>
      <c r="AG2" s="36"/>
      <c r="AH2" s="1573"/>
      <c r="AI2" s="1148"/>
      <c r="AJ2" s="1148"/>
      <c r="AK2" s="1148"/>
      <c r="AL2" s="1148"/>
      <c r="AM2" s="1148"/>
      <c r="AN2" s="1148"/>
      <c r="AO2" s="1148"/>
      <c r="AP2" s="1148"/>
      <c r="AQ2" s="1148"/>
      <c r="AR2" s="1148"/>
      <c r="AS2" s="1148"/>
      <c r="AT2" s="1148"/>
      <c r="AU2" s="1148"/>
      <c r="AV2" s="1148"/>
      <c r="AW2" s="1148"/>
      <c r="AX2" s="1148"/>
      <c r="AY2" s="1148"/>
      <c r="AZ2" s="1148"/>
      <c r="BA2" s="1148"/>
      <c r="BB2" s="1148"/>
      <c r="BC2" s="1148"/>
      <c r="BD2" s="1148"/>
      <c r="BE2" s="1148"/>
      <c r="BF2" s="1148"/>
      <c r="BG2" s="1148"/>
      <c r="BH2" s="1148"/>
      <c r="BI2" s="1148"/>
      <c r="BJ2" s="1148"/>
      <c r="BK2" s="1148"/>
      <c r="BL2" s="1148"/>
      <c r="BM2" s="1148"/>
      <c r="BN2" s="1148"/>
      <c r="BO2" s="1148"/>
      <c r="BP2" s="1148"/>
      <c r="BQ2" s="1148"/>
      <c r="BR2" s="1148"/>
      <c r="BS2" s="1148"/>
      <c r="BT2" s="21"/>
    </row>
    <row r="3" customFormat="false" ht="15" hidden="false" customHeight="true" outlineLevel="0" collapsed="false">
      <c r="A3" s="1051" t="s">
        <v>631</v>
      </c>
      <c r="B3" s="1051" t="s">
        <v>4442</v>
      </c>
      <c r="C3" s="1790" t="s">
        <v>6473</v>
      </c>
      <c r="D3" s="1761" t="s">
        <v>949</v>
      </c>
      <c r="E3" s="1775" t="s">
        <v>6474</v>
      </c>
      <c r="F3" s="935" t="s">
        <v>6475</v>
      </c>
      <c r="G3" s="36" t="s">
        <v>6476</v>
      </c>
      <c r="H3" s="1792" t="s">
        <v>6477</v>
      </c>
      <c r="I3" s="1792" t="s">
        <v>6478</v>
      </c>
      <c r="J3" s="1798" t="s">
        <v>6479</v>
      </c>
      <c r="K3" s="1799" t="s">
        <v>6480</v>
      </c>
      <c r="L3" s="234" t="s">
        <v>6481</v>
      </c>
      <c r="M3" s="234" t="s">
        <v>6482</v>
      </c>
      <c r="N3" s="1792" t="s">
        <v>563</v>
      </c>
      <c r="O3" s="507" t="s">
        <v>563</v>
      </c>
      <c r="P3" s="507" t="s">
        <v>563</v>
      </c>
      <c r="Q3" s="507" t="s">
        <v>563</v>
      </c>
      <c r="R3" s="36" t="s">
        <v>563</v>
      </c>
      <c r="S3" s="1796" t="s">
        <v>6483</v>
      </c>
      <c r="T3" s="507" t="s">
        <v>563</v>
      </c>
      <c r="U3" s="507" t="s">
        <v>563</v>
      </c>
      <c r="V3" s="507" t="s">
        <v>563</v>
      </c>
      <c r="W3" s="507" t="s">
        <v>569</v>
      </c>
      <c r="X3" s="507" t="s">
        <v>569</v>
      </c>
      <c r="Y3" s="507" t="s">
        <v>569</v>
      </c>
      <c r="Z3" s="507" t="s">
        <v>569</v>
      </c>
      <c r="AA3" s="507" t="s">
        <v>569</v>
      </c>
      <c r="AB3" s="36" t="s">
        <v>563</v>
      </c>
      <c r="AC3" s="36" t="s">
        <v>563</v>
      </c>
      <c r="AD3" s="1792" t="s">
        <v>563</v>
      </c>
      <c r="AE3" s="1792"/>
      <c r="AF3" s="36"/>
      <c r="AG3" s="36"/>
      <c r="AH3" s="1800"/>
      <c r="AI3" s="1429"/>
      <c r="AJ3" s="1148"/>
      <c r="AK3" s="1148"/>
      <c r="AL3" s="1148"/>
      <c r="AM3" s="1148"/>
      <c r="AN3" s="1148"/>
      <c r="AO3" s="1148"/>
      <c r="AP3" s="1148"/>
      <c r="AQ3" s="1148"/>
      <c r="AR3" s="1148"/>
      <c r="AS3" s="1148"/>
      <c r="AT3" s="1148"/>
      <c r="AU3" s="1148"/>
      <c r="AV3" s="1148"/>
      <c r="AW3" s="1148"/>
      <c r="AX3" s="1148"/>
      <c r="AY3" s="1148"/>
      <c r="AZ3" s="1148"/>
      <c r="BA3" s="1148"/>
      <c r="BB3" s="1148"/>
      <c r="BC3" s="1148"/>
      <c r="BD3" s="1148"/>
      <c r="BE3" s="1148"/>
      <c r="BF3" s="1148"/>
      <c r="BG3" s="1148"/>
      <c r="BH3" s="1148"/>
      <c r="BI3" s="1148"/>
      <c r="BJ3" s="1148"/>
      <c r="BK3" s="1148"/>
      <c r="BL3" s="1148"/>
      <c r="BM3" s="1148"/>
      <c r="BN3" s="1148"/>
      <c r="BO3" s="1148"/>
      <c r="BP3" s="1148"/>
      <c r="BQ3" s="1148"/>
      <c r="BR3" s="1148"/>
      <c r="BS3" s="1148"/>
      <c r="BT3" s="21"/>
    </row>
    <row r="4" customFormat="false" ht="15" hidden="false" customHeight="true" outlineLevel="0" collapsed="false">
      <c r="A4" s="1051" t="s">
        <v>51</v>
      </c>
      <c r="B4" s="1051" t="s">
        <v>4442</v>
      </c>
      <c r="C4" s="1790" t="s">
        <v>6484</v>
      </c>
      <c r="D4" s="1801" t="s">
        <v>569</v>
      </c>
      <c r="E4" s="1802" t="s">
        <v>6485</v>
      </c>
      <c r="F4" s="935" t="s">
        <v>6486</v>
      </c>
      <c r="G4" s="1803" t="s">
        <v>6487</v>
      </c>
      <c r="H4" s="1803" t="s">
        <v>6488</v>
      </c>
      <c r="I4" s="545" t="s">
        <v>6489</v>
      </c>
      <c r="J4" s="1804" t="s">
        <v>6490</v>
      </c>
      <c r="K4" s="1792" t="s">
        <v>6491</v>
      </c>
      <c r="L4" s="1792" t="s">
        <v>4539</v>
      </c>
      <c r="M4" s="1792" t="s">
        <v>6492</v>
      </c>
      <c r="N4" s="1792" t="s">
        <v>563</v>
      </c>
      <c r="O4" s="1566" t="s">
        <v>563</v>
      </c>
      <c r="P4" s="1805" t="s">
        <v>563</v>
      </c>
      <c r="Q4" s="1571" t="s">
        <v>6493</v>
      </c>
      <c r="R4" s="545" t="s">
        <v>563</v>
      </c>
      <c r="S4" s="1796" t="s">
        <v>6494</v>
      </c>
      <c r="T4" s="1566" t="s">
        <v>563</v>
      </c>
      <c r="U4" s="36" t="s">
        <v>6495</v>
      </c>
      <c r="V4" s="507" t="s">
        <v>563</v>
      </c>
      <c r="W4" s="36" t="s">
        <v>913</v>
      </c>
      <c r="X4" s="507" t="s">
        <v>569</v>
      </c>
      <c r="Y4" s="507" t="s">
        <v>569</v>
      </c>
      <c r="Z4" s="36" t="s">
        <v>913</v>
      </c>
      <c r="AA4" s="36" t="s">
        <v>913</v>
      </c>
      <c r="AB4" s="1566" t="s">
        <v>569</v>
      </c>
      <c r="AC4" s="545" t="s">
        <v>563</v>
      </c>
      <c r="AD4" s="545" t="s">
        <v>563</v>
      </c>
      <c r="AE4" s="545"/>
      <c r="AF4" s="36"/>
      <c r="AG4" s="545"/>
      <c r="AH4" s="1588"/>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21"/>
      <c r="BT4" s="21"/>
    </row>
    <row r="5" customFormat="false" ht="15" hidden="false" customHeight="true" outlineLevel="0" collapsed="false">
      <c r="A5" s="1051" t="s">
        <v>6496</v>
      </c>
      <c r="B5" s="1051" t="s">
        <v>633</v>
      </c>
      <c r="C5" s="1606" t="s">
        <v>6497</v>
      </c>
      <c r="D5" s="1806" t="s">
        <v>562</v>
      </c>
      <c r="E5" s="1807" t="s">
        <v>6498</v>
      </c>
      <c r="F5" s="935" t="s">
        <v>6499</v>
      </c>
      <c r="G5" s="1803" t="s">
        <v>6500</v>
      </c>
      <c r="H5" s="1803" t="s">
        <v>6501</v>
      </c>
      <c r="I5" s="1803" t="s">
        <v>6502</v>
      </c>
      <c r="J5" s="1775" t="s">
        <v>6503</v>
      </c>
      <c r="K5" s="1799" t="s">
        <v>6504</v>
      </c>
      <c r="L5" s="234" t="s">
        <v>6505</v>
      </c>
      <c r="M5" s="1792" t="s">
        <v>6506</v>
      </c>
      <c r="N5" s="1792" t="s">
        <v>563</v>
      </c>
      <c r="O5" s="507" t="s">
        <v>563</v>
      </c>
      <c r="P5" s="36" t="s">
        <v>6507</v>
      </c>
      <c r="Q5" s="36" t="s">
        <v>6508</v>
      </c>
      <c r="R5" s="36" t="s">
        <v>6509</v>
      </c>
      <c r="S5" s="1808" t="s">
        <v>6510</v>
      </c>
      <c r="T5" s="507" t="s">
        <v>563</v>
      </c>
      <c r="U5" s="507" t="s">
        <v>569</v>
      </c>
      <c r="V5" s="36" t="s">
        <v>563</v>
      </c>
      <c r="W5" s="507" t="s">
        <v>569</v>
      </c>
      <c r="X5" s="507"/>
      <c r="Y5" s="507"/>
      <c r="Z5" s="507"/>
      <c r="AA5" s="507"/>
      <c r="AB5" s="1809"/>
      <c r="AC5" s="507" t="s">
        <v>563</v>
      </c>
      <c r="AD5" s="1792" t="s">
        <v>563</v>
      </c>
      <c r="AE5" s="1792"/>
      <c r="AF5" s="36"/>
      <c r="AG5" s="36"/>
      <c r="AH5" s="1810"/>
      <c r="AI5" s="1443"/>
      <c r="AJ5" s="1443"/>
      <c r="AK5" s="1443"/>
      <c r="AL5" s="1443"/>
      <c r="AM5" s="1443"/>
      <c r="AN5" s="1443"/>
      <c r="AO5" s="1443"/>
      <c r="AP5" s="1443"/>
      <c r="AQ5" s="1443"/>
      <c r="AR5" s="1443"/>
      <c r="AS5" s="1443"/>
      <c r="AT5" s="1443"/>
      <c r="AU5" s="1443"/>
      <c r="AV5" s="1443"/>
      <c r="AW5" s="1443"/>
      <c r="AX5" s="1443"/>
      <c r="AY5" s="1443"/>
      <c r="AZ5" s="1443"/>
      <c r="BA5" s="1443"/>
      <c r="BB5" s="1443"/>
      <c r="BC5" s="1443"/>
      <c r="BD5" s="1443"/>
      <c r="BE5" s="1443"/>
      <c r="BF5" s="1443"/>
      <c r="BG5" s="1443"/>
      <c r="BH5" s="1443"/>
      <c r="BI5" s="1443"/>
      <c r="BJ5" s="1443"/>
      <c r="BK5" s="1443"/>
      <c r="BL5" s="1443"/>
      <c r="BM5" s="1443"/>
      <c r="BN5" s="1443"/>
      <c r="BO5" s="1443"/>
      <c r="BP5" s="1443"/>
      <c r="BQ5" s="21"/>
      <c r="BR5" s="21"/>
      <c r="BS5" s="21"/>
      <c r="BT5" s="21"/>
    </row>
    <row r="6" customFormat="false" ht="15" hidden="false" customHeight="true" outlineLevel="0" collapsed="false">
      <c r="A6" s="206" t="s">
        <v>595</v>
      </c>
      <c r="B6" s="206" t="s">
        <v>633</v>
      </c>
      <c r="C6" s="1051" t="s">
        <v>6511</v>
      </c>
      <c r="D6" s="935" t="s">
        <v>6512</v>
      </c>
      <c r="E6" s="1450" t="s">
        <v>6513</v>
      </c>
      <c r="F6" s="935" t="s">
        <v>6514</v>
      </c>
      <c r="G6" s="36" t="s">
        <v>6515</v>
      </c>
      <c r="H6" s="1811" t="s">
        <v>6516</v>
      </c>
      <c r="I6" s="1812" t="s">
        <v>6516</v>
      </c>
      <c r="J6" s="1798" t="s">
        <v>6517</v>
      </c>
      <c r="K6" s="1813" t="s">
        <v>6518</v>
      </c>
      <c r="L6" s="1814" t="s">
        <v>6519</v>
      </c>
      <c r="M6" s="1792" t="s">
        <v>6520</v>
      </c>
      <c r="N6" s="545" t="s">
        <v>6521</v>
      </c>
      <c r="O6" s="1566" t="s">
        <v>569</v>
      </c>
      <c r="P6" s="545" t="s">
        <v>1002</v>
      </c>
      <c r="Q6" s="545" t="s">
        <v>1002</v>
      </c>
      <c r="R6" s="545" t="s">
        <v>1548</v>
      </c>
      <c r="S6" s="1815" t="s">
        <v>6522</v>
      </c>
      <c r="T6" s="545" t="s">
        <v>913</v>
      </c>
      <c r="U6" s="36" t="s">
        <v>6523</v>
      </c>
      <c r="V6" s="36" t="s">
        <v>563</v>
      </c>
      <c r="W6" s="507"/>
      <c r="X6" s="507"/>
      <c r="Y6" s="36" t="s">
        <v>6281</v>
      </c>
      <c r="Z6" s="36" t="s">
        <v>6524</v>
      </c>
      <c r="AA6" s="36" t="s">
        <v>913</v>
      </c>
      <c r="AB6" s="1814" t="s">
        <v>563</v>
      </c>
      <c r="AC6" s="545" t="s">
        <v>563</v>
      </c>
      <c r="AD6" s="545" t="s">
        <v>563</v>
      </c>
      <c r="AE6" s="545"/>
      <c r="AF6" s="36"/>
      <c r="AG6" s="545"/>
      <c r="AH6" s="1588"/>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18"/>
      <c r="BR6" s="18"/>
      <c r="BS6" s="18"/>
      <c r="BT6" s="18"/>
    </row>
    <row r="7" customFormat="false" ht="12.75" hidden="false" customHeight="false" outlineLevel="0" collapsed="false">
      <c r="A7" s="206" t="s">
        <v>21</v>
      </c>
      <c r="B7" s="206" t="s">
        <v>4442</v>
      </c>
      <c r="C7" s="206" t="s">
        <v>6525</v>
      </c>
      <c r="D7" s="1814" t="s">
        <v>562</v>
      </c>
      <c r="E7" s="1566"/>
      <c r="F7" s="242" t="s">
        <v>6526</v>
      </c>
      <c r="G7" s="1803" t="s">
        <v>6527</v>
      </c>
      <c r="H7" s="1803" t="s">
        <v>6528</v>
      </c>
      <c r="I7" s="1803" t="s">
        <v>6529</v>
      </c>
      <c r="J7" s="1804" t="s">
        <v>6530</v>
      </c>
      <c r="K7" s="545" t="s">
        <v>6531</v>
      </c>
      <c r="L7" s="1814" t="s">
        <v>6532</v>
      </c>
      <c r="M7" s="1814" t="s">
        <v>6533</v>
      </c>
      <c r="N7" s="545" t="s">
        <v>4720</v>
      </c>
      <c r="O7" s="1792" t="s">
        <v>1539</v>
      </c>
      <c r="P7" s="1566" t="s">
        <v>563</v>
      </c>
      <c r="Q7" s="1566" t="s">
        <v>563</v>
      </c>
      <c r="R7" s="1797"/>
      <c r="S7" s="1816" t="s">
        <v>6534</v>
      </c>
      <c r="T7" s="1566" t="s">
        <v>563</v>
      </c>
      <c r="U7" s="1814" t="s">
        <v>6535</v>
      </c>
      <c r="V7" s="1814" t="s">
        <v>563</v>
      </c>
      <c r="W7" s="1566"/>
      <c r="X7" s="1566"/>
      <c r="Y7" s="1566"/>
      <c r="Z7" s="1814" t="s">
        <v>6536</v>
      </c>
      <c r="AA7" s="1814" t="s">
        <v>913</v>
      </c>
      <c r="AB7" s="1566"/>
      <c r="AC7" s="545" t="s">
        <v>563</v>
      </c>
      <c r="AD7" s="545" t="s">
        <v>563</v>
      </c>
      <c r="AE7" s="545"/>
      <c r="AF7" s="1814"/>
      <c r="AG7" s="545"/>
      <c r="AH7" s="1567"/>
      <c r="AI7" s="1409" t="s">
        <v>1548</v>
      </c>
      <c r="AJ7" s="18"/>
      <c r="AK7" s="1567"/>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97"/>
      <c r="BO7" s="18"/>
      <c r="BP7" s="18"/>
      <c r="BQ7" s="18"/>
      <c r="BR7" s="18"/>
      <c r="BS7" s="18"/>
      <c r="BT7" s="18"/>
    </row>
    <row r="8" customFormat="false" ht="15.75" hidden="false" customHeight="true" outlineLevel="0" collapsed="false">
      <c r="A8" s="206" t="s">
        <v>595</v>
      </c>
      <c r="B8" s="206" t="s">
        <v>4442</v>
      </c>
      <c r="C8" s="206" t="s">
        <v>6537</v>
      </c>
      <c r="D8" s="1450" t="s">
        <v>6538</v>
      </c>
      <c r="E8" s="242" t="s">
        <v>6539</v>
      </c>
      <c r="F8" s="242" t="s">
        <v>6540</v>
      </c>
      <c r="G8" s="1803" t="s">
        <v>6541</v>
      </c>
      <c r="H8" s="1803" t="s">
        <v>6542</v>
      </c>
      <c r="I8" s="1803" t="s">
        <v>6543</v>
      </c>
      <c r="J8" s="1817" t="s">
        <v>6544</v>
      </c>
      <c r="K8" s="1814" t="s">
        <v>6545</v>
      </c>
      <c r="L8" s="545" t="s">
        <v>6546</v>
      </c>
      <c r="M8" s="1792" t="s">
        <v>6547</v>
      </c>
      <c r="N8" s="545" t="s">
        <v>563</v>
      </c>
      <c r="O8" s="1814" t="s">
        <v>913</v>
      </c>
      <c r="P8" s="1814" t="s">
        <v>913</v>
      </c>
      <c r="Q8" s="1814" t="s">
        <v>6548</v>
      </c>
      <c r="R8" s="1818"/>
      <c r="S8" s="1819" t="s">
        <v>6549</v>
      </c>
      <c r="T8" s="1566" t="s">
        <v>563</v>
      </c>
      <c r="U8" s="545" t="s">
        <v>6550</v>
      </c>
      <c r="V8" s="545" t="s">
        <v>563</v>
      </c>
      <c r="W8" s="1566"/>
      <c r="X8" s="1566"/>
      <c r="Y8" s="1566"/>
      <c r="Z8" s="1566"/>
      <c r="AA8" s="1566"/>
      <c r="AB8" s="1566"/>
      <c r="AC8" s="545" t="s">
        <v>563</v>
      </c>
      <c r="AD8" s="545" t="s">
        <v>563</v>
      </c>
      <c r="AE8" s="545"/>
      <c r="AF8" s="1814"/>
      <c r="AG8" s="545"/>
      <c r="AH8" s="1567"/>
      <c r="AI8" s="1409" t="s">
        <v>1548</v>
      </c>
      <c r="AJ8" s="18"/>
      <c r="AK8" s="1567"/>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row>
    <row r="9" customFormat="false" ht="15.75" hidden="false" customHeight="true" outlineLevel="0" collapsed="false">
      <c r="A9" s="206" t="s">
        <v>595</v>
      </c>
      <c r="B9" s="206" t="s">
        <v>6551</v>
      </c>
      <c r="C9" s="206" t="s">
        <v>6552</v>
      </c>
      <c r="D9" s="1450" t="s">
        <v>6553</v>
      </c>
      <c r="E9" s="242" t="s">
        <v>6554</v>
      </c>
      <c r="F9" s="242" t="s">
        <v>6555</v>
      </c>
      <c r="G9" s="36" t="s">
        <v>6556</v>
      </c>
      <c r="H9" s="1820" t="s">
        <v>6557</v>
      </c>
      <c r="I9" s="1820" t="s">
        <v>6558</v>
      </c>
      <c r="J9" s="539" t="s">
        <v>6559</v>
      </c>
      <c r="K9" s="1814" t="s">
        <v>6560</v>
      </c>
      <c r="L9" s="545" t="s">
        <v>1482</v>
      </c>
      <c r="M9" s="545" t="s">
        <v>4702</v>
      </c>
      <c r="N9" s="545" t="s">
        <v>6561</v>
      </c>
      <c r="O9" s="545" t="s">
        <v>6562</v>
      </c>
      <c r="P9" s="545" t="s">
        <v>6563</v>
      </c>
      <c r="Q9" s="545" t="s">
        <v>6564</v>
      </c>
      <c r="R9" s="1818"/>
      <c r="S9" s="1819" t="s">
        <v>6565</v>
      </c>
      <c r="T9" s="545" t="s">
        <v>913</v>
      </c>
      <c r="U9" s="1566" t="s">
        <v>6566</v>
      </c>
      <c r="V9" s="1814" t="s">
        <v>563</v>
      </c>
      <c r="W9" s="1566"/>
      <c r="X9" s="1566"/>
      <c r="Y9" s="1566"/>
      <c r="Z9" s="1566"/>
      <c r="AA9" s="1566"/>
      <c r="AB9" s="1566"/>
      <c r="AC9" s="545" t="s">
        <v>563</v>
      </c>
      <c r="AD9" s="1814" t="s">
        <v>563</v>
      </c>
      <c r="AE9" s="1814"/>
      <c r="AF9" s="1814"/>
      <c r="AG9" s="545"/>
      <c r="AH9" s="1567"/>
      <c r="AI9" s="1409" t="s">
        <v>1548</v>
      </c>
      <c r="AJ9" s="18"/>
      <c r="AK9" s="1567"/>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row>
    <row r="10" customFormat="false" ht="15.75" hidden="false" customHeight="true" outlineLevel="0" collapsed="false">
      <c r="A10" s="1500" t="s">
        <v>590</v>
      </c>
      <c r="B10" s="1500" t="s">
        <v>633</v>
      </c>
      <c r="C10" s="1500" t="s">
        <v>6567</v>
      </c>
      <c r="D10" s="213" t="s">
        <v>6568</v>
      </c>
      <c r="E10" s="1529" t="s">
        <v>6569</v>
      </c>
      <c r="F10" s="1529" t="s">
        <v>6570</v>
      </c>
      <c r="G10" s="139" t="s">
        <v>6571</v>
      </c>
      <c r="H10" s="139" t="s">
        <v>6572</v>
      </c>
      <c r="I10" s="139" t="s">
        <v>6573</v>
      </c>
      <c r="J10" s="139" t="s">
        <v>6574</v>
      </c>
      <c r="K10" s="246" t="s">
        <v>6575</v>
      </c>
      <c r="L10" s="139" t="s">
        <v>6576</v>
      </c>
      <c r="M10" s="139" t="s">
        <v>6577</v>
      </c>
      <c r="N10" s="139" t="s">
        <v>6578</v>
      </c>
      <c r="O10" s="139" t="s">
        <v>1458</v>
      </c>
      <c r="P10" s="139" t="s">
        <v>563</v>
      </c>
      <c r="Q10" s="139" t="s">
        <v>563</v>
      </c>
      <c r="R10" s="1540"/>
      <c r="S10" s="250" t="s">
        <v>6579</v>
      </c>
      <c r="T10" s="684" t="s">
        <v>563</v>
      </c>
      <c r="U10" s="1540" t="s">
        <v>562</v>
      </c>
      <c r="V10" s="1540" t="s">
        <v>562</v>
      </c>
      <c r="W10" s="1540" t="s">
        <v>562</v>
      </c>
      <c r="X10" s="684"/>
      <c r="Y10" s="1540" t="s">
        <v>1537</v>
      </c>
      <c r="Z10" s="1540" t="s">
        <v>1537</v>
      </c>
      <c r="AA10" s="1540" t="s">
        <v>1537</v>
      </c>
      <c r="AB10" s="684"/>
      <c r="AC10" s="139" t="s">
        <v>563</v>
      </c>
      <c r="AD10" s="246" t="s">
        <v>563</v>
      </c>
      <c r="AE10" s="246"/>
      <c r="AF10" s="246"/>
      <c r="AG10" s="139"/>
      <c r="AH10" s="1821"/>
      <c r="AI10" s="1822"/>
      <c r="AJ10" s="116"/>
      <c r="AK10" s="1821"/>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row>
    <row r="11" customFormat="false" ht="65.25" hidden="false" customHeight="true" outlineLevel="0" collapsed="false">
      <c r="A11" s="206" t="s">
        <v>21</v>
      </c>
      <c r="B11" s="206" t="s">
        <v>4809</v>
      </c>
      <c r="C11" s="206" t="s">
        <v>6580</v>
      </c>
      <c r="D11" s="1450" t="s">
        <v>6581</v>
      </c>
      <c r="E11" s="1814" t="s">
        <v>6582</v>
      </c>
      <c r="F11" s="1814" t="s">
        <v>6583</v>
      </c>
      <c r="G11" s="1814" t="s">
        <v>6584</v>
      </c>
      <c r="H11" s="1814" t="s">
        <v>6585</v>
      </c>
      <c r="I11" s="1823" t="s">
        <v>6586</v>
      </c>
      <c r="J11" s="1814" t="s">
        <v>6587</v>
      </c>
      <c r="K11" s="1814" t="s">
        <v>6588</v>
      </c>
      <c r="L11" s="545" t="s">
        <v>6589</v>
      </c>
      <c r="M11" s="545" t="s">
        <v>6590</v>
      </c>
      <c r="N11" s="545" t="s">
        <v>6591</v>
      </c>
      <c r="O11" s="545" t="s">
        <v>1458</v>
      </c>
      <c r="P11" s="545" t="s">
        <v>4812</v>
      </c>
      <c r="Q11" s="545" t="s">
        <v>6592</v>
      </c>
      <c r="R11" s="1818"/>
      <c r="S11" s="1819" t="s">
        <v>6593</v>
      </c>
      <c r="T11" s="1814" t="s">
        <v>913</v>
      </c>
      <c r="U11" s="1814" t="s">
        <v>913</v>
      </c>
      <c r="V11" s="1814" t="s">
        <v>563</v>
      </c>
      <c r="W11" s="1566"/>
      <c r="X11" s="1566"/>
      <c r="Y11" s="1566"/>
      <c r="Z11" s="1566"/>
      <c r="AA11" s="1566"/>
      <c r="AB11" s="1566"/>
      <c r="AC11" s="1814" t="s">
        <v>563</v>
      </c>
      <c r="AD11" s="545" t="s">
        <v>563</v>
      </c>
      <c r="AE11" s="545"/>
      <c r="AF11" s="545"/>
      <c r="AG11" s="545"/>
      <c r="AH11" s="1567"/>
      <c r="AI11" s="1409" t="s">
        <v>1548</v>
      </c>
      <c r="AJ11" s="18"/>
      <c r="AK11" s="1567"/>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row>
    <row r="12" customFormat="false" ht="141.75" hidden="false" customHeight="true" outlineLevel="0" collapsed="false">
      <c r="A12" s="206" t="s">
        <v>6395</v>
      </c>
      <c r="B12" s="206" t="s">
        <v>6594</v>
      </c>
      <c r="C12" s="1772" t="s">
        <v>6595</v>
      </c>
      <c r="D12" s="1818" t="s">
        <v>949</v>
      </c>
      <c r="E12" s="1761" t="s">
        <v>6596</v>
      </c>
      <c r="F12" s="1775" t="s">
        <v>6597</v>
      </c>
      <c r="G12" s="234" t="s">
        <v>6598</v>
      </c>
      <c r="H12" s="507"/>
      <c r="I12" s="234" t="s">
        <v>6599</v>
      </c>
      <c r="J12" s="234" t="s">
        <v>6600</v>
      </c>
      <c r="K12" s="36" t="s">
        <v>6601</v>
      </c>
      <c r="L12" s="545" t="s">
        <v>6602</v>
      </c>
      <c r="M12" s="545" t="s">
        <v>6603</v>
      </c>
      <c r="N12" s="545" t="s">
        <v>1030</v>
      </c>
      <c r="O12" s="545" t="s">
        <v>1458</v>
      </c>
      <c r="P12" s="1566" t="s">
        <v>563</v>
      </c>
      <c r="Q12" s="1566" t="s">
        <v>563</v>
      </c>
      <c r="R12" s="1818"/>
      <c r="S12" s="1819" t="s">
        <v>6604</v>
      </c>
      <c r="T12" s="1814" t="s">
        <v>913</v>
      </c>
      <c r="U12" s="545" t="s">
        <v>6605</v>
      </c>
      <c r="V12" s="1761" t="s">
        <v>562</v>
      </c>
      <c r="W12" s="1761"/>
      <c r="X12" s="507"/>
      <c r="Y12" s="507"/>
      <c r="Z12" s="36" t="s">
        <v>913</v>
      </c>
      <c r="AA12" s="507"/>
      <c r="AB12" s="545" t="s">
        <v>563</v>
      </c>
      <c r="AC12" s="545" t="s">
        <v>913</v>
      </c>
      <c r="AD12" s="545" t="s">
        <v>563</v>
      </c>
      <c r="AE12" s="545"/>
      <c r="AF12" s="545"/>
      <c r="AG12" s="545"/>
      <c r="AH12" s="1567"/>
      <c r="AI12" s="224"/>
      <c r="AJ12" s="18"/>
      <c r="AK12" s="1567"/>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148"/>
      <c r="BM12" s="18"/>
      <c r="BN12" s="18"/>
      <c r="BO12" s="18"/>
      <c r="BP12" s="18"/>
      <c r="BQ12" s="18"/>
      <c r="BR12" s="18"/>
      <c r="BS12" s="18"/>
      <c r="BT12" s="18"/>
    </row>
    <row r="13" customFormat="false" ht="65.25" hidden="false" customHeight="true" outlineLevel="0" collapsed="false">
      <c r="A13" s="1051" t="s">
        <v>595</v>
      </c>
      <c r="B13" s="1051" t="s">
        <v>6606</v>
      </c>
      <c r="C13" s="1051" t="s">
        <v>6607</v>
      </c>
      <c r="D13" s="507"/>
      <c r="E13" s="935" t="s">
        <v>6608</v>
      </c>
      <c r="F13" s="507"/>
      <c r="G13" s="1761" t="s">
        <v>1537</v>
      </c>
      <c r="H13" s="1761" t="s">
        <v>1537</v>
      </c>
      <c r="I13" s="507"/>
      <c r="J13" s="36" t="s">
        <v>6609</v>
      </c>
      <c r="K13" s="36" t="s">
        <v>6610</v>
      </c>
      <c r="L13" s="36" t="s">
        <v>4871</v>
      </c>
      <c r="M13" s="1761" t="s">
        <v>6611</v>
      </c>
      <c r="N13" s="1761" t="s">
        <v>562</v>
      </c>
      <c r="O13" s="545" t="s">
        <v>1458</v>
      </c>
      <c r="P13" s="1761" t="s">
        <v>6612</v>
      </c>
      <c r="Q13" s="1761" t="s">
        <v>6612</v>
      </c>
      <c r="R13" s="1818"/>
      <c r="S13" s="287" t="s">
        <v>6613</v>
      </c>
      <c r="T13" s="36" t="s">
        <v>913</v>
      </c>
      <c r="U13" s="1761" t="s">
        <v>562</v>
      </c>
      <c r="V13" s="1761" t="s">
        <v>562</v>
      </c>
      <c r="W13" s="1761" t="s">
        <v>562</v>
      </c>
      <c r="X13" s="36" t="s">
        <v>563</v>
      </c>
      <c r="Y13" s="1761" t="s">
        <v>1537</v>
      </c>
      <c r="Z13" s="1761" t="s">
        <v>1537</v>
      </c>
      <c r="AA13" s="1761" t="s">
        <v>1537</v>
      </c>
      <c r="AB13" s="1476" t="s">
        <v>912</v>
      </c>
      <c r="AC13" s="36" t="s">
        <v>563</v>
      </c>
      <c r="AD13" s="36" t="s">
        <v>563</v>
      </c>
      <c r="AE13" s="36"/>
      <c r="AF13" s="36"/>
      <c r="AG13" s="36"/>
      <c r="AH13" s="1573"/>
      <c r="AI13" s="224" t="s">
        <v>1548</v>
      </c>
      <c r="AJ13" s="1148"/>
      <c r="AK13" s="1573"/>
      <c r="AL13" s="1148"/>
      <c r="AM13" s="1148"/>
      <c r="AN13" s="1148"/>
      <c r="AO13" s="1148"/>
      <c r="AP13" s="1148"/>
      <c r="AQ13" s="1148"/>
      <c r="AR13" s="1148"/>
      <c r="AS13" s="1148"/>
      <c r="AT13" s="1148"/>
      <c r="AU13" s="1148"/>
      <c r="AV13" s="1148"/>
      <c r="AW13" s="1148"/>
      <c r="AX13" s="1148"/>
      <c r="AY13" s="1148"/>
      <c r="AZ13" s="1148"/>
      <c r="BA13" s="1148"/>
      <c r="BB13" s="1148"/>
      <c r="BC13" s="1148"/>
      <c r="BD13" s="1148"/>
      <c r="BE13" s="1148"/>
      <c r="BF13" s="1148"/>
      <c r="BG13" s="1148"/>
      <c r="BH13" s="1148"/>
      <c r="BI13" s="1148"/>
      <c r="BJ13" s="1148"/>
      <c r="BK13" s="1148"/>
      <c r="BL13" s="1148"/>
      <c r="BM13" s="18"/>
      <c r="BN13" s="18"/>
      <c r="BO13" s="18"/>
      <c r="BP13" s="18"/>
      <c r="BQ13" s="18"/>
      <c r="BR13" s="18"/>
      <c r="BS13" s="18"/>
      <c r="BT13" s="18"/>
    </row>
    <row r="14" customFormat="false" ht="65.25" hidden="false" customHeight="true" outlineLevel="0" collapsed="false">
      <c r="A14" s="206" t="s">
        <v>21</v>
      </c>
      <c r="B14" s="206"/>
      <c r="C14" s="1772" t="s">
        <v>6614</v>
      </c>
      <c r="D14" s="1814"/>
      <c r="E14" s="242" t="s">
        <v>6615</v>
      </c>
      <c r="F14" s="1814"/>
      <c r="G14" s="234" t="s">
        <v>6616</v>
      </c>
      <c r="H14" s="1814"/>
      <c r="I14" s="234" t="s">
        <v>6617</v>
      </c>
      <c r="J14" s="36" t="s">
        <v>6618</v>
      </c>
      <c r="K14" s="234" t="s">
        <v>6619</v>
      </c>
      <c r="L14" s="1566" t="s">
        <v>2843</v>
      </c>
      <c r="M14" s="1824" t="s">
        <v>6620</v>
      </c>
      <c r="N14" s="545" t="s">
        <v>6621</v>
      </c>
      <c r="O14" s="545" t="s">
        <v>1458</v>
      </c>
      <c r="P14" s="545" t="s">
        <v>6622</v>
      </c>
      <c r="Q14" s="545" t="s">
        <v>563</v>
      </c>
      <c r="R14" s="1818"/>
      <c r="S14" s="239" t="s">
        <v>6623</v>
      </c>
      <c r="T14" s="1814" t="s">
        <v>563</v>
      </c>
      <c r="U14" s="1814" t="s">
        <v>6624</v>
      </c>
      <c r="V14" s="234"/>
      <c r="W14" s="234"/>
      <c r="X14" s="234"/>
      <c r="Y14" s="234"/>
      <c r="Z14" s="234"/>
      <c r="AA14" s="234"/>
      <c r="AB14" s="545"/>
      <c r="AC14" s="1814" t="s">
        <v>563</v>
      </c>
      <c r="AD14" s="545"/>
      <c r="AE14" s="545"/>
      <c r="AF14" s="545"/>
      <c r="AG14" s="545"/>
      <c r="AH14" s="1567"/>
      <c r="AI14" s="224"/>
      <c r="AJ14" s="18"/>
      <c r="AK14" s="1567"/>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row>
    <row r="15" customFormat="false" ht="15.75" hidden="false" customHeight="true" outlineLevel="0" collapsed="false">
      <c r="A15" s="206" t="s">
        <v>595</v>
      </c>
      <c r="B15" s="206" t="s">
        <v>633</v>
      </c>
      <c r="C15" s="1772" t="s">
        <v>6625</v>
      </c>
      <c r="D15" s="242" t="s">
        <v>6626</v>
      </c>
      <c r="E15" s="242" t="s">
        <v>6627</v>
      </c>
      <c r="F15" s="935" t="s">
        <v>6628</v>
      </c>
      <c r="G15" s="234" t="s">
        <v>6277</v>
      </c>
      <c r="H15" s="234" t="s">
        <v>6277</v>
      </c>
      <c r="I15" s="234" t="s">
        <v>6281</v>
      </c>
      <c r="J15" s="234" t="s">
        <v>6629</v>
      </c>
      <c r="K15" s="234" t="s">
        <v>6630</v>
      </c>
      <c r="L15" s="507" t="s">
        <v>563</v>
      </c>
      <c r="M15" s="507" t="s">
        <v>6631</v>
      </c>
      <c r="N15" s="234" t="s">
        <v>563</v>
      </c>
      <c r="O15" s="545"/>
      <c r="P15" s="466"/>
      <c r="Q15" s="466"/>
      <c r="R15" s="545"/>
      <c r="S15" s="239" t="s">
        <v>6632</v>
      </c>
      <c r="T15" s="1814" t="s">
        <v>913</v>
      </c>
      <c r="U15" s="234" t="s">
        <v>913</v>
      </c>
      <c r="V15" s="507" t="s">
        <v>563</v>
      </c>
      <c r="W15" s="234" t="s">
        <v>3696</v>
      </c>
      <c r="X15" s="507" t="s">
        <v>569</v>
      </c>
      <c r="Y15" s="234" t="s">
        <v>6281</v>
      </c>
      <c r="Z15" s="234" t="s">
        <v>6281</v>
      </c>
      <c r="AA15" s="234" t="s">
        <v>1602</v>
      </c>
      <c r="AB15" s="507"/>
      <c r="AC15" s="1814" t="s">
        <v>563</v>
      </c>
      <c r="AD15" s="234" t="s">
        <v>563</v>
      </c>
      <c r="AE15" s="234"/>
      <c r="AF15" s="36"/>
      <c r="AG15" s="545"/>
      <c r="AH15" s="1567"/>
      <c r="AI15" s="1825" t="s">
        <v>1548</v>
      </c>
      <c r="AJ15" s="18"/>
      <c r="AK15" s="1567"/>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row>
    <row r="16" customFormat="false" ht="12.75" hidden="false" customHeight="false" outlineLevel="0" collapsed="false">
      <c r="A16" s="206" t="s">
        <v>590</v>
      </c>
      <c r="B16" s="206"/>
      <c r="C16" s="1772" t="s">
        <v>6633</v>
      </c>
      <c r="D16" s="1566"/>
      <c r="E16" s="1566"/>
      <c r="F16" s="1566"/>
      <c r="G16" s="1814" t="s">
        <v>6634</v>
      </c>
      <c r="H16" s="1566"/>
      <c r="I16" s="1814" t="s">
        <v>6635</v>
      </c>
      <c r="J16" s="1814" t="s">
        <v>6636</v>
      </c>
      <c r="K16" s="1814" t="s">
        <v>6637</v>
      </c>
      <c r="L16" s="545" t="s">
        <v>6638</v>
      </c>
      <c r="M16" s="545" t="s">
        <v>6639</v>
      </c>
      <c r="N16" s="545" t="s">
        <v>6640</v>
      </c>
      <c r="O16" s="1814"/>
      <c r="P16" s="1814" t="s">
        <v>6641</v>
      </c>
      <c r="Q16" s="1814" t="s">
        <v>6642</v>
      </c>
      <c r="R16" s="1818"/>
      <c r="S16" s="1815" t="s">
        <v>6643</v>
      </c>
      <c r="T16" s="1566" t="s">
        <v>569</v>
      </c>
      <c r="U16" s="545" t="s">
        <v>6644</v>
      </c>
      <c r="V16" s="1818" t="s">
        <v>6645</v>
      </c>
      <c r="W16" s="1566"/>
      <c r="X16" s="1566"/>
      <c r="Y16" s="1566"/>
      <c r="Z16" s="1566"/>
      <c r="AA16" s="1566"/>
      <c r="AB16" s="1566"/>
      <c r="AC16" s="1814" t="s">
        <v>563</v>
      </c>
      <c r="AD16" s="545" t="s">
        <v>563</v>
      </c>
      <c r="AE16" s="545"/>
      <c r="AF16" s="545"/>
      <c r="AG16" s="545"/>
      <c r="AH16" s="1567"/>
      <c r="AI16" s="224" t="s">
        <v>1548</v>
      </c>
      <c r="AJ16" s="18" t="n">
        <v>3</v>
      </c>
      <c r="AK16" s="1567"/>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row>
    <row r="17" customFormat="false" ht="12.75" hidden="false" customHeight="false" outlineLevel="0" collapsed="false">
      <c r="A17" s="206" t="s">
        <v>595</v>
      </c>
      <c r="B17" s="206"/>
      <c r="C17" s="1657" t="s">
        <v>6646</v>
      </c>
      <c r="D17" s="1818" t="s">
        <v>949</v>
      </c>
      <c r="E17" s="242" t="s">
        <v>6647</v>
      </c>
      <c r="F17" s="1775" t="s">
        <v>6648</v>
      </c>
      <c r="G17" s="234" t="s">
        <v>1543</v>
      </c>
      <c r="H17" s="234"/>
      <c r="I17" s="234" t="s">
        <v>6649</v>
      </c>
      <c r="J17" s="234" t="s">
        <v>6650</v>
      </c>
      <c r="K17" s="234" t="s">
        <v>6651</v>
      </c>
      <c r="L17" s="545" t="s">
        <v>6652</v>
      </c>
      <c r="M17" s="1566" t="s">
        <v>6653</v>
      </c>
      <c r="N17" s="1818" t="s">
        <v>562</v>
      </c>
      <c r="O17" s="1814" t="s">
        <v>1548</v>
      </c>
      <c r="P17" s="1818"/>
      <c r="Q17" s="1818"/>
      <c r="R17" s="1818"/>
      <c r="S17" s="1816" t="s">
        <v>6654</v>
      </c>
      <c r="T17" s="1566" t="s">
        <v>569</v>
      </c>
      <c r="U17" s="545" t="s">
        <v>1156</v>
      </c>
      <c r="V17" s="1761" t="s">
        <v>6645</v>
      </c>
      <c r="W17" s="1761" t="s">
        <v>1537</v>
      </c>
      <c r="X17" s="234" t="s">
        <v>563</v>
      </c>
      <c r="Y17" s="1761" t="s">
        <v>562</v>
      </c>
      <c r="Z17" s="1761" t="s">
        <v>1537</v>
      </c>
      <c r="AA17" s="1761" t="s">
        <v>562</v>
      </c>
      <c r="AB17" s="1566" t="s">
        <v>569</v>
      </c>
      <c r="AC17" s="1814" t="s">
        <v>563</v>
      </c>
      <c r="AD17" s="545" t="s">
        <v>563</v>
      </c>
      <c r="AE17" s="545"/>
      <c r="AF17" s="545"/>
      <c r="AG17" s="545"/>
      <c r="AH17" s="1567"/>
      <c r="AI17" s="463" t="s">
        <v>569</v>
      </c>
      <c r="AJ17" s="18"/>
      <c r="AK17" s="1567"/>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row>
    <row r="18" customFormat="false" ht="12.75" hidden="false" customHeight="false" outlineLevel="0" collapsed="false">
      <c r="A18" s="206" t="s">
        <v>595</v>
      </c>
      <c r="B18" s="206"/>
      <c r="C18" s="1051" t="s">
        <v>6655</v>
      </c>
      <c r="D18" s="507"/>
      <c r="E18" s="1566"/>
      <c r="F18" s="1566"/>
      <c r="G18" s="1761" t="s">
        <v>6277</v>
      </c>
      <c r="H18" s="1761" t="s">
        <v>6277</v>
      </c>
      <c r="I18" s="507"/>
      <c r="J18" s="234" t="s">
        <v>6656</v>
      </c>
      <c r="K18" s="234" t="s">
        <v>6657</v>
      </c>
      <c r="L18" s="545" t="s">
        <v>6658</v>
      </c>
      <c r="M18" s="545" t="s">
        <v>6659</v>
      </c>
      <c r="N18" s="545" t="s">
        <v>6660</v>
      </c>
      <c r="O18" s="1814" t="s">
        <v>1390</v>
      </c>
      <c r="P18" s="1814"/>
      <c r="Q18" s="1814"/>
      <c r="R18" s="1818"/>
      <c r="S18" s="1816" t="s">
        <v>6661</v>
      </c>
      <c r="T18" s="1814" t="s">
        <v>913</v>
      </c>
      <c r="U18" s="545" t="s">
        <v>6662</v>
      </c>
      <c r="V18" s="1566" t="s">
        <v>563</v>
      </c>
      <c r="W18" s="507" t="s">
        <v>569</v>
      </c>
      <c r="X18" s="507"/>
      <c r="Y18" s="234" t="s">
        <v>6277</v>
      </c>
      <c r="Z18" s="234" t="s">
        <v>6663</v>
      </c>
      <c r="AA18" s="234" t="s">
        <v>913</v>
      </c>
      <c r="AB18" s="1566" t="s">
        <v>569</v>
      </c>
      <c r="AC18" s="1814" t="s">
        <v>563</v>
      </c>
      <c r="AD18" s="545" t="s">
        <v>563</v>
      </c>
      <c r="AE18" s="545"/>
      <c r="AF18" s="545"/>
      <c r="AG18" s="545"/>
      <c r="AH18" s="1567"/>
      <c r="AI18" s="224" t="s">
        <v>1548</v>
      </c>
      <c r="AJ18" s="18"/>
      <c r="AK18" s="1567"/>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row>
    <row r="19" customFormat="false" ht="12.75" hidden="false" customHeight="false" outlineLevel="0" collapsed="false">
      <c r="A19" s="206" t="s">
        <v>595</v>
      </c>
      <c r="B19" s="206"/>
      <c r="C19" s="1772" t="s">
        <v>6664</v>
      </c>
      <c r="D19" s="1566"/>
      <c r="E19" s="242" t="s">
        <v>6665</v>
      </c>
      <c r="F19" s="1566"/>
      <c r="G19" s="1818" t="s">
        <v>562</v>
      </c>
      <c r="H19" s="1818" t="s">
        <v>1537</v>
      </c>
      <c r="I19" s="1814" t="s">
        <v>6666</v>
      </c>
      <c r="J19" s="1814" t="s">
        <v>6667</v>
      </c>
      <c r="K19" s="1814" t="s">
        <v>6668</v>
      </c>
      <c r="L19" s="545" t="s">
        <v>6669</v>
      </c>
      <c r="M19" s="1566" t="s">
        <v>6670</v>
      </c>
      <c r="N19" s="545" t="s">
        <v>563</v>
      </c>
      <c r="O19" s="1814"/>
      <c r="P19" s="1814"/>
      <c r="Q19" s="1814"/>
      <c r="R19" s="1818"/>
      <c r="S19" s="1816" t="s">
        <v>6671</v>
      </c>
      <c r="T19" s="1814" t="s">
        <v>913</v>
      </c>
      <c r="U19" s="1818" t="s">
        <v>1537</v>
      </c>
      <c r="V19" s="1818" t="s">
        <v>6645</v>
      </c>
      <c r="W19" s="1818" t="s">
        <v>1537</v>
      </c>
      <c r="X19" s="1814" t="s">
        <v>563</v>
      </c>
      <c r="Y19" s="1818" t="s">
        <v>1537</v>
      </c>
      <c r="Z19" s="1818" t="s">
        <v>1537</v>
      </c>
      <c r="AA19" s="1818" t="s">
        <v>562</v>
      </c>
      <c r="AB19" s="1566" t="s">
        <v>569</v>
      </c>
      <c r="AC19" s="1814" t="s">
        <v>563</v>
      </c>
      <c r="AD19" s="545" t="s">
        <v>563</v>
      </c>
      <c r="AE19" s="545"/>
      <c r="AF19" s="545"/>
      <c r="AG19" s="545"/>
      <c r="AH19" s="1567"/>
      <c r="AI19" s="224" t="s">
        <v>1548</v>
      </c>
      <c r="AJ19" s="18"/>
      <c r="AK19" s="1567"/>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row>
    <row r="20" customFormat="false" ht="12.75" hidden="false" customHeight="false" outlineLevel="0" collapsed="false">
      <c r="A20" s="1500" t="s">
        <v>21</v>
      </c>
      <c r="B20" s="1500"/>
      <c r="C20" s="1500" t="s">
        <v>6672</v>
      </c>
      <c r="D20" s="139"/>
      <c r="E20" s="139"/>
      <c r="F20" s="139"/>
      <c r="G20" s="139"/>
      <c r="H20" s="139"/>
      <c r="I20" s="139"/>
      <c r="J20" s="139"/>
      <c r="K20" s="139"/>
      <c r="L20" s="139"/>
      <c r="M20" s="139" t="s">
        <v>563</v>
      </c>
      <c r="N20" s="139"/>
      <c r="O20" s="139"/>
      <c r="P20" s="139" t="s">
        <v>6673</v>
      </c>
      <c r="Q20" s="139" t="s">
        <v>6674</v>
      </c>
      <c r="R20" s="1540"/>
      <c r="S20" s="176"/>
      <c r="T20" s="139"/>
      <c r="U20" s="139" t="s">
        <v>912</v>
      </c>
      <c r="V20" s="139"/>
      <c r="W20" s="139"/>
      <c r="X20" s="139"/>
      <c r="Y20" s="139"/>
      <c r="Z20" s="139"/>
      <c r="AA20" s="139"/>
      <c r="AB20" s="139"/>
      <c r="AC20" s="139"/>
      <c r="AD20" s="139"/>
      <c r="AE20" s="139"/>
      <c r="AF20" s="139"/>
      <c r="AG20" s="139"/>
      <c r="AH20" s="127"/>
      <c r="AI20" s="1826" t="s">
        <v>1548</v>
      </c>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row>
    <row r="21" customFormat="false" ht="12.75" hidden="false" customHeight="false" outlineLevel="0" collapsed="false">
      <c r="A21" s="206" t="s">
        <v>595</v>
      </c>
      <c r="B21" s="206"/>
      <c r="C21" s="1051" t="s">
        <v>6675</v>
      </c>
      <c r="D21" s="507"/>
      <c r="E21" s="1566"/>
      <c r="F21" s="1566"/>
      <c r="G21" s="1761" t="s">
        <v>6277</v>
      </c>
      <c r="H21" s="1761" t="s">
        <v>6277</v>
      </c>
      <c r="I21" s="507" t="s">
        <v>569</v>
      </c>
      <c r="J21" s="234" t="s">
        <v>6676</v>
      </c>
      <c r="K21" s="234" t="s">
        <v>6677</v>
      </c>
      <c r="L21" s="545" t="s">
        <v>6678</v>
      </c>
      <c r="M21" s="545" t="s">
        <v>6679</v>
      </c>
      <c r="N21" s="545" t="s">
        <v>6680</v>
      </c>
      <c r="O21" s="1814"/>
      <c r="P21" s="1814"/>
      <c r="Q21" s="1814"/>
      <c r="R21" s="1818"/>
      <c r="S21" s="1819" t="s">
        <v>6681</v>
      </c>
      <c r="T21" s="1814" t="s">
        <v>913</v>
      </c>
      <c r="U21" s="1814" t="s">
        <v>913</v>
      </c>
      <c r="V21" s="1566" t="s">
        <v>563</v>
      </c>
      <c r="W21" s="507"/>
      <c r="X21" s="507"/>
      <c r="Y21" s="1761" t="s">
        <v>6524</v>
      </c>
      <c r="Z21" s="1761" t="s">
        <v>6281</v>
      </c>
      <c r="AA21" s="1761" t="s">
        <v>6277</v>
      </c>
      <c r="AB21" s="1566"/>
      <c r="AC21" s="1814" t="s">
        <v>563</v>
      </c>
      <c r="AD21" s="545" t="s">
        <v>563</v>
      </c>
      <c r="AE21" s="545"/>
      <c r="AF21" s="545"/>
      <c r="AG21" s="545"/>
      <c r="AH21" s="1567"/>
      <c r="AI21" s="224" t="s">
        <v>1548</v>
      </c>
      <c r="AJ21" s="18"/>
      <c r="AK21" s="1567"/>
      <c r="AL21" s="176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row>
    <row r="22" customFormat="false" ht="35.25" hidden="false" customHeight="true" outlineLevel="0" collapsed="false">
      <c r="A22" s="206" t="s">
        <v>595</v>
      </c>
      <c r="B22" s="206"/>
      <c r="C22" s="206" t="s">
        <v>6682</v>
      </c>
      <c r="D22" s="242" t="s">
        <v>6683</v>
      </c>
      <c r="E22" s="242" t="s">
        <v>6684</v>
      </c>
      <c r="F22" s="242" t="s">
        <v>6685</v>
      </c>
      <c r="H22" s="1818" t="s">
        <v>6686</v>
      </c>
      <c r="I22" s="1814" t="s">
        <v>6687</v>
      </c>
      <c r="J22" s="1814" t="s">
        <v>6688</v>
      </c>
      <c r="K22" s="1814" t="s">
        <v>6687</v>
      </c>
      <c r="L22" s="1814" t="s">
        <v>913</v>
      </c>
      <c r="M22" s="1814" t="s">
        <v>6689</v>
      </c>
      <c r="N22" s="1814"/>
      <c r="O22" s="545"/>
      <c r="P22" s="545"/>
      <c r="Q22" s="545"/>
      <c r="R22" s="1818"/>
      <c r="S22" s="1816"/>
      <c r="T22" s="1566" t="s">
        <v>569</v>
      </c>
      <c r="U22" s="1814" t="s">
        <v>562</v>
      </c>
      <c r="V22" s="1818" t="s">
        <v>562</v>
      </c>
      <c r="W22" s="1818" t="s">
        <v>6690</v>
      </c>
      <c r="X22" s="1814" t="s">
        <v>563</v>
      </c>
      <c r="Y22" s="1818" t="s">
        <v>6472</v>
      </c>
      <c r="Z22" s="1818" t="s">
        <v>1537</v>
      </c>
      <c r="AA22" s="1818" t="s">
        <v>1537</v>
      </c>
      <c r="AB22" s="1814" t="s">
        <v>6691</v>
      </c>
      <c r="AC22" s="545" t="s">
        <v>563</v>
      </c>
      <c r="AD22" s="1814" t="s">
        <v>563</v>
      </c>
      <c r="AE22" s="1814"/>
      <c r="AF22" s="545"/>
      <c r="AG22" s="545"/>
      <c r="AH22" s="1567"/>
      <c r="AI22" s="1409" t="s">
        <v>1548</v>
      </c>
      <c r="AJ22" s="18"/>
      <c r="AK22" s="1567"/>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row>
    <row r="23" customFormat="false" ht="12.75" hidden="false" customHeight="false" outlineLevel="0" collapsed="false">
      <c r="A23" s="206" t="s">
        <v>595</v>
      </c>
      <c r="B23" s="206"/>
      <c r="C23" s="206" t="s">
        <v>6692</v>
      </c>
      <c r="D23" s="242" t="s">
        <v>6693</v>
      </c>
      <c r="E23" s="242" t="s">
        <v>6694</v>
      </c>
      <c r="F23" s="1566"/>
      <c r="G23" s="1818" t="s">
        <v>6277</v>
      </c>
      <c r="H23" s="1818" t="s">
        <v>6277</v>
      </c>
      <c r="I23" s="1566"/>
      <c r="J23" s="1814" t="s">
        <v>6695</v>
      </c>
      <c r="K23" s="1814" t="s">
        <v>6696</v>
      </c>
      <c r="L23" s="1814" t="s">
        <v>563</v>
      </c>
      <c r="M23" s="1814" t="s">
        <v>563</v>
      </c>
      <c r="N23" s="1818" t="s">
        <v>1537</v>
      </c>
      <c r="O23" s="1814"/>
      <c r="P23" s="1814"/>
      <c r="Q23" s="1814"/>
      <c r="R23" s="1818"/>
      <c r="S23" s="1816" t="s">
        <v>6697</v>
      </c>
      <c r="T23" s="1814" t="s">
        <v>913</v>
      </c>
      <c r="U23" s="1814" t="s">
        <v>6698</v>
      </c>
      <c r="V23" s="1814" t="s">
        <v>563</v>
      </c>
      <c r="W23" s="1566"/>
      <c r="X23" s="1566"/>
      <c r="Y23" s="1761" t="s">
        <v>6524</v>
      </c>
      <c r="Z23" s="1761" t="s">
        <v>6281</v>
      </c>
      <c r="AA23" s="1814" t="s">
        <v>913</v>
      </c>
      <c r="AB23" s="1566"/>
      <c r="AC23" s="1814" t="s">
        <v>563</v>
      </c>
      <c r="AD23" s="1814" t="s">
        <v>563</v>
      </c>
      <c r="AE23" s="1814"/>
      <c r="AF23" s="545"/>
      <c r="AG23" s="545"/>
      <c r="AH23" s="1567"/>
      <c r="AI23" s="1409" t="s">
        <v>1548</v>
      </c>
      <c r="AJ23" s="18"/>
      <c r="AK23" s="1567"/>
      <c r="AL23" s="97"/>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row>
    <row r="24" customFormat="false" ht="12.75" hidden="false" customHeight="false" outlineLevel="0" collapsed="false">
      <c r="A24" s="206" t="s">
        <v>595</v>
      </c>
      <c r="B24" s="206"/>
      <c r="C24" s="206" t="s">
        <v>6699</v>
      </c>
      <c r="D24" s="1566"/>
      <c r="E24" s="1566"/>
      <c r="F24" s="242" t="s">
        <v>6700</v>
      </c>
      <c r="G24" s="1818" t="s">
        <v>6277</v>
      </c>
      <c r="H24" s="1818" t="s">
        <v>6277</v>
      </c>
      <c r="I24" s="1566"/>
      <c r="J24" s="1814" t="s">
        <v>6701</v>
      </c>
      <c r="K24" s="1814" t="s">
        <v>6702</v>
      </c>
      <c r="L24" s="1814" t="s">
        <v>563</v>
      </c>
      <c r="M24" s="1566" t="s">
        <v>563</v>
      </c>
      <c r="N24" s="1818" t="s">
        <v>1537</v>
      </c>
      <c r="O24" s="1814"/>
      <c r="P24" s="1814"/>
      <c r="Q24" s="1814"/>
      <c r="R24" s="1818"/>
      <c r="S24" s="1816" t="s">
        <v>6697</v>
      </c>
      <c r="T24" s="1814" t="s">
        <v>913</v>
      </c>
      <c r="U24" s="1814" t="s">
        <v>6703</v>
      </c>
      <c r="V24" s="1827" t="s">
        <v>6704</v>
      </c>
      <c r="W24" s="1566"/>
      <c r="X24" s="1566"/>
      <c r="Y24" s="1761" t="s">
        <v>6524</v>
      </c>
      <c r="Z24" s="1761" t="s">
        <v>6281</v>
      </c>
      <c r="AA24" s="1814" t="s">
        <v>913</v>
      </c>
      <c r="AB24" s="1566"/>
      <c r="AC24" s="1814" t="s">
        <v>563</v>
      </c>
      <c r="AD24" s="1814" t="s">
        <v>563</v>
      </c>
      <c r="AE24" s="1814"/>
      <c r="AF24" s="545"/>
      <c r="AG24" s="545"/>
      <c r="AH24" s="1567"/>
      <c r="AI24" s="1409"/>
      <c r="AJ24" s="18"/>
      <c r="AK24" s="1567"/>
      <c r="AL24" s="97"/>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row>
    <row r="25" customFormat="false" ht="12.75" hidden="false" customHeight="false" outlineLevel="0" collapsed="false">
      <c r="A25" s="206" t="s">
        <v>21</v>
      </c>
      <c r="B25" s="206"/>
      <c r="C25" s="1520" t="s">
        <v>1264</v>
      </c>
      <c r="D25" s="1566"/>
      <c r="E25" s="1566"/>
      <c r="F25" s="242" t="s">
        <v>6705</v>
      </c>
      <c r="G25" s="1566"/>
      <c r="H25" s="1566"/>
      <c r="I25" s="1566"/>
      <c r="J25" s="1566"/>
      <c r="K25" s="1814" t="s">
        <v>6706</v>
      </c>
      <c r="L25" s="1814" t="s">
        <v>563</v>
      </c>
      <c r="M25" s="1814" t="s">
        <v>563</v>
      </c>
      <c r="N25" s="1818" t="s">
        <v>1537</v>
      </c>
      <c r="O25" s="1814"/>
      <c r="P25" s="1814" t="s">
        <v>6707</v>
      </c>
      <c r="Q25" s="1814"/>
      <c r="R25" s="1818"/>
      <c r="S25" s="1816" t="s">
        <v>6697</v>
      </c>
      <c r="T25" s="1814" t="s">
        <v>913</v>
      </c>
      <c r="U25" s="1828" t="s">
        <v>6708</v>
      </c>
      <c r="V25" s="1818" t="s">
        <v>562</v>
      </c>
      <c r="W25" s="1818" t="s">
        <v>6690</v>
      </c>
      <c r="X25" s="1566"/>
      <c r="Y25" s="1566"/>
      <c r="Z25" s="1814" t="s">
        <v>563</v>
      </c>
      <c r="AA25" s="1814" t="s">
        <v>913</v>
      </c>
      <c r="AB25" s="1814" t="s">
        <v>563</v>
      </c>
      <c r="AC25" s="1814" t="s">
        <v>563</v>
      </c>
      <c r="AD25" s="1814" t="s">
        <v>563</v>
      </c>
      <c r="AE25" s="1814"/>
      <c r="AF25" s="545"/>
      <c r="AG25" s="545"/>
      <c r="AH25" s="1567"/>
      <c r="AI25" s="1409" t="s">
        <v>1548</v>
      </c>
      <c r="AJ25" s="18" t="n">
        <v>3</v>
      </c>
      <c r="AK25" s="1567"/>
      <c r="AL25" s="176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row>
    <row r="26" customFormat="false" ht="12.75" hidden="false" customHeight="false" outlineLevel="0" collapsed="false">
      <c r="A26" s="206" t="s">
        <v>595</v>
      </c>
      <c r="B26" s="206"/>
      <c r="C26" s="206" t="s">
        <v>6709</v>
      </c>
      <c r="D26" s="1814" t="s">
        <v>925</v>
      </c>
      <c r="E26" s="242" t="s">
        <v>6710</v>
      </c>
      <c r="F26" s="242" t="s">
        <v>6711</v>
      </c>
      <c r="G26" s="1818" t="s">
        <v>562</v>
      </c>
      <c r="H26" s="1818" t="s">
        <v>562</v>
      </c>
      <c r="I26" s="1814" t="s">
        <v>6712</v>
      </c>
      <c r="J26" s="1814" t="s">
        <v>6713</v>
      </c>
      <c r="K26" s="1814" t="s">
        <v>6714</v>
      </c>
      <c r="L26" s="1814" t="s">
        <v>913</v>
      </c>
      <c r="M26" s="545" t="s">
        <v>6715</v>
      </c>
      <c r="N26" s="1814"/>
      <c r="O26" s="545"/>
      <c r="P26" s="1814"/>
      <c r="Q26" s="1814"/>
      <c r="R26" s="1818"/>
      <c r="S26" s="1816"/>
      <c r="T26" s="1566" t="s">
        <v>569</v>
      </c>
      <c r="U26" s="1818" t="s">
        <v>562</v>
      </c>
      <c r="V26" s="1818" t="s">
        <v>562</v>
      </c>
      <c r="W26" s="1818" t="s">
        <v>562</v>
      </c>
      <c r="X26" s="1566"/>
      <c r="Y26" s="1818" t="s">
        <v>562</v>
      </c>
      <c r="Z26" s="1818" t="s">
        <v>562</v>
      </c>
      <c r="AA26" s="1818" t="s">
        <v>562</v>
      </c>
      <c r="AB26" s="1566"/>
      <c r="AC26" s="402" t="s">
        <v>563</v>
      </c>
      <c r="AD26" s="363" t="s">
        <v>563</v>
      </c>
      <c r="AE26" s="1814"/>
      <c r="AF26" s="545"/>
      <c r="AG26" s="545"/>
      <c r="AH26" s="1567"/>
      <c r="AI26" s="1409"/>
      <c r="AJ26" s="18"/>
      <c r="AK26" s="1567"/>
      <c r="AL26" s="97"/>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row>
    <row r="27" customFormat="false" ht="12.75" hidden="false" customHeight="false" outlineLevel="0" collapsed="false">
      <c r="A27" s="206" t="s">
        <v>801</v>
      </c>
      <c r="B27" s="206"/>
      <c r="C27" s="206" t="s">
        <v>6716</v>
      </c>
      <c r="D27" s="242" t="s">
        <v>6717</v>
      </c>
      <c r="E27" s="242" t="s">
        <v>6718</v>
      </c>
      <c r="F27" s="242" t="s">
        <v>6719</v>
      </c>
      <c r="G27" s="1814" t="s">
        <v>6720</v>
      </c>
      <c r="H27" s="1814" t="s">
        <v>6721</v>
      </c>
      <c r="I27" s="1814" t="s">
        <v>6722</v>
      </c>
      <c r="J27" s="1814" t="s">
        <v>6723</v>
      </c>
      <c r="K27" s="1814" t="s">
        <v>6724</v>
      </c>
      <c r="L27" s="1814" t="s">
        <v>913</v>
      </c>
      <c r="M27" s="1818" t="s">
        <v>562</v>
      </c>
      <c r="N27" s="1818" t="s">
        <v>1537</v>
      </c>
      <c r="O27" s="1814"/>
      <c r="P27" s="1814"/>
      <c r="Q27" s="1814"/>
      <c r="R27" s="1818"/>
      <c r="S27" s="1829"/>
      <c r="T27" s="1814" t="s">
        <v>913</v>
      </c>
      <c r="U27" s="545" t="s">
        <v>913</v>
      </c>
      <c r="V27" s="1566" t="s">
        <v>563</v>
      </c>
      <c r="W27" s="1566"/>
      <c r="X27" s="1566"/>
      <c r="Y27" s="1566"/>
      <c r="Z27" s="1566"/>
      <c r="AA27" s="1566"/>
      <c r="AB27" s="1566"/>
      <c r="AC27" s="545" t="s">
        <v>563</v>
      </c>
      <c r="AD27" s="1814" t="s">
        <v>563</v>
      </c>
      <c r="AE27" s="1814"/>
      <c r="AF27" s="545"/>
      <c r="AG27" s="545"/>
      <c r="AH27" s="1567"/>
      <c r="AI27" s="1409" t="s">
        <v>1548</v>
      </c>
      <c r="AJ27" s="18"/>
      <c r="AK27" s="1567"/>
      <c r="AL27" s="97"/>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row>
    <row r="28" customFormat="false" ht="12.75" hidden="false" customHeight="false" outlineLevel="0" collapsed="false">
      <c r="A28" s="206" t="s">
        <v>595</v>
      </c>
      <c r="B28" s="206"/>
      <c r="C28" s="1520" t="s">
        <v>6725</v>
      </c>
      <c r="D28" s="242" t="s">
        <v>6726</v>
      </c>
      <c r="E28" s="242" t="s">
        <v>6727</v>
      </c>
      <c r="F28" s="242" t="s">
        <v>6728</v>
      </c>
      <c r="G28" s="1814" t="s">
        <v>6729</v>
      </c>
      <c r="H28" s="1814" t="s">
        <v>6730</v>
      </c>
      <c r="I28" s="1814" t="s">
        <v>6731</v>
      </c>
      <c r="J28" s="1814"/>
      <c r="K28" s="1814" t="s">
        <v>6732</v>
      </c>
      <c r="L28" s="1814" t="s">
        <v>563</v>
      </c>
      <c r="M28" s="1814" t="s">
        <v>563</v>
      </c>
      <c r="N28" s="1814" t="s">
        <v>563</v>
      </c>
      <c r="O28" s="1814"/>
      <c r="P28" s="1814"/>
      <c r="Q28" s="1814"/>
      <c r="R28" s="1818"/>
      <c r="S28" s="1829"/>
      <c r="T28" s="1814" t="s">
        <v>913</v>
      </c>
      <c r="U28" s="1814" t="s">
        <v>6733</v>
      </c>
      <c r="V28" s="1814" t="s">
        <v>6734</v>
      </c>
      <c r="W28" s="1566"/>
      <c r="X28" s="1566"/>
      <c r="Y28" s="1566"/>
      <c r="Z28" s="1566"/>
      <c r="AA28" s="1566"/>
      <c r="AB28" s="1814" t="s">
        <v>563</v>
      </c>
      <c r="AC28" s="545" t="s">
        <v>563</v>
      </c>
      <c r="AD28" s="1814" t="s">
        <v>563</v>
      </c>
      <c r="AE28" s="1814"/>
      <c r="AF28" s="545"/>
      <c r="AG28" s="545"/>
      <c r="AH28" s="1567"/>
      <c r="AI28" s="1409" t="s">
        <v>1548</v>
      </c>
      <c r="AJ28" s="18" t="n">
        <v>3</v>
      </c>
      <c r="AK28" s="1567"/>
      <c r="AL28" s="97"/>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row>
    <row r="29" customFormat="false" ht="12.75" hidden="false" customHeight="false" outlineLevel="0" collapsed="false">
      <c r="A29" s="206" t="s">
        <v>4255</v>
      </c>
      <c r="B29" s="206"/>
      <c r="C29" s="1520" t="s">
        <v>6735</v>
      </c>
      <c r="D29" s="242" t="s">
        <v>5883</v>
      </c>
      <c r="E29" s="242" t="s">
        <v>5884</v>
      </c>
      <c r="F29" s="242" t="s">
        <v>5885</v>
      </c>
      <c r="G29" s="1814" t="s">
        <v>1041</v>
      </c>
      <c r="H29" s="1814" t="s">
        <v>1042</v>
      </c>
      <c r="I29" s="1814" t="s">
        <v>1043</v>
      </c>
      <c r="J29" s="1814"/>
      <c r="K29" s="1814" t="s">
        <v>1046</v>
      </c>
      <c r="L29" s="1814" t="s">
        <v>563</v>
      </c>
      <c r="M29" s="1814" t="s">
        <v>563</v>
      </c>
      <c r="N29" s="1818" t="s">
        <v>1537</v>
      </c>
      <c r="O29" s="1814"/>
      <c r="P29" s="1814"/>
      <c r="Q29" s="1814"/>
      <c r="R29" s="1818"/>
      <c r="S29" s="1816"/>
      <c r="T29" s="1566" t="s">
        <v>569</v>
      </c>
      <c r="U29" s="1566"/>
      <c r="V29" s="1566"/>
      <c r="W29" s="1566"/>
      <c r="X29" s="1566"/>
      <c r="Y29" s="1566"/>
      <c r="Z29" s="1566"/>
      <c r="AA29" s="1566"/>
      <c r="AB29" s="1566"/>
      <c r="AC29" s="1814" t="s">
        <v>563</v>
      </c>
      <c r="AD29" s="1814" t="s">
        <v>563</v>
      </c>
      <c r="AE29" s="1814"/>
      <c r="AF29" s="545"/>
      <c r="AG29" s="545"/>
      <c r="AH29" s="1567"/>
      <c r="AI29" s="1409" t="s">
        <v>1548</v>
      </c>
      <c r="AJ29" s="18"/>
      <c r="AK29" s="1567"/>
      <c r="AL29" s="97"/>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row>
    <row r="30" customFormat="false" ht="12.75" hidden="false" customHeight="false" outlineLevel="0" collapsed="false">
      <c r="A30" s="206" t="s">
        <v>4255</v>
      </c>
      <c r="B30" s="206"/>
      <c r="C30" s="1520" t="s">
        <v>6736</v>
      </c>
      <c r="D30" s="242" t="s">
        <v>6737</v>
      </c>
      <c r="E30" s="1818" t="s">
        <v>925</v>
      </c>
      <c r="F30" s="1566"/>
      <c r="G30" s="1818" t="s">
        <v>562</v>
      </c>
      <c r="H30" s="1818" t="s">
        <v>562</v>
      </c>
      <c r="I30" s="545" t="n">
        <v>46991048</v>
      </c>
      <c r="J30" s="1814" t="s">
        <v>6738</v>
      </c>
      <c r="L30" s="1814" t="s">
        <v>563</v>
      </c>
      <c r="M30" s="1814" t="s">
        <v>563</v>
      </c>
      <c r="N30" s="1818" t="s">
        <v>1537</v>
      </c>
      <c r="O30" s="1814"/>
      <c r="P30" s="1814"/>
      <c r="Q30" s="1814"/>
      <c r="R30" s="1818"/>
      <c r="S30" s="1816"/>
      <c r="T30" s="1566" t="s">
        <v>569</v>
      </c>
      <c r="U30" s="1818" t="s">
        <v>562</v>
      </c>
      <c r="V30" s="1818" t="s">
        <v>1537</v>
      </c>
      <c r="W30" s="1818" t="s">
        <v>1537</v>
      </c>
      <c r="X30" s="1566"/>
      <c r="Y30" s="1566"/>
      <c r="Z30" s="1566"/>
      <c r="AA30" s="1566"/>
      <c r="AB30" s="1566"/>
      <c r="AC30" s="1814" t="s">
        <v>563</v>
      </c>
      <c r="AD30" s="1814" t="s">
        <v>563</v>
      </c>
      <c r="AE30" s="1814"/>
      <c r="AF30" s="545"/>
      <c r="AG30" s="545"/>
      <c r="AH30" s="1567"/>
      <c r="AI30" s="1409" t="s">
        <v>1548</v>
      </c>
      <c r="AJ30" s="18"/>
      <c r="AK30" s="1567"/>
      <c r="AL30" s="97"/>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row>
    <row r="31" customFormat="false" ht="12.75" hidden="false" customHeight="false" outlineLevel="0" collapsed="false">
      <c r="A31" s="206"/>
      <c r="B31" s="206"/>
      <c r="C31" s="1520" t="s">
        <v>6739</v>
      </c>
      <c r="D31" s="242" t="s">
        <v>6740</v>
      </c>
      <c r="E31" s="242" t="s">
        <v>6741</v>
      </c>
      <c r="F31" s="1566"/>
      <c r="G31" s="1814" t="s">
        <v>6742</v>
      </c>
      <c r="H31" s="1814" t="s">
        <v>6743</v>
      </c>
      <c r="I31" s="1814" t="s">
        <v>6744</v>
      </c>
      <c r="J31" s="1814" t="s">
        <v>6745</v>
      </c>
      <c r="K31" s="1814" t="s">
        <v>6746</v>
      </c>
      <c r="L31" s="1814" t="s">
        <v>563</v>
      </c>
      <c r="M31" s="1814" t="s">
        <v>563</v>
      </c>
      <c r="N31" s="1818" t="s">
        <v>1537</v>
      </c>
      <c r="O31" s="1814"/>
      <c r="P31" s="1814"/>
      <c r="Q31" s="1830"/>
      <c r="R31" s="1818"/>
      <c r="S31" s="1816"/>
      <c r="T31" s="1566" t="s">
        <v>569</v>
      </c>
      <c r="U31" s="1814" t="s">
        <v>913</v>
      </c>
      <c r="V31" s="1818" t="s">
        <v>1537</v>
      </c>
      <c r="W31" s="1818" t="s">
        <v>1537</v>
      </c>
      <c r="X31" s="1566"/>
      <c r="Y31" s="1566"/>
      <c r="Z31" s="1566"/>
      <c r="AA31" s="1566"/>
      <c r="AB31" s="1566"/>
      <c r="AC31" s="1814" t="s">
        <v>563</v>
      </c>
      <c r="AD31" s="1814" t="s">
        <v>563</v>
      </c>
      <c r="AE31" s="1814"/>
      <c r="AF31" s="545"/>
      <c r="AG31" s="545"/>
      <c r="AH31" s="1567"/>
      <c r="AI31" s="1409"/>
      <c r="AJ31" s="18"/>
      <c r="AK31" s="1567"/>
      <c r="AL31" s="97"/>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row>
    <row r="32" customFormat="false" ht="12.75" hidden="false" customHeight="false" outlineLevel="0" collapsed="false">
      <c r="A32" s="206"/>
      <c r="B32" s="206"/>
      <c r="C32" s="1520" t="s">
        <v>6747</v>
      </c>
      <c r="D32" s="1818" t="s">
        <v>949</v>
      </c>
      <c r="E32" s="242" t="s">
        <v>6748</v>
      </c>
      <c r="F32" s="1566"/>
      <c r="G32" s="1814" t="s">
        <v>6749</v>
      </c>
      <c r="H32" s="1818" t="s">
        <v>562</v>
      </c>
      <c r="I32" s="1814" t="n">
        <v>524422281</v>
      </c>
      <c r="J32" s="1814" t="s">
        <v>6750</v>
      </c>
      <c r="K32" s="1814" t="s">
        <v>6751</v>
      </c>
      <c r="L32" s="1814" t="s">
        <v>563</v>
      </c>
      <c r="M32" s="1814" t="s">
        <v>563</v>
      </c>
      <c r="N32" s="1818" t="s">
        <v>1185</v>
      </c>
      <c r="O32" s="1814"/>
      <c r="P32" s="1814"/>
      <c r="R32" s="1818"/>
      <c r="S32" s="1816"/>
      <c r="T32" s="1814" t="s">
        <v>913</v>
      </c>
      <c r="U32" s="1818" t="s">
        <v>1537</v>
      </c>
      <c r="V32" s="1814" t="s">
        <v>1030</v>
      </c>
      <c r="W32" s="1818" t="s">
        <v>1537</v>
      </c>
      <c r="X32" s="1814" t="s">
        <v>563</v>
      </c>
      <c r="Y32" s="1818" t="s">
        <v>1537</v>
      </c>
      <c r="Z32" s="1818" t="s">
        <v>1537</v>
      </c>
      <c r="AA32" s="1818" t="s">
        <v>1537</v>
      </c>
      <c r="AB32" s="1566"/>
      <c r="AC32" s="1814" t="s">
        <v>563</v>
      </c>
      <c r="AD32" s="1814" t="s">
        <v>563</v>
      </c>
      <c r="AE32" s="1814"/>
      <c r="AF32" s="545"/>
      <c r="AG32" s="545"/>
      <c r="AH32" s="1567"/>
      <c r="AI32" s="1409" t="s">
        <v>1548</v>
      </c>
      <c r="AJ32" s="18"/>
      <c r="AK32" s="1567"/>
      <c r="AL32" s="97"/>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row>
    <row r="33" customFormat="false" ht="12.75" hidden="false" customHeight="false" outlineLevel="0" collapsed="false">
      <c r="A33" s="206" t="s">
        <v>21</v>
      </c>
      <c r="B33" s="206"/>
      <c r="C33" s="1520" t="s">
        <v>6752</v>
      </c>
      <c r="D33" s="1566"/>
      <c r="E33" s="242" t="s">
        <v>6753</v>
      </c>
      <c r="F33" s="1566"/>
      <c r="G33" s="1566"/>
      <c r="H33" s="1566"/>
      <c r="I33" s="1566"/>
      <c r="J33" s="1814"/>
      <c r="K33" s="1814" t="s">
        <v>6754</v>
      </c>
      <c r="L33" s="1814" t="s">
        <v>563</v>
      </c>
      <c r="M33" s="1814" t="s">
        <v>563</v>
      </c>
      <c r="N33" s="1818" t="s">
        <v>1537</v>
      </c>
      <c r="O33" s="1814"/>
      <c r="P33" s="1814"/>
      <c r="Q33" s="1814"/>
      <c r="R33" s="1818"/>
      <c r="S33" s="1816"/>
      <c r="T33" s="1814" t="s">
        <v>913</v>
      </c>
      <c r="U33" s="1566" t="s">
        <v>563</v>
      </c>
      <c r="V33" s="1818" t="s">
        <v>1537</v>
      </c>
      <c r="W33" s="1818" t="s">
        <v>1537</v>
      </c>
      <c r="X33" s="1814" t="s">
        <v>563</v>
      </c>
      <c r="Y33" s="1566"/>
      <c r="Z33" s="1566"/>
      <c r="AA33" s="1566"/>
      <c r="AB33" s="1566"/>
      <c r="AC33" s="1814" t="s">
        <v>563</v>
      </c>
      <c r="AD33" s="1814" t="s">
        <v>563</v>
      </c>
      <c r="AE33" s="1814"/>
      <c r="AF33" s="545"/>
      <c r="AG33" s="545"/>
      <c r="AH33" s="1567"/>
      <c r="AI33" s="1409" t="s">
        <v>1548</v>
      </c>
      <c r="AJ33" s="18"/>
      <c r="AK33" s="1567"/>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row>
    <row r="34" customFormat="false" ht="12.75" hidden="false" customHeight="false" outlineLevel="0" collapsed="false">
      <c r="A34" s="206" t="s">
        <v>595</v>
      </c>
      <c r="B34" s="206"/>
      <c r="C34" s="1657" t="s">
        <v>6755</v>
      </c>
      <c r="D34" s="507"/>
      <c r="E34" s="242" t="s">
        <v>6756</v>
      </c>
      <c r="F34" s="507"/>
      <c r="G34" s="1761" t="s">
        <v>1537</v>
      </c>
      <c r="H34" s="1761" t="s">
        <v>1537</v>
      </c>
      <c r="I34" s="1761" t="s">
        <v>1537</v>
      </c>
      <c r="J34" s="234" t="s">
        <v>6757</v>
      </c>
      <c r="K34" s="234" t="s">
        <v>6758</v>
      </c>
      <c r="L34" s="36" t="s">
        <v>563</v>
      </c>
      <c r="M34" s="36" t="s">
        <v>563</v>
      </c>
      <c r="N34" s="1818" t="s">
        <v>1185</v>
      </c>
      <c r="O34" s="1814"/>
      <c r="P34" s="1814"/>
      <c r="Q34" s="1814"/>
      <c r="R34" s="1818"/>
      <c r="S34" s="1816"/>
      <c r="T34" s="1814" t="s">
        <v>913</v>
      </c>
      <c r="U34" s="1831" t="s">
        <v>562</v>
      </c>
      <c r="V34" s="1831" t="s">
        <v>562</v>
      </c>
      <c r="W34" s="1831" t="s">
        <v>562</v>
      </c>
      <c r="X34" s="1828" t="s">
        <v>563</v>
      </c>
      <c r="Y34" s="1818" t="s">
        <v>1537</v>
      </c>
      <c r="Z34" s="1818" t="s">
        <v>1537</v>
      </c>
      <c r="AA34" s="1818" t="s">
        <v>1537</v>
      </c>
      <c r="AB34" s="1566"/>
      <c r="AC34" s="1814" t="s">
        <v>563</v>
      </c>
      <c r="AD34" s="1814" t="s">
        <v>563</v>
      </c>
      <c r="AE34" s="36"/>
      <c r="AF34" s="36"/>
      <c r="AG34" s="545"/>
      <c r="AH34" s="1567"/>
      <c r="AI34" s="224" t="s">
        <v>1548</v>
      </c>
      <c r="AJ34" s="18"/>
      <c r="AK34" s="1567"/>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row>
    <row r="35" customFormat="false" ht="12.75" hidden="false" customHeight="false" outlineLevel="0" collapsed="false">
      <c r="A35" s="206" t="s">
        <v>21</v>
      </c>
      <c r="B35" s="206"/>
      <c r="C35" s="1051" t="s">
        <v>1350</v>
      </c>
      <c r="D35" s="1761" t="s">
        <v>925</v>
      </c>
      <c r="E35" s="242" t="s">
        <v>6759</v>
      </c>
      <c r="F35" s="1566"/>
      <c r="G35" s="234" t="s">
        <v>6760</v>
      </c>
      <c r="H35" s="234" t="s">
        <v>6761</v>
      </c>
      <c r="I35" s="234" t="s">
        <v>6762</v>
      </c>
      <c r="J35" s="234" t="s">
        <v>6763</v>
      </c>
      <c r="K35" s="234" t="s">
        <v>6764</v>
      </c>
      <c r="L35" s="545" t="s">
        <v>6765</v>
      </c>
      <c r="M35" s="1566" t="s">
        <v>563</v>
      </c>
      <c r="N35" s="1818" t="s">
        <v>1537</v>
      </c>
      <c r="O35" s="1814" t="s">
        <v>1339</v>
      </c>
      <c r="P35" s="1814" t="s">
        <v>6766</v>
      </c>
      <c r="Q35" s="1814" t="s">
        <v>6767</v>
      </c>
      <c r="R35" s="1818"/>
      <c r="S35" s="1816"/>
      <c r="T35" s="1814" t="s">
        <v>913</v>
      </c>
      <c r="U35" s="545" t="s">
        <v>913</v>
      </c>
      <c r="V35" s="1814" t="s">
        <v>563</v>
      </c>
      <c r="W35" s="507" t="s">
        <v>569</v>
      </c>
      <c r="X35" s="507"/>
      <c r="Y35" s="507"/>
      <c r="Z35" s="507"/>
      <c r="AA35" s="507"/>
      <c r="AB35" s="1566"/>
      <c r="AC35" s="1814" t="s">
        <v>563</v>
      </c>
      <c r="AD35" s="1814" t="s">
        <v>563</v>
      </c>
      <c r="AE35" s="545"/>
      <c r="AF35" s="545"/>
      <c r="AG35" s="545"/>
      <c r="AH35" s="1567"/>
      <c r="AI35" s="224" t="s">
        <v>1548</v>
      </c>
      <c r="AJ35" s="18"/>
      <c r="AK35" s="1567"/>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row>
    <row r="36" customFormat="false" ht="12.75" hidden="false" customHeight="false" outlineLevel="0" collapsed="false">
      <c r="A36" s="206" t="s">
        <v>21</v>
      </c>
      <c r="B36" s="206"/>
      <c r="C36" s="1657" t="s">
        <v>6768</v>
      </c>
      <c r="D36" s="507"/>
      <c r="E36" s="242" t="s">
        <v>6769</v>
      </c>
      <c r="F36" s="507"/>
      <c r="G36" s="234" t="s">
        <v>6770</v>
      </c>
      <c r="H36" s="234" t="s">
        <v>6771</v>
      </c>
      <c r="I36" s="234" t="s">
        <v>6772</v>
      </c>
      <c r="J36" s="234" t="s">
        <v>6773</v>
      </c>
      <c r="K36" s="234" t="s">
        <v>6774</v>
      </c>
      <c r="L36" s="507" t="s">
        <v>563</v>
      </c>
      <c r="M36" s="507" t="s">
        <v>563</v>
      </c>
      <c r="N36" s="1818" t="s">
        <v>1537</v>
      </c>
      <c r="O36" s="481"/>
      <c r="P36" s="1814" t="s">
        <v>6775</v>
      </c>
      <c r="Q36" s="481"/>
      <c r="R36" s="498"/>
      <c r="S36" s="1816"/>
      <c r="T36" s="1814" t="s">
        <v>913</v>
      </c>
      <c r="U36" s="545" t="s">
        <v>913</v>
      </c>
      <c r="V36" s="1814" t="s">
        <v>563</v>
      </c>
      <c r="W36" s="1761" t="s">
        <v>6776</v>
      </c>
      <c r="X36" s="507"/>
      <c r="Y36" s="507"/>
      <c r="Z36" s="507"/>
      <c r="AA36" s="507"/>
      <c r="AB36" s="1566"/>
      <c r="AC36" s="1814" t="s">
        <v>563</v>
      </c>
      <c r="AD36" s="234" t="s">
        <v>563</v>
      </c>
      <c r="AE36" s="234"/>
      <c r="AF36" s="36"/>
      <c r="AG36" s="545"/>
      <c r="AH36" s="1567"/>
      <c r="AI36" s="1825" t="s">
        <v>1548</v>
      </c>
      <c r="AJ36" s="18"/>
      <c r="AK36" s="1567"/>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row>
    <row r="37" customFormat="false" ht="12.75" hidden="false" customHeight="false" outlineLevel="0" collapsed="false">
      <c r="A37" s="206" t="s">
        <v>595</v>
      </c>
      <c r="B37" s="206"/>
      <c r="C37" s="1520" t="s">
        <v>6777</v>
      </c>
      <c r="D37" s="242" t="s">
        <v>5744</v>
      </c>
      <c r="E37" s="242" t="s">
        <v>6778</v>
      </c>
      <c r="F37" s="1566"/>
      <c r="G37" s="1814" t="s">
        <v>6779</v>
      </c>
      <c r="H37" s="1814" t="s">
        <v>6277</v>
      </c>
      <c r="I37" s="1566"/>
      <c r="J37" s="1814" t="s">
        <v>6780</v>
      </c>
      <c r="K37" s="1814" t="s">
        <v>1431</v>
      </c>
      <c r="L37" s="1814" t="s">
        <v>563</v>
      </c>
      <c r="M37" s="1814" t="s">
        <v>563</v>
      </c>
      <c r="N37" s="1814" t="s">
        <v>1537</v>
      </c>
      <c r="O37" s="1814"/>
      <c r="P37" s="1814" t="s">
        <v>6781</v>
      </c>
      <c r="Q37" s="1814"/>
      <c r="R37" s="1818"/>
      <c r="S37" s="1816"/>
      <c r="T37" s="1814" t="s">
        <v>913</v>
      </c>
      <c r="U37" s="1566" t="s">
        <v>563</v>
      </c>
      <c r="V37" s="545" t="s">
        <v>1602</v>
      </c>
      <c r="W37" s="1566"/>
      <c r="X37" s="1566"/>
      <c r="Y37" s="1818" t="s">
        <v>6277</v>
      </c>
      <c r="Z37" s="1818" t="s">
        <v>6277</v>
      </c>
      <c r="AA37" s="1818" t="s">
        <v>562</v>
      </c>
      <c r="AB37" s="1566"/>
      <c r="AC37" s="1814" t="s">
        <v>563</v>
      </c>
      <c r="AD37" s="234" t="s">
        <v>563</v>
      </c>
      <c r="AE37" s="1814"/>
      <c r="AF37" s="545"/>
      <c r="AG37" s="545"/>
      <c r="AH37" s="1567"/>
      <c r="AI37" s="1409" t="s">
        <v>1548</v>
      </c>
      <c r="AJ37" s="18"/>
      <c r="AK37" s="1567"/>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row>
    <row r="38" customFormat="false" ht="12.75" hidden="false" customHeight="false" outlineLevel="0" collapsed="false">
      <c r="A38" s="1832"/>
      <c r="B38" s="1832"/>
      <c r="C38" s="1832"/>
      <c r="D38" s="1833"/>
      <c r="E38" s="1833"/>
      <c r="F38" s="1833"/>
      <c r="G38" s="1833"/>
      <c r="H38" s="1833"/>
      <c r="I38" s="1833"/>
      <c r="J38" s="1833"/>
      <c r="K38" s="1833"/>
      <c r="L38" s="1833"/>
      <c r="M38" s="1833"/>
      <c r="N38" s="1833"/>
      <c r="O38" s="1833"/>
      <c r="P38" s="1833"/>
      <c r="Q38" s="1833"/>
      <c r="R38" s="1833"/>
      <c r="S38" s="1834"/>
      <c r="T38" s="1833"/>
      <c r="U38" s="1833"/>
      <c r="V38" s="1833"/>
      <c r="W38" s="1833"/>
      <c r="X38" s="1833"/>
      <c r="Y38" s="1833"/>
      <c r="Z38" s="1833"/>
      <c r="AA38" s="1833"/>
      <c r="AB38" s="1833"/>
      <c r="AC38" s="1833"/>
      <c r="AD38" s="1833"/>
      <c r="AE38" s="1833"/>
      <c r="AF38" s="1833"/>
      <c r="AG38" s="1833"/>
      <c r="AH38" s="1833"/>
      <c r="AI38" s="1409"/>
      <c r="AJ38" s="1833"/>
      <c r="AK38" s="1567"/>
      <c r="AL38" s="1833"/>
      <c r="AM38" s="1833"/>
      <c r="AN38" s="1833"/>
      <c r="AO38" s="1833"/>
      <c r="AP38" s="1833"/>
      <c r="AQ38" s="1833"/>
      <c r="AR38" s="1833"/>
      <c r="AS38" s="1833"/>
      <c r="AT38" s="1833"/>
      <c r="AU38" s="1833"/>
      <c r="AV38" s="1833"/>
      <c r="AW38" s="1833"/>
      <c r="AX38" s="1833"/>
      <c r="AY38" s="1833"/>
      <c r="AZ38" s="1833"/>
      <c r="BA38" s="1833"/>
      <c r="BB38" s="1833"/>
      <c r="BC38" s="1833"/>
      <c r="BD38" s="1833"/>
      <c r="BE38" s="1833"/>
      <c r="BF38" s="1833"/>
      <c r="BG38" s="1833"/>
      <c r="BH38" s="1833"/>
      <c r="BI38" s="1833"/>
      <c r="BJ38" s="1833"/>
      <c r="BK38" s="1833"/>
      <c r="BL38" s="1833"/>
      <c r="BM38" s="1833"/>
      <c r="BN38" s="1833"/>
      <c r="BO38" s="1833"/>
      <c r="BP38" s="1833"/>
      <c r="BQ38" s="1833"/>
      <c r="BR38" s="1833"/>
      <c r="BS38" s="1833"/>
      <c r="BT38" s="1833"/>
    </row>
    <row r="39" customFormat="false" ht="12.75" hidden="false" customHeight="false" outlineLevel="0" collapsed="false">
      <c r="A39" s="1500" t="s">
        <v>595</v>
      </c>
      <c r="B39" s="1500" t="s">
        <v>6782</v>
      </c>
      <c r="C39" s="1500" t="s">
        <v>6783</v>
      </c>
      <c r="D39" s="213" t="s">
        <v>6784</v>
      </c>
      <c r="E39" s="213" t="s">
        <v>6785</v>
      </c>
      <c r="F39" s="139"/>
      <c r="G39" s="139" t="s">
        <v>1537</v>
      </c>
      <c r="H39" s="139" t="s">
        <v>1537</v>
      </c>
      <c r="I39" s="139" t="s">
        <v>1537</v>
      </c>
      <c r="J39" s="139" t="s">
        <v>6786</v>
      </c>
      <c r="K39" s="139" t="s">
        <v>6787</v>
      </c>
      <c r="L39" s="139" t="s">
        <v>6788</v>
      </c>
      <c r="M39" s="139" t="s">
        <v>6789</v>
      </c>
      <c r="N39" s="139" t="s">
        <v>6790</v>
      </c>
      <c r="O39" s="139"/>
      <c r="P39" s="139"/>
      <c r="Q39" s="139"/>
      <c r="R39" s="139"/>
      <c r="S39" s="176" t="s">
        <v>6791</v>
      </c>
      <c r="T39" s="139"/>
      <c r="U39" s="139" t="s">
        <v>562</v>
      </c>
      <c r="V39" s="139" t="s">
        <v>6792</v>
      </c>
      <c r="W39" s="1528" t="s">
        <v>562</v>
      </c>
      <c r="X39" s="1528" t="s">
        <v>563</v>
      </c>
      <c r="Y39" s="139" t="s">
        <v>1537</v>
      </c>
      <c r="Z39" s="139" t="s">
        <v>1537</v>
      </c>
      <c r="AA39" s="139" t="s">
        <v>1537</v>
      </c>
      <c r="AB39" s="139"/>
      <c r="AC39" s="139" t="s">
        <v>563</v>
      </c>
      <c r="AD39" s="139" t="s">
        <v>563</v>
      </c>
      <c r="AE39" s="139"/>
      <c r="AF39" s="139"/>
      <c r="AG39" s="139"/>
      <c r="AH39" s="127"/>
      <c r="AI39" s="170"/>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row>
    <row r="40" customFormat="false" ht="12.75" hidden="false" customHeight="false" outlineLevel="0" collapsed="false">
      <c r="A40" s="1835" t="s">
        <v>590</v>
      </c>
      <c r="B40" s="1835"/>
      <c r="C40" s="1836" t="s">
        <v>6793</v>
      </c>
      <c r="D40" s="116" t="s">
        <v>925</v>
      </c>
      <c r="E40" s="114" t="s">
        <v>6794</v>
      </c>
      <c r="F40" s="114" t="s">
        <v>6795</v>
      </c>
      <c r="G40" s="116" t="s">
        <v>6796</v>
      </c>
      <c r="H40" s="116" t="s">
        <v>6797</v>
      </c>
      <c r="I40" s="116" t="s">
        <v>6798</v>
      </c>
      <c r="J40" s="116" t="s">
        <v>6799</v>
      </c>
      <c r="K40" s="116" t="s">
        <v>6800</v>
      </c>
      <c r="L40" s="116"/>
      <c r="M40" s="116" t="s">
        <v>562</v>
      </c>
      <c r="N40" s="116"/>
      <c r="O40" s="116"/>
      <c r="P40" s="116"/>
      <c r="Q40" s="116"/>
      <c r="R40" s="116"/>
      <c r="S40" s="120"/>
      <c r="T40" s="116"/>
      <c r="U40" s="116" t="s">
        <v>912</v>
      </c>
      <c r="V40" s="116" t="s">
        <v>940</v>
      </c>
      <c r="W40" s="116"/>
      <c r="X40" s="116"/>
      <c r="Y40" s="116"/>
      <c r="Z40" s="116"/>
      <c r="AA40" s="116"/>
      <c r="AB40" s="116" t="s">
        <v>940</v>
      </c>
      <c r="AC40" s="116"/>
      <c r="AD40" s="116"/>
      <c r="AE40" s="116"/>
      <c r="AF40" s="116" t="s">
        <v>954</v>
      </c>
      <c r="AG40" s="116" t="s">
        <v>6801</v>
      </c>
      <c r="AH40" s="1821"/>
      <c r="AI40" s="1837" t="s">
        <v>1548</v>
      </c>
      <c r="AJ40" s="116"/>
      <c r="AK40" s="1821"/>
      <c r="AL40" s="127"/>
      <c r="AM40" s="11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row>
    <row r="41" customFormat="false" ht="12.75" hidden="false" customHeight="false" outlineLevel="0" collapsed="false">
      <c r="A41" s="1835"/>
      <c r="B41" s="1835"/>
      <c r="C41" s="1836" t="s">
        <v>4099</v>
      </c>
      <c r="D41" s="251"/>
      <c r="E41" s="1838" t="s">
        <v>6802</v>
      </c>
      <c r="F41" s="1839" t="s">
        <v>6803</v>
      </c>
      <c r="G41" s="251" t="s">
        <v>6804</v>
      </c>
      <c r="H41" s="251" t="s">
        <v>562</v>
      </c>
      <c r="I41" s="251" t="s">
        <v>6805</v>
      </c>
      <c r="J41" s="251" t="s">
        <v>6806</v>
      </c>
      <c r="K41" s="116"/>
      <c r="L41" s="116" t="s">
        <v>6807</v>
      </c>
      <c r="M41" s="1840" t="s">
        <v>940</v>
      </c>
      <c r="N41" s="116"/>
      <c r="O41" s="116"/>
      <c r="P41" s="251" t="s">
        <v>1081</v>
      </c>
      <c r="Q41" s="251" t="s">
        <v>6808</v>
      </c>
      <c r="R41" s="116"/>
      <c r="S41" s="1841" t="s">
        <v>6809</v>
      </c>
      <c r="T41" s="116"/>
      <c r="U41" s="116" t="s">
        <v>562</v>
      </c>
      <c r="V41" s="116" t="s">
        <v>562</v>
      </c>
      <c r="W41" s="116"/>
      <c r="X41" s="116"/>
      <c r="Y41" s="116"/>
      <c r="Z41" s="116"/>
      <c r="AA41" s="116"/>
      <c r="AB41" s="1840" t="s">
        <v>940</v>
      </c>
      <c r="AC41" s="1842" t="s">
        <v>940</v>
      </c>
      <c r="AD41" s="116"/>
      <c r="AE41" s="116"/>
      <c r="AF41" s="1843" t="s">
        <v>569</v>
      </c>
      <c r="AG41" s="116"/>
      <c r="AH41" s="1821" t="s">
        <v>905</v>
      </c>
      <c r="AI41" s="1822"/>
      <c r="AJ41" s="116"/>
      <c r="AK41" s="1821"/>
      <c r="AL41" s="1844"/>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c r="BR41" s="116"/>
      <c r="BS41" s="116"/>
      <c r="BT41" s="116"/>
    </row>
    <row r="42" customFormat="false" ht="12.75" hidden="false" customHeight="false" outlineLevel="0" collapsed="false">
      <c r="A42" s="1835"/>
      <c r="B42" s="1835"/>
      <c r="C42" s="1513" t="s">
        <v>6810</v>
      </c>
      <c r="D42" s="1845" t="s">
        <v>6811</v>
      </c>
      <c r="E42" s="1838" t="s">
        <v>6812</v>
      </c>
      <c r="F42" s="1846"/>
      <c r="G42" s="246"/>
      <c r="H42" s="1012"/>
      <c r="I42" s="246"/>
      <c r="J42" s="246" t="s">
        <v>6813</v>
      </c>
      <c r="K42" s="246" t="s">
        <v>6814</v>
      </c>
      <c r="L42" s="127" t="s">
        <v>6815</v>
      </c>
      <c r="M42" s="127" t="s">
        <v>6816</v>
      </c>
      <c r="N42" s="127" t="s">
        <v>933</v>
      </c>
      <c r="O42" s="116"/>
      <c r="P42" s="116" t="s">
        <v>6817</v>
      </c>
      <c r="Q42" s="116" t="s">
        <v>6818</v>
      </c>
      <c r="R42" s="116"/>
      <c r="S42" s="120"/>
      <c r="T42" s="116"/>
      <c r="U42" s="1847" t="s">
        <v>562</v>
      </c>
      <c r="V42" s="1847" t="s">
        <v>562</v>
      </c>
      <c r="W42" s="1847" t="s">
        <v>562</v>
      </c>
      <c r="X42" s="1847"/>
      <c r="Y42" s="1847"/>
      <c r="Z42" s="1847"/>
      <c r="AA42" s="1847"/>
      <c r="AB42" s="127"/>
      <c r="AC42" s="116"/>
      <c r="AD42" s="127"/>
      <c r="AE42" s="127"/>
      <c r="AF42" s="1843" t="s">
        <v>569</v>
      </c>
      <c r="AG42" s="116"/>
      <c r="AH42" s="1821"/>
      <c r="AI42" s="244"/>
      <c r="AJ42" s="116"/>
      <c r="AK42" s="1821"/>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row>
    <row r="43" customFormat="false" ht="12.75" hidden="false" customHeight="false" outlineLevel="0" collapsed="false">
      <c r="A43" s="1835"/>
      <c r="B43" s="1835"/>
      <c r="C43" s="1836" t="s">
        <v>6819</v>
      </c>
      <c r="D43" s="251" t="s">
        <v>949</v>
      </c>
      <c r="E43" s="719" t="s">
        <v>6820</v>
      </c>
      <c r="F43" s="251"/>
      <c r="G43" s="251"/>
      <c r="H43" s="251"/>
      <c r="I43" s="251"/>
      <c r="J43" s="251"/>
      <c r="K43" s="251" t="n">
        <v>544724350</v>
      </c>
      <c r="L43" s="251"/>
      <c r="M43" s="251" t="s">
        <v>6821</v>
      </c>
      <c r="N43" s="251"/>
      <c r="O43" s="251"/>
      <c r="P43" s="251"/>
      <c r="Q43" s="251" t="s">
        <v>1185</v>
      </c>
      <c r="R43" s="251"/>
      <c r="S43" s="1848" t="s">
        <v>6822</v>
      </c>
      <c r="T43" s="251"/>
      <c r="U43" s="251" t="s">
        <v>1030</v>
      </c>
      <c r="V43" s="251" t="s">
        <v>933</v>
      </c>
      <c r="W43" s="251"/>
      <c r="X43" s="251"/>
      <c r="Y43" s="251"/>
      <c r="Z43" s="251"/>
      <c r="AA43" s="251"/>
      <c r="AB43" s="251"/>
      <c r="AC43" s="251" t="s">
        <v>580</v>
      </c>
      <c r="AD43" s="251"/>
      <c r="AE43" s="251"/>
      <c r="AF43" s="251"/>
      <c r="AG43" s="251"/>
      <c r="AH43" s="1849"/>
      <c r="AI43" s="1822"/>
      <c r="AJ43" s="251"/>
      <c r="AK43" s="1849"/>
      <c r="AL43" s="1850"/>
      <c r="AM43" s="251"/>
      <c r="AN43" s="251"/>
      <c r="AO43" s="251"/>
      <c r="AP43" s="251"/>
      <c r="AQ43" s="251"/>
      <c r="AR43" s="251"/>
      <c r="AS43" s="251"/>
      <c r="AT43" s="251"/>
      <c r="AU43" s="251"/>
      <c r="AV43" s="251"/>
      <c r="AW43" s="251"/>
      <c r="AX43" s="251"/>
      <c r="AY43" s="251"/>
      <c r="AZ43" s="251"/>
      <c r="BA43" s="251"/>
      <c r="BB43" s="251"/>
      <c r="BC43" s="251"/>
      <c r="BD43" s="251"/>
      <c r="BE43" s="251"/>
      <c r="BF43" s="251"/>
      <c r="BG43" s="251"/>
      <c r="BH43" s="251"/>
      <c r="BI43" s="251"/>
      <c r="BJ43" s="251"/>
      <c r="BK43" s="251"/>
      <c r="BL43" s="251"/>
      <c r="BM43" s="251"/>
      <c r="BN43" s="251"/>
      <c r="BO43" s="251"/>
      <c r="BP43" s="251"/>
      <c r="BQ43" s="251"/>
      <c r="BR43" s="18"/>
      <c r="BS43" s="18"/>
      <c r="BT43" s="18"/>
    </row>
    <row r="44" customFormat="false" ht="12.75" hidden="false" customHeight="false" outlineLevel="0" collapsed="false">
      <c r="A44" s="1835"/>
      <c r="B44" s="1835"/>
      <c r="C44" s="1836" t="s">
        <v>6823</v>
      </c>
      <c r="D44" s="719" t="s">
        <v>6824</v>
      </c>
      <c r="E44" s="719" t="s">
        <v>6825</v>
      </c>
      <c r="F44" s="251"/>
      <c r="G44" s="251"/>
      <c r="H44" s="251"/>
      <c r="I44" s="251"/>
      <c r="J44" s="251" t="s">
        <v>6826</v>
      </c>
      <c r="K44" s="251" t="s">
        <v>6827</v>
      </c>
      <c r="L44" s="251"/>
      <c r="M44" s="251" t="s">
        <v>6828</v>
      </c>
      <c r="N44" s="251"/>
      <c r="O44" s="251"/>
      <c r="P44" s="251"/>
      <c r="Q44" s="251" t="s">
        <v>4149</v>
      </c>
      <c r="R44" s="251"/>
      <c r="S44" s="1851" t="n">
        <v>41101</v>
      </c>
      <c r="T44" s="251"/>
      <c r="U44" s="251" t="s">
        <v>6829</v>
      </c>
      <c r="V44" s="251" t="s">
        <v>1139</v>
      </c>
      <c r="W44" s="251"/>
      <c r="X44" s="251"/>
      <c r="Y44" s="251"/>
      <c r="Z44" s="251"/>
      <c r="AA44" s="251"/>
      <c r="AB44" s="251"/>
      <c r="AC44" s="251" t="s">
        <v>6830</v>
      </c>
      <c r="AD44" s="251"/>
      <c r="AE44" s="251"/>
      <c r="AF44" s="251"/>
      <c r="AG44" s="251"/>
      <c r="AH44" s="1849"/>
      <c r="AI44" s="1822"/>
      <c r="AJ44" s="251"/>
      <c r="AK44" s="1849"/>
      <c r="AL44" s="1850"/>
      <c r="AM44" s="251"/>
      <c r="AN44" s="251"/>
      <c r="AO44" s="251"/>
      <c r="AP44" s="251"/>
      <c r="AQ44" s="251"/>
      <c r="AR44" s="251"/>
      <c r="AS44" s="251"/>
      <c r="AT44" s="251"/>
      <c r="AU44" s="251"/>
      <c r="AV44" s="251"/>
      <c r="AW44" s="251"/>
      <c r="AX44" s="251"/>
      <c r="AY44" s="251"/>
      <c r="AZ44" s="251"/>
      <c r="BA44" s="251"/>
      <c r="BB44" s="251"/>
      <c r="BC44" s="251"/>
      <c r="BD44" s="251"/>
      <c r="BE44" s="251"/>
      <c r="BF44" s="251"/>
      <c r="BG44" s="251"/>
      <c r="BH44" s="251"/>
      <c r="BI44" s="251"/>
      <c r="BJ44" s="251"/>
      <c r="BK44" s="251"/>
      <c r="BL44" s="251"/>
      <c r="BM44" s="251"/>
      <c r="BN44" s="251"/>
      <c r="BO44" s="251"/>
      <c r="BP44" s="251"/>
      <c r="BQ44" s="251"/>
      <c r="BR44" s="18"/>
      <c r="BS44" s="18"/>
      <c r="BT44" s="18"/>
    </row>
    <row r="45" customFormat="false" ht="12.75" hidden="false" customHeight="false" outlineLevel="0" collapsed="false">
      <c r="A45" s="1835"/>
      <c r="B45" s="1835"/>
      <c r="C45" s="1836" t="s">
        <v>6831</v>
      </c>
      <c r="D45" s="251" t="s">
        <v>949</v>
      </c>
      <c r="E45" s="719" t="s">
        <v>6832</v>
      </c>
      <c r="F45" s="251"/>
      <c r="G45" s="251"/>
      <c r="H45" s="251"/>
      <c r="I45" s="251" t="n">
        <v>542477031</v>
      </c>
      <c r="J45" s="251"/>
      <c r="K45" s="251" t="s">
        <v>6833</v>
      </c>
      <c r="L45" s="251"/>
      <c r="M45" s="251" t="s">
        <v>6834</v>
      </c>
      <c r="N45" s="251"/>
      <c r="O45" s="251"/>
      <c r="P45" s="251"/>
      <c r="Q45" s="251" t="s">
        <v>6835</v>
      </c>
      <c r="R45" s="251"/>
      <c r="S45" s="1848"/>
      <c r="T45" s="251"/>
      <c r="U45" s="251"/>
      <c r="V45" s="251"/>
      <c r="W45" s="251"/>
      <c r="X45" s="251"/>
      <c r="Y45" s="251"/>
      <c r="Z45" s="251"/>
      <c r="AA45" s="251"/>
      <c r="AB45" s="251"/>
      <c r="AC45" s="251"/>
      <c r="AD45" s="251"/>
      <c r="AE45" s="251"/>
      <c r="AF45" s="251"/>
      <c r="AG45" s="251"/>
      <c r="AH45" s="1849"/>
      <c r="AI45" s="1822"/>
      <c r="AJ45" s="251"/>
      <c r="AK45" s="1849"/>
      <c r="AL45" s="1850"/>
      <c r="AM45" s="251"/>
      <c r="AN45" s="251"/>
      <c r="AO45" s="251"/>
      <c r="AP45" s="251"/>
      <c r="AQ45" s="251"/>
      <c r="AR45" s="251"/>
      <c r="AS45" s="251"/>
      <c r="AT45" s="251"/>
      <c r="AU45" s="251"/>
      <c r="AV45" s="251"/>
      <c r="AW45" s="251"/>
      <c r="AX45" s="251"/>
      <c r="AY45" s="251"/>
      <c r="AZ45" s="251"/>
      <c r="BA45" s="251"/>
      <c r="BB45" s="251"/>
      <c r="BC45" s="251"/>
      <c r="BD45" s="251"/>
      <c r="BE45" s="251"/>
      <c r="BF45" s="251"/>
      <c r="BG45" s="251"/>
      <c r="BH45" s="251"/>
      <c r="BI45" s="251"/>
      <c r="BJ45" s="251"/>
      <c r="BK45" s="251"/>
      <c r="BL45" s="251"/>
      <c r="BM45" s="251"/>
      <c r="BN45" s="251"/>
      <c r="BO45" s="251"/>
      <c r="BP45" s="251"/>
      <c r="BQ45" s="251"/>
      <c r="BR45" s="18"/>
      <c r="BS45" s="18"/>
      <c r="BT45" s="18"/>
    </row>
    <row r="46" customFormat="false" ht="12.75" hidden="false" customHeight="false" outlineLevel="0" collapsed="false">
      <c r="A46" s="1835"/>
      <c r="B46" s="1835"/>
      <c r="C46" s="1836" t="s">
        <v>6836</v>
      </c>
      <c r="D46" s="719" t="s">
        <v>6837</v>
      </c>
      <c r="E46" s="719" t="s">
        <v>6838</v>
      </c>
      <c r="F46" s="719" t="s">
        <v>6839</v>
      </c>
      <c r="G46" s="251"/>
      <c r="H46" s="251"/>
      <c r="I46" s="251"/>
      <c r="J46" s="251" t="s">
        <v>6840</v>
      </c>
      <c r="K46" s="251"/>
      <c r="L46" s="251"/>
      <c r="M46" s="251" t="s">
        <v>940</v>
      </c>
      <c r="N46" s="251"/>
      <c r="O46" s="251"/>
      <c r="P46" s="251"/>
      <c r="Q46" s="251" t="s">
        <v>6841</v>
      </c>
      <c r="R46" s="251"/>
      <c r="S46" s="1848" t="s">
        <v>6842</v>
      </c>
      <c r="T46" s="251"/>
      <c r="U46" s="251" t="s">
        <v>1185</v>
      </c>
      <c r="V46" s="251" t="s">
        <v>1030</v>
      </c>
      <c r="W46" s="251"/>
      <c r="X46" s="251"/>
      <c r="Y46" s="251"/>
      <c r="Z46" s="251"/>
      <c r="AA46" s="251"/>
      <c r="AB46" s="251" t="s">
        <v>6843</v>
      </c>
      <c r="AC46" s="251" t="s">
        <v>6844</v>
      </c>
      <c r="AD46" s="251"/>
      <c r="AE46" s="251"/>
      <c r="AF46" s="251"/>
      <c r="AG46" s="251"/>
      <c r="AH46" s="1849"/>
      <c r="AI46" s="1822"/>
      <c r="AJ46" s="251"/>
      <c r="AK46" s="1849"/>
      <c r="AL46" s="1850"/>
      <c r="AM46" s="251"/>
      <c r="AN46" s="251"/>
      <c r="AO46" s="251"/>
      <c r="AP46" s="251"/>
      <c r="AQ46" s="251"/>
      <c r="AR46" s="251"/>
      <c r="AS46" s="251"/>
      <c r="AT46" s="251"/>
      <c r="AU46" s="251"/>
      <c r="AV46" s="251"/>
      <c r="AW46" s="251"/>
      <c r="AX46" s="251"/>
      <c r="AY46" s="251"/>
      <c r="AZ46" s="251"/>
      <c r="BA46" s="251"/>
      <c r="BB46" s="251"/>
      <c r="BC46" s="251"/>
      <c r="BD46" s="251"/>
      <c r="BE46" s="251"/>
      <c r="BF46" s="251"/>
      <c r="BG46" s="251"/>
      <c r="BH46" s="251"/>
      <c r="BI46" s="251"/>
      <c r="BJ46" s="251"/>
      <c r="BK46" s="251"/>
      <c r="BL46" s="251"/>
      <c r="BM46" s="251"/>
      <c r="BN46" s="251"/>
      <c r="BO46" s="251"/>
      <c r="BP46" s="251"/>
      <c r="BQ46" s="251"/>
      <c r="BR46" s="251"/>
      <c r="BS46" s="251"/>
      <c r="BT46" s="251"/>
    </row>
    <row r="47" customFormat="false" ht="12.75" hidden="false" customHeight="false" outlineLevel="0" collapsed="false">
      <c r="A47" s="1835"/>
      <c r="B47" s="1835"/>
      <c r="C47" s="1513" t="s">
        <v>6845</v>
      </c>
      <c r="D47" s="1012"/>
      <c r="E47" s="1838" t="s">
        <v>6846</v>
      </c>
      <c r="F47" s="1846"/>
      <c r="G47" s="246"/>
      <c r="H47" s="1012"/>
      <c r="I47" s="246"/>
      <c r="J47" s="246" t="s">
        <v>6847</v>
      </c>
      <c r="K47" s="246"/>
      <c r="L47" s="127" t="s">
        <v>6848</v>
      </c>
      <c r="M47" s="127" t="s">
        <v>6849</v>
      </c>
      <c r="N47" s="127" t="s">
        <v>6850</v>
      </c>
      <c r="O47" s="116"/>
      <c r="P47" s="116"/>
      <c r="Q47" s="116" t="s">
        <v>3175</v>
      </c>
      <c r="R47" s="116"/>
      <c r="S47" s="250"/>
      <c r="T47" s="116"/>
      <c r="U47" s="1847" t="s">
        <v>562</v>
      </c>
      <c r="V47" s="1847" t="s">
        <v>562</v>
      </c>
      <c r="W47" s="1847" t="s">
        <v>562</v>
      </c>
      <c r="X47" s="1847"/>
      <c r="Y47" s="1847"/>
      <c r="Z47" s="1847"/>
      <c r="AA47" s="1847"/>
      <c r="AB47" s="127"/>
      <c r="AC47" s="116"/>
      <c r="AD47" s="127"/>
      <c r="AE47" s="127"/>
      <c r="AF47" s="1843"/>
      <c r="AG47" s="116"/>
      <c r="AH47" s="1821"/>
      <c r="AI47" s="244"/>
      <c r="AJ47" s="116"/>
      <c r="AK47" s="1821"/>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row>
    <row r="48" customFormat="false" ht="12.75" hidden="false" customHeight="false" outlineLevel="0" collapsed="false">
      <c r="A48" s="1835"/>
      <c r="B48" s="1835"/>
      <c r="C48" s="1835" t="s">
        <v>6851</v>
      </c>
      <c r="D48" s="1852" t="s">
        <v>940</v>
      </c>
      <c r="E48" s="1847" t="s">
        <v>940</v>
      </c>
      <c r="F48" s="1853" t="s">
        <v>6852</v>
      </c>
      <c r="G48" s="1847" t="s">
        <v>6853</v>
      </c>
      <c r="H48" s="1854" t="s">
        <v>6854</v>
      </c>
      <c r="I48" s="1847" t="s">
        <v>6855</v>
      </c>
      <c r="J48" s="1847" t="s">
        <v>6856</v>
      </c>
      <c r="K48" s="1847" t="s">
        <v>6855</v>
      </c>
      <c r="L48" s="228" t="s">
        <v>1281</v>
      </c>
      <c r="M48" s="1854" t="s">
        <v>6857</v>
      </c>
      <c r="N48" s="1854" t="s">
        <v>6858</v>
      </c>
      <c r="O48" s="1846"/>
      <c r="P48" s="1847"/>
      <c r="Q48" s="1855" t="n">
        <v>41649</v>
      </c>
      <c r="R48" s="1846"/>
      <c r="S48" s="1847" t="s">
        <v>940</v>
      </c>
      <c r="T48" s="251"/>
      <c r="U48" s="1854" t="s">
        <v>6859</v>
      </c>
      <c r="V48" s="1846" t="s">
        <v>6860</v>
      </c>
      <c r="W48" s="1847"/>
      <c r="X48" s="1847"/>
      <c r="Y48" s="1847"/>
      <c r="Z48" s="1847"/>
      <c r="AA48" s="1847"/>
      <c r="AB48" s="1847" t="s">
        <v>940</v>
      </c>
      <c r="AC48" s="1843" t="s">
        <v>940</v>
      </c>
      <c r="AD48" s="1854"/>
      <c r="AE48" s="1854"/>
      <c r="AF48" s="1856" t="s">
        <v>569</v>
      </c>
      <c r="AG48" s="1857" t="s">
        <v>6861</v>
      </c>
      <c r="AH48" s="1849"/>
      <c r="AI48" s="1822"/>
      <c r="AJ48" s="251"/>
      <c r="AK48" s="1849"/>
      <c r="AL48" s="1843" t="s">
        <v>6862</v>
      </c>
      <c r="AM48" s="251"/>
      <c r="AN48" s="251"/>
      <c r="AO48" s="251"/>
      <c r="AP48" s="251"/>
      <c r="AQ48" s="251"/>
      <c r="AR48" s="251"/>
      <c r="AS48" s="251"/>
      <c r="AT48" s="251"/>
      <c r="AU48" s="251"/>
      <c r="AV48" s="251"/>
      <c r="AW48" s="251"/>
      <c r="AX48" s="251"/>
      <c r="AY48" s="251"/>
      <c r="AZ48" s="251"/>
      <c r="BA48" s="251"/>
      <c r="BB48" s="251"/>
      <c r="BC48" s="251"/>
      <c r="BD48" s="251"/>
      <c r="BE48" s="251"/>
      <c r="BF48" s="251"/>
      <c r="BG48" s="251"/>
      <c r="BH48" s="251"/>
      <c r="BI48" s="251"/>
      <c r="BJ48" s="251"/>
      <c r="BK48" s="251"/>
      <c r="BL48" s="251"/>
      <c r="BM48" s="251"/>
      <c r="BN48" s="251"/>
      <c r="BO48" s="251"/>
      <c r="BP48" s="251"/>
      <c r="BQ48" s="251"/>
      <c r="BR48" s="18"/>
      <c r="BS48" s="18"/>
      <c r="BT48" s="18"/>
    </row>
    <row r="49" customFormat="false" ht="12.75" hidden="false" customHeight="false" outlineLevel="0" collapsed="false">
      <c r="A49" s="1835"/>
      <c r="B49" s="1835"/>
      <c r="C49" s="1858" t="s">
        <v>6863</v>
      </c>
      <c r="D49" s="1859" t="s">
        <v>940</v>
      </c>
      <c r="E49" s="1860" t="s">
        <v>6864</v>
      </c>
      <c r="F49" s="1860" t="s">
        <v>6865</v>
      </c>
      <c r="G49" s="1847" t="s">
        <v>715</v>
      </c>
      <c r="H49" s="1854" t="s">
        <v>6866</v>
      </c>
      <c r="I49" s="1847" t="s">
        <v>6867</v>
      </c>
      <c r="J49" s="1847" t="s">
        <v>6868</v>
      </c>
      <c r="K49" s="1847" t="s">
        <v>6869</v>
      </c>
      <c r="L49" s="116" t="s">
        <v>569</v>
      </c>
      <c r="M49" s="1854"/>
      <c r="N49" s="1847"/>
      <c r="O49" s="1861"/>
      <c r="P49" s="1847"/>
      <c r="Q49" s="1847"/>
      <c r="R49" s="1861"/>
      <c r="S49" s="1847"/>
      <c r="T49" s="116"/>
      <c r="U49" s="1847" t="s">
        <v>6869</v>
      </c>
      <c r="V49" s="1861" t="s">
        <v>562</v>
      </c>
      <c r="W49" s="1847"/>
      <c r="X49" s="1847"/>
      <c r="Y49" s="1847"/>
      <c r="Z49" s="1847"/>
      <c r="AA49" s="1847"/>
      <c r="AB49" s="1854" t="s">
        <v>912</v>
      </c>
      <c r="AC49" s="1842" t="s">
        <v>940</v>
      </c>
      <c r="AD49" s="1847"/>
      <c r="AE49" s="1847"/>
      <c r="AF49" s="1856"/>
      <c r="AG49" s="116"/>
      <c r="AH49" s="1821"/>
      <c r="AI49" s="1822"/>
      <c r="AJ49" s="116"/>
      <c r="AK49" s="1821"/>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row>
    <row r="50" customFormat="false" ht="12.75" hidden="false" customHeight="false" outlineLevel="0" collapsed="false">
      <c r="A50" s="1862"/>
      <c r="B50" s="1862"/>
      <c r="C50" s="746"/>
      <c r="D50" s="18"/>
      <c r="E50" s="18"/>
      <c r="F50" s="18"/>
      <c r="G50" s="18"/>
      <c r="H50" s="18"/>
      <c r="I50" s="18"/>
      <c r="J50" s="18"/>
      <c r="K50" s="18"/>
      <c r="L50" s="18"/>
      <c r="M50" s="18"/>
      <c r="N50" s="18"/>
      <c r="O50" s="18"/>
      <c r="P50" s="18"/>
      <c r="Q50" s="18"/>
      <c r="R50" s="18"/>
      <c r="S50" s="22"/>
      <c r="T50" s="18"/>
      <c r="U50" s="18"/>
      <c r="V50" s="18"/>
      <c r="W50" s="18"/>
      <c r="X50" s="18"/>
      <c r="Y50" s="18"/>
      <c r="Z50" s="18"/>
      <c r="AA50" s="18"/>
      <c r="AB50" s="18"/>
      <c r="AC50" s="18"/>
      <c r="AD50" s="18"/>
      <c r="AE50" s="18"/>
      <c r="AF50" s="18"/>
      <c r="AG50" s="18"/>
      <c r="AH50" s="1567"/>
      <c r="AI50" s="1409"/>
      <c r="AJ50" s="18"/>
      <c r="AK50" s="1567"/>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row>
    <row r="51" customFormat="false" ht="12.75" hidden="false" customHeight="false" outlineLevel="0" collapsed="false">
      <c r="A51" s="1862"/>
      <c r="B51" s="1862"/>
      <c r="C51" s="746"/>
      <c r="D51" s="18"/>
      <c r="E51" s="18"/>
      <c r="F51" s="18"/>
      <c r="G51" s="18"/>
      <c r="H51" s="18"/>
      <c r="I51" s="18"/>
      <c r="J51" s="18"/>
      <c r="K51" s="18"/>
      <c r="L51" s="18"/>
      <c r="M51" s="18"/>
      <c r="N51" s="18"/>
      <c r="O51" s="18"/>
      <c r="P51" s="18"/>
      <c r="Q51" s="18"/>
      <c r="R51" s="18"/>
      <c r="S51" s="22"/>
      <c r="T51" s="18"/>
      <c r="U51" s="18"/>
      <c r="V51" s="18"/>
      <c r="W51" s="18"/>
      <c r="X51" s="18"/>
      <c r="Y51" s="18"/>
      <c r="Z51" s="18"/>
      <c r="AA51" s="18"/>
      <c r="AB51" s="18"/>
      <c r="AC51" s="18"/>
      <c r="AD51" s="18"/>
      <c r="AE51" s="18"/>
      <c r="AF51" s="18"/>
      <c r="AG51" s="18"/>
      <c r="AH51" s="1567"/>
      <c r="AI51" s="1409"/>
      <c r="AJ51" s="18"/>
      <c r="AK51" s="1567"/>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row>
    <row r="52" customFormat="false" ht="12.75" hidden="false" customHeight="false" outlineLevel="0" collapsed="false">
      <c r="A52" s="1862"/>
      <c r="B52" s="1862"/>
      <c r="C52" s="746"/>
      <c r="D52" s="18"/>
      <c r="E52" s="18"/>
      <c r="F52" s="18"/>
      <c r="G52" s="18"/>
      <c r="H52" s="18"/>
      <c r="I52" s="18"/>
      <c r="J52" s="18"/>
      <c r="K52" s="18"/>
      <c r="L52" s="18"/>
      <c r="M52" s="18"/>
      <c r="N52" s="18"/>
      <c r="O52" s="18"/>
      <c r="P52" s="18"/>
      <c r="Q52" s="18"/>
      <c r="R52" s="18"/>
      <c r="S52" s="22"/>
      <c r="T52" s="18"/>
      <c r="U52" s="18"/>
      <c r="V52" s="18"/>
      <c r="W52" s="18"/>
      <c r="X52" s="18"/>
      <c r="Y52" s="18"/>
      <c r="Z52" s="18"/>
      <c r="AA52" s="18"/>
      <c r="AB52" s="18"/>
      <c r="AC52" s="18"/>
      <c r="AD52" s="18"/>
      <c r="AE52" s="18"/>
      <c r="AF52" s="18"/>
      <c r="AG52" s="18"/>
      <c r="AH52" s="1567"/>
      <c r="AI52" s="1409"/>
      <c r="AJ52" s="18"/>
      <c r="AK52" s="1567"/>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row>
    <row r="53" customFormat="false" ht="12.75" hidden="false" customHeight="false" outlineLevel="0" collapsed="false">
      <c r="A53" s="1862"/>
      <c r="B53" s="1862"/>
      <c r="C53" s="746"/>
      <c r="D53" s="18"/>
      <c r="E53" s="18"/>
      <c r="F53" s="18"/>
      <c r="G53" s="18"/>
      <c r="H53" s="18"/>
      <c r="I53" s="18"/>
      <c r="J53" s="18"/>
      <c r="K53" s="18"/>
      <c r="L53" s="18"/>
      <c r="M53" s="18"/>
      <c r="N53" s="18"/>
      <c r="O53" s="18"/>
      <c r="P53" s="18"/>
      <c r="Q53" s="18"/>
      <c r="R53" s="18"/>
      <c r="S53" s="22"/>
      <c r="T53" s="18"/>
      <c r="U53" s="18"/>
      <c r="V53" s="18"/>
      <c r="W53" s="18"/>
      <c r="X53" s="18"/>
      <c r="Y53" s="18"/>
      <c r="Z53" s="18"/>
      <c r="AA53" s="18"/>
      <c r="AB53" s="18"/>
      <c r="AC53" s="18"/>
      <c r="AD53" s="18"/>
      <c r="AE53" s="18"/>
      <c r="AF53" s="18"/>
      <c r="AG53" s="18"/>
      <c r="AH53" s="1567"/>
      <c r="AI53" s="1409"/>
      <c r="AJ53" s="18"/>
      <c r="AK53" s="1567"/>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row>
    <row r="54" customFormat="false" ht="12.75" hidden="false" customHeight="false" outlineLevel="0" collapsed="false">
      <c r="A54" s="1862"/>
      <c r="B54" s="1862"/>
      <c r="C54" s="746"/>
      <c r="D54" s="18"/>
      <c r="E54" s="18"/>
      <c r="F54" s="18"/>
      <c r="G54" s="18"/>
      <c r="H54" s="18"/>
      <c r="I54" s="18"/>
      <c r="J54" s="18"/>
      <c r="K54" s="18"/>
      <c r="L54" s="18"/>
      <c r="M54" s="18"/>
      <c r="N54" s="18"/>
      <c r="O54" s="18"/>
      <c r="P54" s="18"/>
      <c r="Q54" s="18"/>
      <c r="R54" s="18"/>
      <c r="S54" s="22"/>
      <c r="T54" s="18"/>
      <c r="U54" s="18"/>
      <c r="V54" s="18"/>
      <c r="W54" s="18"/>
      <c r="X54" s="18"/>
      <c r="Y54" s="18"/>
      <c r="Z54" s="18"/>
      <c r="AA54" s="18"/>
      <c r="AB54" s="18"/>
      <c r="AC54" s="18"/>
      <c r="AD54" s="18"/>
      <c r="AE54" s="18"/>
      <c r="AF54" s="18"/>
      <c r="AG54" s="18"/>
      <c r="AH54" s="1567"/>
      <c r="AI54" s="1409"/>
      <c r="AJ54" s="18"/>
      <c r="AK54" s="1567"/>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row>
    <row r="55" customFormat="false" ht="12.75" hidden="false" customHeight="false" outlineLevel="0" collapsed="false">
      <c r="A55" s="1862"/>
      <c r="B55" s="1862"/>
      <c r="C55" s="746"/>
      <c r="D55" s="18"/>
      <c r="E55" s="18"/>
      <c r="F55" s="18"/>
      <c r="G55" s="18"/>
      <c r="H55" s="18"/>
      <c r="I55" s="18"/>
      <c r="J55" s="18"/>
      <c r="K55" s="18"/>
      <c r="L55" s="18"/>
      <c r="M55" s="18"/>
      <c r="N55" s="18"/>
      <c r="O55" s="18"/>
      <c r="P55" s="18"/>
      <c r="Q55" s="18"/>
      <c r="R55" s="18"/>
      <c r="S55" s="22"/>
      <c r="T55" s="18"/>
      <c r="U55" s="18"/>
      <c r="V55" s="18"/>
      <c r="W55" s="18"/>
      <c r="X55" s="18"/>
      <c r="Y55" s="18"/>
      <c r="Z55" s="18"/>
      <c r="AA55" s="18"/>
      <c r="AB55" s="18"/>
      <c r="AC55" s="18"/>
      <c r="AD55" s="18"/>
      <c r="AE55" s="18"/>
      <c r="AF55" s="18"/>
      <c r="AG55" s="18"/>
      <c r="AH55" s="1567"/>
      <c r="AI55" s="1409"/>
      <c r="AJ55" s="18"/>
      <c r="AK55" s="1567"/>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row>
    <row r="56" customFormat="false" ht="12.75" hidden="false" customHeight="false" outlineLevel="0" collapsed="false">
      <c r="A56" s="1862"/>
      <c r="B56" s="1862"/>
      <c r="C56" s="746"/>
      <c r="D56" s="18"/>
      <c r="E56" s="18"/>
      <c r="F56" s="18"/>
      <c r="G56" s="18"/>
      <c r="H56" s="18"/>
      <c r="I56" s="18"/>
      <c r="J56" s="18"/>
      <c r="K56" s="18"/>
      <c r="L56" s="18"/>
      <c r="M56" s="18"/>
      <c r="N56" s="18"/>
      <c r="O56" s="18"/>
      <c r="P56" s="18"/>
      <c r="Q56" s="18"/>
      <c r="R56" s="18"/>
      <c r="S56" s="22"/>
      <c r="T56" s="18"/>
      <c r="U56" s="18"/>
      <c r="V56" s="18"/>
      <c r="W56" s="18"/>
      <c r="X56" s="18"/>
      <c r="Y56" s="18"/>
      <c r="Z56" s="18"/>
      <c r="AA56" s="18"/>
      <c r="AB56" s="18"/>
      <c r="AC56" s="18"/>
      <c r="AD56" s="18"/>
      <c r="AE56" s="18"/>
      <c r="AF56" s="18"/>
      <c r="AG56" s="18"/>
      <c r="AH56" s="1567"/>
      <c r="AI56" s="1409"/>
      <c r="AJ56" s="18"/>
      <c r="AK56" s="1567"/>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row>
    <row r="57" customFormat="false" ht="12.75" hidden="false" customHeight="false" outlineLevel="0" collapsed="false">
      <c r="A57" s="1862"/>
      <c r="B57" s="1862"/>
      <c r="C57" s="746"/>
      <c r="D57" s="18"/>
      <c r="E57" s="18"/>
      <c r="F57" s="18"/>
      <c r="G57" s="18"/>
      <c r="H57" s="18"/>
      <c r="I57" s="18"/>
      <c r="J57" s="18"/>
      <c r="K57" s="18"/>
      <c r="L57" s="18"/>
      <c r="M57" s="18"/>
      <c r="N57" s="18"/>
      <c r="O57" s="18"/>
      <c r="P57" s="18"/>
      <c r="Q57" s="18"/>
      <c r="R57" s="18"/>
      <c r="S57" s="22"/>
      <c r="T57" s="18"/>
      <c r="U57" s="18"/>
      <c r="V57" s="18"/>
      <c r="W57" s="18"/>
      <c r="X57" s="18"/>
      <c r="Y57" s="18"/>
      <c r="Z57" s="18"/>
      <c r="AA57" s="18"/>
      <c r="AB57" s="18"/>
      <c r="AC57" s="18"/>
      <c r="AD57" s="18"/>
      <c r="AE57" s="18"/>
      <c r="AF57" s="18"/>
      <c r="AG57" s="18"/>
      <c r="AH57" s="1567"/>
      <c r="AI57" s="1409"/>
      <c r="AJ57" s="18"/>
      <c r="AK57" s="1567"/>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row>
    <row r="58" customFormat="false" ht="12.75" hidden="false" customHeight="false" outlineLevel="0" collapsed="false">
      <c r="A58" s="1862"/>
      <c r="B58" s="1862"/>
      <c r="C58" s="746"/>
      <c r="D58" s="18"/>
      <c r="E58" s="18"/>
      <c r="F58" s="18"/>
      <c r="G58" s="18"/>
      <c r="H58" s="18"/>
      <c r="I58" s="18"/>
      <c r="J58" s="18"/>
      <c r="K58" s="18"/>
      <c r="L58" s="18"/>
      <c r="M58" s="18"/>
      <c r="N58" s="18"/>
      <c r="O58" s="18"/>
      <c r="P58" s="18"/>
      <c r="Q58" s="18"/>
      <c r="R58" s="18"/>
      <c r="S58" s="22"/>
      <c r="T58" s="18"/>
      <c r="U58" s="18"/>
      <c r="V58" s="18"/>
      <c r="W58" s="18"/>
      <c r="X58" s="18"/>
      <c r="Y58" s="18"/>
      <c r="Z58" s="18"/>
      <c r="AA58" s="18"/>
      <c r="AB58" s="18"/>
      <c r="AC58" s="18"/>
      <c r="AD58" s="18"/>
      <c r="AE58" s="18"/>
      <c r="AF58" s="18"/>
      <c r="AG58" s="18"/>
      <c r="AH58" s="1567"/>
      <c r="AI58" s="1409"/>
      <c r="AJ58" s="18"/>
      <c r="AK58" s="1567"/>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row>
    <row r="59" customFormat="false" ht="12.75" hidden="false" customHeight="false" outlineLevel="0" collapsed="false">
      <c r="A59" s="1862"/>
      <c r="B59" s="1862"/>
      <c r="C59" s="746"/>
      <c r="D59" s="18"/>
      <c r="E59" s="18"/>
      <c r="F59" s="18"/>
      <c r="G59" s="18"/>
      <c r="H59" s="18"/>
      <c r="I59" s="18"/>
      <c r="J59" s="18"/>
      <c r="K59" s="18"/>
      <c r="L59" s="18"/>
      <c r="M59" s="18"/>
      <c r="N59" s="18"/>
      <c r="O59" s="18"/>
      <c r="P59" s="18"/>
      <c r="Q59" s="18"/>
      <c r="R59" s="18"/>
      <c r="S59" s="22"/>
      <c r="T59" s="18"/>
      <c r="U59" s="18"/>
      <c r="V59" s="18"/>
      <c r="W59" s="18"/>
      <c r="X59" s="18"/>
      <c r="Y59" s="18"/>
      <c r="Z59" s="18"/>
      <c r="AA59" s="18"/>
      <c r="AB59" s="18"/>
      <c r="AC59" s="18"/>
      <c r="AD59" s="18"/>
      <c r="AE59" s="18"/>
      <c r="AF59" s="18"/>
      <c r="AG59" s="18"/>
      <c r="AH59" s="1567"/>
      <c r="AI59" s="1409"/>
      <c r="AJ59" s="18"/>
      <c r="AK59" s="1567"/>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row>
    <row r="60" customFormat="false" ht="12.75" hidden="false" customHeight="false" outlineLevel="0" collapsed="false">
      <c r="A60" s="1862"/>
      <c r="B60" s="1862"/>
      <c r="C60" s="746"/>
      <c r="D60" s="18"/>
      <c r="E60" s="18"/>
      <c r="F60" s="18"/>
      <c r="G60" s="18"/>
      <c r="H60" s="18"/>
      <c r="I60" s="18"/>
      <c r="J60" s="18"/>
      <c r="K60" s="18"/>
      <c r="L60" s="18"/>
      <c r="M60" s="18"/>
      <c r="N60" s="18"/>
      <c r="O60" s="18"/>
      <c r="P60" s="18"/>
      <c r="Q60" s="18"/>
      <c r="R60" s="18"/>
      <c r="S60" s="22"/>
      <c r="T60" s="18"/>
      <c r="U60" s="18"/>
      <c r="V60" s="18"/>
      <c r="W60" s="18"/>
      <c r="X60" s="18"/>
      <c r="Y60" s="18"/>
      <c r="Z60" s="18"/>
      <c r="AA60" s="18"/>
      <c r="AB60" s="18"/>
      <c r="AC60" s="18"/>
      <c r="AD60" s="18"/>
      <c r="AE60" s="18"/>
      <c r="AF60" s="18"/>
      <c r="AG60" s="18"/>
      <c r="AH60" s="1567"/>
      <c r="AI60" s="1409"/>
      <c r="AJ60" s="18"/>
      <c r="AK60" s="1567"/>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row>
    <row r="61" customFormat="false" ht="12.75" hidden="false" customHeight="false" outlineLevel="0" collapsed="false">
      <c r="A61" s="1862"/>
      <c r="B61" s="1862"/>
      <c r="C61" s="746"/>
      <c r="D61" s="18"/>
      <c r="E61" s="18"/>
      <c r="F61" s="18"/>
      <c r="G61" s="18"/>
      <c r="H61" s="18"/>
      <c r="I61" s="18"/>
      <c r="J61" s="18"/>
      <c r="K61" s="18"/>
      <c r="L61" s="18"/>
      <c r="M61" s="18"/>
      <c r="N61" s="18"/>
      <c r="O61" s="18"/>
      <c r="P61" s="18"/>
      <c r="Q61" s="18"/>
      <c r="R61" s="18"/>
      <c r="S61" s="22"/>
      <c r="T61" s="18"/>
      <c r="U61" s="18"/>
      <c r="V61" s="18"/>
      <c r="W61" s="18"/>
      <c r="X61" s="18"/>
      <c r="Y61" s="18"/>
      <c r="Z61" s="18"/>
      <c r="AA61" s="18"/>
      <c r="AB61" s="18"/>
      <c r="AC61" s="18"/>
      <c r="AD61" s="18"/>
      <c r="AE61" s="18"/>
      <c r="AF61" s="18"/>
      <c r="AG61" s="18"/>
      <c r="AH61" s="1567"/>
      <c r="AI61" s="1409"/>
      <c r="AJ61" s="18"/>
      <c r="AK61" s="1567"/>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row>
    <row r="62" customFormat="false" ht="12.75" hidden="false" customHeight="false" outlineLevel="0" collapsed="false">
      <c r="A62" s="1862"/>
      <c r="B62" s="1862"/>
      <c r="C62" s="746"/>
      <c r="D62" s="18"/>
      <c r="E62" s="18"/>
      <c r="F62" s="18"/>
      <c r="G62" s="18"/>
      <c r="H62" s="18"/>
      <c r="I62" s="18"/>
      <c r="J62" s="18"/>
      <c r="K62" s="18"/>
      <c r="L62" s="18"/>
      <c r="M62" s="18"/>
      <c r="N62" s="18"/>
      <c r="O62" s="18"/>
      <c r="P62" s="18"/>
      <c r="Q62" s="18"/>
      <c r="R62" s="18"/>
      <c r="S62" s="22"/>
      <c r="T62" s="18"/>
      <c r="U62" s="18"/>
      <c r="V62" s="18"/>
      <c r="W62" s="18"/>
      <c r="X62" s="18"/>
      <c r="Y62" s="18"/>
      <c r="Z62" s="18"/>
      <c r="AA62" s="18"/>
      <c r="AB62" s="18"/>
      <c r="AC62" s="18"/>
      <c r="AD62" s="18"/>
      <c r="AE62" s="18"/>
      <c r="AF62" s="18"/>
      <c r="AG62" s="18"/>
      <c r="AH62" s="1567"/>
      <c r="AI62" s="1409"/>
      <c r="AJ62" s="18"/>
      <c r="AK62" s="1567"/>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row>
    <row r="63" customFormat="false" ht="12.75" hidden="false" customHeight="false" outlineLevel="0" collapsed="false">
      <c r="A63" s="1862"/>
      <c r="B63" s="1862"/>
      <c r="C63" s="746"/>
      <c r="D63" s="18"/>
      <c r="E63" s="18"/>
      <c r="F63" s="18"/>
      <c r="G63" s="18"/>
      <c r="H63" s="18"/>
      <c r="I63" s="18"/>
      <c r="J63" s="18"/>
      <c r="K63" s="18"/>
      <c r="L63" s="18"/>
      <c r="M63" s="18"/>
      <c r="N63" s="18"/>
      <c r="O63" s="18"/>
      <c r="P63" s="18"/>
      <c r="Q63" s="18"/>
      <c r="R63" s="18"/>
      <c r="S63" s="22"/>
      <c r="T63" s="18"/>
      <c r="U63" s="18"/>
      <c r="V63" s="18"/>
      <c r="W63" s="18"/>
      <c r="X63" s="18"/>
      <c r="Y63" s="18"/>
      <c r="Z63" s="18"/>
      <c r="AA63" s="18"/>
      <c r="AB63" s="18"/>
      <c r="AC63" s="18"/>
      <c r="AD63" s="18"/>
      <c r="AE63" s="18"/>
      <c r="AF63" s="18"/>
      <c r="AG63" s="18"/>
      <c r="AH63" s="1567"/>
      <c r="AI63" s="1409"/>
      <c r="AJ63" s="18"/>
      <c r="AK63" s="1567"/>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row>
    <row r="64" customFormat="false" ht="12.75" hidden="false" customHeight="false" outlineLevel="0" collapsed="false">
      <c r="A64" s="1862"/>
      <c r="B64" s="1862"/>
      <c r="C64" s="746"/>
      <c r="D64" s="18"/>
      <c r="E64" s="18"/>
      <c r="F64" s="18"/>
      <c r="G64" s="18"/>
      <c r="H64" s="18"/>
      <c r="I64" s="18"/>
      <c r="J64" s="18"/>
      <c r="K64" s="18"/>
      <c r="L64" s="18"/>
      <c r="M64" s="18"/>
      <c r="N64" s="18"/>
      <c r="O64" s="18"/>
      <c r="P64" s="18"/>
      <c r="Q64" s="18"/>
      <c r="R64" s="18"/>
      <c r="S64" s="22"/>
      <c r="T64" s="18"/>
      <c r="U64" s="18"/>
      <c r="V64" s="18"/>
      <c r="W64" s="18"/>
      <c r="X64" s="18"/>
      <c r="Y64" s="18"/>
      <c r="Z64" s="18"/>
      <c r="AA64" s="18"/>
      <c r="AB64" s="18"/>
      <c r="AC64" s="18"/>
      <c r="AD64" s="18"/>
      <c r="AE64" s="18"/>
      <c r="AF64" s="18"/>
      <c r="AG64" s="18"/>
      <c r="AH64" s="1567"/>
      <c r="AI64" s="1409"/>
      <c r="AJ64" s="18"/>
      <c r="AK64" s="1567"/>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row>
    <row r="65" customFormat="false" ht="12.75" hidden="false" customHeight="false" outlineLevel="0" collapsed="false">
      <c r="A65" s="1862"/>
      <c r="B65" s="1862"/>
      <c r="C65" s="746"/>
      <c r="D65" s="18"/>
      <c r="E65" s="18"/>
      <c r="F65" s="18"/>
      <c r="G65" s="18"/>
      <c r="H65" s="18"/>
      <c r="I65" s="18"/>
      <c r="J65" s="18"/>
      <c r="K65" s="18"/>
      <c r="L65" s="18"/>
      <c r="M65" s="18"/>
      <c r="N65" s="18"/>
      <c r="O65" s="18"/>
      <c r="P65" s="18"/>
      <c r="Q65" s="18"/>
      <c r="R65" s="18"/>
      <c r="S65" s="22"/>
      <c r="T65" s="18"/>
      <c r="U65" s="18"/>
      <c r="V65" s="18"/>
      <c r="W65" s="18"/>
      <c r="X65" s="18"/>
      <c r="Y65" s="18"/>
      <c r="Z65" s="18"/>
      <c r="AA65" s="18"/>
      <c r="AB65" s="18"/>
      <c r="AC65" s="18"/>
      <c r="AD65" s="18"/>
      <c r="AE65" s="18"/>
      <c r="AF65" s="18"/>
      <c r="AG65" s="18"/>
      <c r="AH65" s="1567"/>
      <c r="AI65" s="1409"/>
      <c r="AJ65" s="18"/>
      <c r="AK65" s="1567"/>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row>
    <row r="66" customFormat="false" ht="12.75" hidden="false" customHeight="false" outlineLevel="0" collapsed="false">
      <c r="A66" s="1862"/>
      <c r="B66" s="1862"/>
      <c r="C66" s="746"/>
      <c r="D66" s="18"/>
      <c r="E66" s="18"/>
      <c r="F66" s="18"/>
      <c r="G66" s="18"/>
      <c r="H66" s="18"/>
      <c r="I66" s="18"/>
      <c r="J66" s="18"/>
      <c r="K66" s="18"/>
      <c r="L66" s="18"/>
      <c r="M66" s="18"/>
      <c r="N66" s="18"/>
      <c r="O66" s="18"/>
      <c r="P66" s="18"/>
      <c r="Q66" s="18"/>
      <c r="R66" s="18"/>
      <c r="S66" s="22"/>
      <c r="T66" s="18"/>
      <c r="U66" s="18"/>
      <c r="V66" s="18"/>
      <c r="W66" s="18"/>
      <c r="X66" s="18"/>
      <c r="Y66" s="18"/>
      <c r="Z66" s="18"/>
      <c r="AA66" s="18"/>
      <c r="AB66" s="18"/>
      <c r="AC66" s="18"/>
      <c r="AD66" s="18"/>
      <c r="AE66" s="18"/>
      <c r="AF66" s="18"/>
      <c r="AG66" s="18"/>
      <c r="AH66" s="1567"/>
      <c r="AI66" s="1409"/>
      <c r="AJ66" s="18"/>
      <c r="AK66" s="1567"/>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row>
    <row r="67" customFormat="false" ht="12.75" hidden="false" customHeight="false" outlineLevel="0" collapsed="false">
      <c r="A67" s="1862"/>
      <c r="B67" s="1862"/>
      <c r="C67" s="746"/>
      <c r="D67" s="18"/>
      <c r="E67" s="18"/>
      <c r="F67" s="18"/>
      <c r="G67" s="18"/>
      <c r="H67" s="18"/>
      <c r="I67" s="18"/>
      <c r="J67" s="18"/>
      <c r="K67" s="18"/>
      <c r="L67" s="18"/>
      <c r="M67" s="18"/>
      <c r="N67" s="18"/>
      <c r="O67" s="18"/>
      <c r="P67" s="18"/>
      <c r="Q67" s="18"/>
      <c r="R67" s="18"/>
      <c r="S67" s="22"/>
      <c r="T67" s="18"/>
      <c r="U67" s="18"/>
      <c r="V67" s="18"/>
      <c r="W67" s="18"/>
      <c r="X67" s="18"/>
      <c r="Y67" s="18"/>
      <c r="Z67" s="18"/>
      <c r="AA67" s="18"/>
      <c r="AB67" s="18"/>
      <c r="AC67" s="18"/>
      <c r="AD67" s="18"/>
      <c r="AE67" s="18"/>
      <c r="AF67" s="18"/>
      <c r="AG67" s="18"/>
      <c r="AH67" s="1567"/>
      <c r="AI67" s="1409"/>
      <c r="AJ67" s="18"/>
      <c r="AK67" s="1567"/>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row>
    <row r="68" customFormat="false" ht="12.75" hidden="false" customHeight="false" outlineLevel="0" collapsed="false">
      <c r="A68" s="1862"/>
      <c r="B68" s="1862"/>
      <c r="C68" s="746"/>
      <c r="D68" s="18"/>
      <c r="E68" s="18"/>
      <c r="F68" s="18"/>
      <c r="G68" s="18"/>
      <c r="H68" s="18"/>
      <c r="I68" s="18"/>
      <c r="J68" s="18"/>
      <c r="K68" s="18"/>
      <c r="L68" s="18"/>
      <c r="M68" s="18"/>
      <c r="N68" s="18"/>
      <c r="O68" s="18"/>
      <c r="P68" s="18"/>
      <c r="Q68" s="18"/>
      <c r="R68" s="18"/>
      <c r="S68" s="22"/>
      <c r="T68" s="18"/>
      <c r="U68" s="18"/>
      <c r="V68" s="18"/>
      <c r="W68" s="18"/>
      <c r="X68" s="18"/>
      <c r="Y68" s="18"/>
      <c r="Z68" s="18"/>
      <c r="AA68" s="18"/>
      <c r="AB68" s="18"/>
      <c r="AC68" s="18"/>
      <c r="AD68" s="18"/>
      <c r="AE68" s="18"/>
      <c r="AF68" s="18"/>
      <c r="AG68" s="18"/>
      <c r="AH68" s="1567"/>
      <c r="AI68" s="1409"/>
      <c r="AJ68" s="18"/>
      <c r="AK68" s="1567"/>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row>
    <row r="69" customFormat="false" ht="12.75" hidden="false" customHeight="false" outlineLevel="0" collapsed="false">
      <c r="A69" s="1862"/>
      <c r="B69" s="1862"/>
      <c r="C69" s="746"/>
      <c r="D69" s="18"/>
      <c r="E69" s="18"/>
      <c r="F69" s="18"/>
      <c r="G69" s="18"/>
      <c r="H69" s="18"/>
      <c r="I69" s="18"/>
      <c r="J69" s="18"/>
      <c r="K69" s="18"/>
      <c r="L69" s="18"/>
      <c r="M69" s="18"/>
      <c r="N69" s="18"/>
      <c r="O69" s="18"/>
      <c r="P69" s="18"/>
      <c r="Q69" s="18"/>
      <c r="R69" s="18"/>
      <c r="S69" s="22"/>
      <c r="T69" s="18"/>
      <c r="U69" s="18"/>
      <c r="V69" s="18"/>
      <c r="W69" s="18"/>
      <c r="X69" s="18"/>
      <c r="Y69" s="18"/>
      <c r="Z69" s="18"/>
      <c r="AA69" s="18"/>
      <c r="AB69" s="18"/>
      <c r="AC69" s="18"/>
      <c r="AD69" s="18"/>
      <c r="AE69" s="18"/>
      <c r="AF69" s="18"/>
      <c r="AG69" s="18"/>
      <c r="AH69" s="1567"/>
      <c r="AI69" s="1409"/>
      <c r="AJ69" s="18"/>
      <c r="AK69" s="1567"/>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row>
    <row r="70" customFormat="false" ht="12.75" hidden="false" customHeight="false" outlineLevel="0" collapsed="false">
      <c r="A70" s="1862"/>
      <c r="B70" s="1862"/>
      <c r="C70" s="746"/>
      <c r="D70" s="18"/>
      <c r="E70" s="18"/>
      <c r="F70" s="18"/>
      <c r="G70" s="18"/>
      <c r="H70" s="18"/>
      <c r="I70" s="18"/>
      <c r="J70" s="18"/>
      <c r="K70" s="18"/>
      <c r="L70" s="18"/>
      <c r="M70" s="18"/>
      <c r="N70" s="18"/>
      <c r="O70" s="18"/>
      <c r="P70" s="18"/>
      <c r="Q70" s="18"/>
      <c r="R70" s="18"/>
      <c r="S70" s="22"/>
      <c r="T70" s="18"/>
      <c r="U70" s="18"/>
      <c r="V70" s="18"/>
      <c r="W70" s="18"/>
      <c r="X70" s="18"/>
      <c r="Y70" s="18"/>
      <c r="Z70" s="18"/>
      <c r="AA70" s="18"/>
      <c r="AB70" s="18"/>
      <c r="AC70" s="18"/>
      <c r="AD70" s="18"/>
      <c r="AE70" s="18"/>
      <c r="AF70" s="18"/>
      <c r="AG70" s="18"/>
      <c r="AH70" s="1567"/>
      <c r="AI70" s="1409"/>
      <c r="AJ70" s="18"/>
      <c r="AK70" s="1567"/>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row>
    <row r="71" customFormat="false" ht="12.75" hidden="false" customHeight="false" outlineLevel="0" collapsed="false">
      <c r="A71" s="1862"/>
      <c r="B71" s="1862"/>
      <c r="C71" s="746"/>
      <c r="D71" s="18"/>
      <c r="E71" s="18"/>
      <c r="F71" s="18"/>
      <c r="G71" s="18"/>
      <c r="H71" s="18"/>
      <c r="I71" s="18"/>
      <c r="J71" s="18"/>
      <c r="K71" s="18"/>
      <c r="L71" s="18"/>
      <c r="M71" s="18"/>
      <c r="N71" s="18"/>
      <c r="O71" s="18"/>
      <c r="P71" s="18"/>
      <c r="Q71" s="18"/>
      <c r="R71" s="18"/>
      <c r="S71" s="22"/>
      <c r="T71" s="18"/>
      <c r="U71" s="18"/>
      <c r="V71" s="18"/>
      <c r="W71" s="18"/>
      <c r="X71" s="18"/>
      <c r="Y71" s="18"/>
      <c r="Z71" s="18"/>
      <c r="AA71" s="18"/>
      <c r="AB71" s="18"/>
      <c r="AC71" s="18"/>
      <c r="AD71" s="18"/>
      <c r="AE71" s="18"/>
      <c r="AF71" s="18"/>
      <c r="AG71" s="18"/>
      <c r="AH71" s="1567"/>
      <c r="AI71" s="1409"/>
      <c r="AJ71" s="18"/>
      <c r="AK71" s="1567"/>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row>
    <row r="72" customFormat="false" ht="12.75" hidden="false" customHeight="false" outlineLevel="0" collapsed="false">
      <c r="A72" s="1862"/>
      <c r="B72" s="1862"/>
      <c r="C72" s="746"/>
      <c r="D72" s="18"/>
      <c r="E72" s="18"/>
      <c r="F72" s="18"/>
      <c r="G72" s="18"/>
      <c r="H72" s="18"/>
      <c r="I72" s="18"/>
      <c r="J72" s="18"/>
      <c r="K72" s="18"/>
      <c r="L72" s="18"/>
      <c r="M72" s="18"/>
      <c r="N72" s="18"/>
      <c r="O72" s="18"/>
      <c r="P72" s="18"/>
      <c r="Q72" s="18"/>
      <c r="R72" s="18"/>
      <c r="S72" s="22"/>
      <c r="T72" s="18"/>
      <c r="U72" s="18"/>
      <c r="V72" s="18"/>
      <c r="W72" s="18"/>
      <c r="X72" s="18"/>
      <c r="Y72" s="18"/>
      <c r="Z72" s="18"/>
      <c r="AA72" s="18"/>
      <c r="AB72" s="18"/>
      <c r="AC72" s="18"/>
      <c r="AD72" s="18"/>
      <c r="AE72" s="18"/>
      <c r="AF72" s="18"/>
      <c r="AG72" s="18"/>
      <c r="AH72" s="1567"/>
      <c r="AI72" s="1409"/>
      <c r="AJ72" s="18"/>
      <c r="AK72" s="1567"/>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row>
    <row r="73" customFormat="false" ht="12.75" hidden="false" customHeight="false" outlineLevel="0" collapsed="false">
      <c r="A73" s="1862"/>
      <c r="B73" s="1862"/>
      <c r="C73" s="746"/>
      <c r="D73" s="18"/>
      <c r="E73" s="18"/>
      <c r="F73" s="18"/>
      <c r="G73" s="18"/>
      <c r="H73" s="18"/>
      <c r="I73" s="18"/>
      <c r="J73" s="18"/>
      <c r="K73" s="18"/>
      <c r="L73" s="18"/>
      <c r="M73" s="18"/>
      <c r="N73" s="18"/>
      <c r="O73" s="18"/>
      <c r="P73" s="18"/>
      <c r="Q73" s="18"/>
      <c r="R73" s="18"/>
      <c r="S73" s="22"/>
      <c r="T73" s="18"/>
      <c r="U73" s="18"/>
      <c r="V73" s="18"/>
      <c r="W73" s="18"/>
      <c r="X73" s="18"/>
      <c r="Y73" s="18"/>
      <c r="Z73" s="18"/>
      <c r="AA73" s="18"/>
      <c r="AB73" s="18"/>
      <c r="AC73" s="18"/>
      <c r="AD73" s="18"/>
      <c r="AE73" s="18"/>
      <c r="AF73" s="18"/>
      <c r="AG73" s="18"/>
      <c r="AH73" s="1567"/>
      <c r="AI73" s="1409"/>
      <c r="AJ73" s="18"/>
      <c r="AK73" s="1567"/>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row>
    <row r="74" customFormat="false" ht="12.75" hidden="false" customHeight="false" outlineLevel="0" collapsed="false">
      <c r="A74" s="1862"/>
      <c r="B74" s="1862"/>
      <c r="C74" s="746"/>
      <c r="D74" s="18"/>
      <c r="E74" s="18"/>
      <c r="F74" s="18"/>
      <c r="G74" s="18"/>
      <c r="H74" s="18"/>
      <c r="I74" s="18"/>
      <c r="J74" s="18"/>
      <c r="K74" s="18"/>
      <c r="L74" s="18"/>
      <c r="M74" s="18"/>
      <c r="N74" s="18"/>
      <c r="O74" s="18"/>
      <c r="P74" s="18"/>
      <c r="Q74" s="18"/>
      <c r="R74" s="18"/>
      <c r="S74" s="22"/>
      <c r="T74" s="18"/>
      <c r="U74" s="18"/>
      <c r="V74" s="18"/>
      <c r="W74" s="18"/>
      <c r="X74" s="18"/>
      <c r="Y74" s="18"/>
      <c r="Z74" s="18"/>
      <c r="AA74" s="18"/>
      <c r="AB74" s="18"/>
      <c r="AC74" s="18"/>
      <c r="AD74" s="18"/>
      <c r="AE74" s="18"/>
      <c r="AF74" s="18"/>
      <c r="AG74" s="18"/>
      <c r="AH74" s="1567"/>
      <c r="AI74" s="1409"/>
      <c r="AJ74" s="18"/>
      <c r="AK74" s="1567"/>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row>
    <row r="75" customFormat="false" ht="12.75" hidden="false" customHeight="false" outlineLevel="0" collapsed="false">
      <c r="A75" s="1862"/>
      <c r="B75" s="1862"/>
      <c r="C75" s="746"/>
      <c r="D75" s="18"/>
      <c r="E75" s="18"/>
      <c r="F75" s="18"/>
      <c r="G75" s="18"/>
      <c r="H75" s="18"/>
      <c r="I75" s="18"/>
      <c r="J75" s="18"/>
      <c r="K75" s="18"/>
      <c r="L75" s="18"/>
      <c r="M75" s="18"/>
      <c r="N75" s="18"/>
      <c r="O75" s="18"/>
      <c r="P75" s="18"/>
      <c r="Q75" s="18"/>
      <c r="R75" s="18"/>
      <c r="S75" s="22"/>
      <c r="T75" s="18"/>
      <c r="U75" s="18"/>
      <c r="V75" s="18"/>
      <c r="W75" s="18"/>
      <c r="X75" s="18"/>
      <c r="Y75" s="18"/>
      <c r="Z75" s="18"/>
      <c r="AA75" s="18"/>
      <c r="AB75" s="18"/>
      <c r="AC75" s="18"/>
      <c r="AD75" s="18"/>
      <c r="AE75" s="18"/>
      <c r="AF75" s="18"/>
      <c r="AG75" s="18"/>
      <c r="AH75" s="1567"/>
      <c r="AI75" s="1409"/>
      <c r="AJ75" s="18"/>
      <c r="AK75" s="1567"/>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row>
    <row r="76" customFormat="false" ht="12.75" hidden="false" customHeight="false" outlineLevel="0" collapsed="false">
      <c r="A76" s="1862"/>
      <c r="B76" s="1862"/>
      <c r="C76" s="746"/>
      <c r="D76" s="18"/>
      <c r="E76" s="18"/>
      <c r="F76" s="18"/>
      <c r="G76" s="18"/>
      <c r="H76" s="18"/>
      <c r="I76" s="18"/>
      <c r="J76" s="18"/>
      <c r="K76" s="18"/>
      <c r="L76" s="18"/>
      <c r="M76" s="18"/>
      <c r="N76" s="18"/>
      <c r="O76" s="18"/>
      <c r="P76" s="18"/>
      <c r="Q76" s="18"/>
      <c r="R76" s="18"/>
      <c r="S76" s="22"/>
      <c r="T76" s="18"/>
      <c r="U76" s="18"/>
      <c r="V76" s="18"/>
      <c r="W76" s="18"/>
      <c r="X76" s="18"/>
      <c r="Y76" s="18"/>
      <c r="Z76" s="18"/>
      <c r="AA76" s="18"/>
      <c r="AB76" s="18"/>
      <c r="AC76" s="18"/>
      <c r="AD76" s="18"/>
      <c r="AE76" s="18"/>
      <c r="AF76" s="18"/>
      <c r="AG76" s="18"/>
      <c r="AH76" s="1567"/>
      <c r="AI76" s="1409"/>
      <c r="AJ76" s="18"/>
      <c r="AK76" s="1567"/>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row>
    <row r="77" customFormat="false" ht="12.75" hidden="false" customHeight="false" outlineLevel="0" collapsed="false">
      <c r="A77" s="1862"/>
      <c r="B77" s="1862"/>
      <c r="C77" s="746"/>
      <c r="D77" s="18"/>
      <c r="E77" s="18"/>
      <c r="F77" s="18"/>
      <c r="G77" s="18"/>
      <c r="H77" s="18"/>
      <c r="I77" s="18"/>
      <c r="J77" s="18"/>
      <c r="K77" s="18"/>
      <c r="L77" s="18"/>
      <c r="M77" s="18"/>
      <c r="N77" s="18"/>
      <c r="O77" s="18"/>
      <c r="P77" s="18"/>
      <c r="Q77" s="18"/>
      <c r="R77" s="18"/>
      <c r="S77" s="22"/>
      <c r="T77" s="18"/>
      <c r="U77" s="18"/>
      <c r="V77" s="18"/>
      <c r="W77" s="18"/>
      <c r="X77" s="18"/>
      <c r="Y77" s="18"/>
      <c r="Z77" s="18"/>
      <c r="AA77" s="18"/>
      <c r="AB77" s="18"/>
      <c r="AC77" s="18"/>
      <c r="AD77" s="18"/>
      <c r="AE77" s="18"/>
      <c r="AF77" s="18"/>
      <c r="AG77" s="18"/>
      <c r="AH77" s="1567"/>
      <c r="AI77" s="1409"/>
      <c r="AJ77" s="18"/>
      <c r="AK77" s="1567"/>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row>
    <row r="78" customFormat="false" ht="12.75" hidden="false" customHeight="false" outlineLevel="0" collapsed="false">
      <c r="A78" s="1862"/>
      <c r="B78" s="1862"/>
      <c r="C78" s="746"/>
      <c r="D78" s="18"/>
      <c r="E78" s="18"/>
      <c r="F78" s="18"/>
      <c r="G78" s="18"/>
      <c r="H78" s="18"/>
      <c r="I78" s="18"/>
      <c r="J78" s="18"/>
      <c r="K78" s="18"/>
      <c r="L78" s="18"/>
      <c r="M78" s="18"/>
      <c r="N78" s="18"/>
      <c r="O78" s="18"/>
      <c r="P78" s="18"/>
      <c r="Q78" s="18"/>
      <c r="R78" s="18"/>
      <c r="S78" s="22"/>
      <c r="T78" s="18"/>
      <c r="U78" s="18"/>
      <c r="V78" s="18"/>
      <c r="W78" s="18"/>
      <c r="X78" s="18"/>
      <c r="Y78" s="18"/>
      <c r="Z78" s="18"/>
      <c r="AA78" s="18"/>
      <c r="AB78" s="18"/>
      <c r="AC78" s="18"/>
      <c r="AD78" s="18"/>
      <c r="AE78" s="18"/>
      <c r="AF78" s="18"/>
      <c r="AG78" s="18"/>
      <c r="AH78" s="1567"/>
      <c r="AI78" s="1409"/>
      <c r="AJ78" s="18"/>
      <c r="AK78" s="1567"/>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row>
    <row r="79" customFormat="false" ht="12.75" hidden="false" customHeight="false" outlineLevel="0" collapsed="false">
      <c r="A79" s="1862"/>
      <c r="B79" s="1862"/>
      <c r="C79" s="746"/>
      <c r="D79" s="18"/>
      <c r="E79" s="18"/>
      <c r="F79" s="18"/>
      <c r="G79" s="18"/>
      <c r="H79" s="18"/>
      <c r="I79" s="18"/>
      <c r="J79" s="18"/>
      <c r="K79" s="18"/>
      <c r="L79" s="18"/>
      <c r="M79" s="18"/>
      <c r="N79" s="18"/>
      <c r="O79" s="18"/>
      <c r="P79" s="18"/>
      <c r="Q79" s="18"/>
      <c r="R79" s="18"/>
      <c r="S79" s="22"/>
      <c r="T79" s="18"/>
      <c r="U79" s="18"/>
      <c r="V79" s="18"/>
      <c r="W79" s="18"/>
      <c r="X79" s="18"/>
      <c r="Y79" s="18"/>
      <c r="Z79" s="18"/>
      <c r="AA79" s="18"/>
      <c r="AB79" s="18"/>
      <c r="AC79" s="18"/>
      <c r="AD79" s="18"/>
      <c r="AE79" s="18"/>
      <c r="AF79" s="18"/>
      <c r="AG79" s="18"/>
      <c r="AH79" s="1567"/>
      <c r="AI79" s="1409"/>
      <c r="AJ79" s="18"/>
      <c r="AK79" s="1567"/>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row>
    <row r="80" customFormat="false" ht="12.75" hidden="false" customHeight="false" outlineLevel="0" collapsed="false">
      <c r="A80" s="1862"/>
      <c r="B80" s="1862"/>
      <c r="C80" s="746"/>
      <c r="D80" s="18"/>
      <c r="E80" s="18"/>
      <c r="F80" s="18"/>
      <c r="G80" s="18"/>
      <c r="H80" s="18"/>
      <c r="I80" s="18"/>
      <c r="J80" s="18"/>
      <c r="K80" s="18"/>
      <c r="L80" s="18"/>
      <c r="M80" s="18"/>
      <c r="N80" s="18"/>
      <c r="O80" s="18"/>
      <c r="P80" s="18"/>
      <c r="Q80" s="18"/>
      <c r="R80" s="18"/>
      <c r="S80" s="22"/>
      <c r="T80" s="18"/>
      <c r="U80" s="18"/>
      <c r="V80" s="18"/>
      <c r="W80" s="18"/>
      <c r="X80" s="18"/>
      <c r="Y80" s="18"/>
      <c r="Z80" s="18"/>
      <c r="AA80" s="18"/>
      <c r="AB80" s="18"/>
      <c r="AC80" s="18"/>
      <c r="AD80" s="18"/>
      <c r="AE80" s="18"/>
      <c r="AF80" s="18"/>
      <c r="AG80" s="18"/>
      <c r="AH80" s="1567"/>
      <c r="AI80" s="1409"/>
      <c r="AJ80" s="18"/>
      <c r="AK80" s="1567"/>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row>
    <row r="81" customFormat="false" ht="12.75" hidden="false" customHeight="false" outlineLevel="0" collapsed="false">
      <c r="A81" s="1862"/>
      <c r="B81" s="1862"/>
      <c r="C81" s="746"/>
      <c r="D81" s="18"/>
      <c r="E81" s="18"/>
      <c r="F81" s="18"/>
      <c r="G81" s="18"/>
      <c r="H81" s="18"/>
      <c r="I81" s="18"/>
      <c r="J81" s="18"/>
      <c r="K81" s="18"/>
      <c r="L81" s="18"/>
      <c r="M81" s="18"/>
      <c r="N81" s="18"/>
      <c r="O81" s="18"/>
      <c r="P81" s="18"/>
      <c r="Q81" s="18"/>
      <c r="R81" s="18"/>
      <c r="S81" s="22"/>
      <c r="T81" s="18"/>
      <c r="U81" s="18"/>
      <c r="V81" s="18"/>
      <c r="W81" s="18"/>
      <c r="X81" s="18"/>
      <c r="Y81" s="18"/>
      <c r="Z81" s="18"/>
      <c r="AA81" s="18"/>
      <c r="AB81" s="18"/>
      <c r="AC81" s="18"/>
      <c r="AD81" s="18"/>
      <c r="AE81" s="18"/>
      <c r="AF81" s="18"/>
      <c r="AG81" s="18"/>
      <c r="AH81" s="1567"/>
      <c r="AI81" s="1409"/>
      <c r="AJ81" s="18"/>
      <c r="AK81" s="1567"/>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row>
    <row r="82" customFormat="false" ht="12.75" hidden="false" customHeight="false" outlineLevel="0" collapsed="false">
      <c r="A82" s="1862"/>
      <c r="B82" s="1862"/>
      <c r="C82" s="746"/>
      <c r="D82" s="18"/>
      <c r="E82" s="18"/>
      <c r="F82" s="18"/>
      <c r="G82" s="18"/>
      <c r="H82" s="18"/>
      <c r="I82" s="18"/>
      <c r="J82" s="18"/>
      <c r="K82" s="18"/>
      <c r="L82" s="18"/>
      <c r="M82" s="18"/>
      <c r="N82" s="18"/>
      <c r="O82" s="18"/>
      <c r="P82" s="18"/>
      <c r="Q82" s="18"/>
      <c r="R82" s="18"/>
      <c r="S82" s="22"/>
      <c r="T82" s="18"/>
      <c r="U82" s="18"/>
      <c r="V82" s="18"/>
      <c r="W82" s="18"/>
      <c r="X82" s="18"/>
      <c r="Y82" s="18"/>
      <c r="Z82" s="18"/>
      <c r="AA82" s="18"/>
      <c r="AB82" s="18"/>
      <c r="AC82" s="18"/>
      <c r="AD82" s="18"/>
      <c r="AE82" s="18"/>
      <c r="AF82" s="18"/>
      <c r="AG82" s="18"/>
      <c r="AH82" s="1567"/>
      <c r="AI82" s="1409"/>
      <c r="AJ82" s="18"/>
      <c r="AK82" s="1567"/>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row>
    <row r="83" customFormat="false" ht="12.75" hidden="false" customHeight="false" outlineLevel="0" collapsed="false">
      <c r="A83" s="1862"/>
      <c r="B83" s="1862"/>
      <c r="C83" s="746"/>
      <c r="D83" s="18"/>
      <c r="E83" s="18"/>
      <c r="F83" s="18"/>
      <c r="G83" s="18"/>
      <c r="H83" s="18"/>
      <c r="I83" s="18"/>
      <c r="J83" s="18"/>
      <c r="K83" s="18"/>
      <c r="L83" s="18"/>
      <c r="M83" s="18"/>
      <c r="N83" s="18"/>
      <c r="O83" s="18"/>
      <c r="P83" s="18"/>
      <c r="Q83" s="18"/>
      <c r="R83" s="18"/>
      <c r="S83" s="22"/>
      <c r="T83" s="18"/>
      <c r="U83" s="18"/>
      <c r="V83" s="18"/>
      <c r="W83" s="18"/>
      <c r="X83" s="18"/>
      <c r="Y83" s="18"/>
      <c r="Z83" s="18"/>
      <c r="AA83" s="18"/>
      <c r="AB83" s="18"/>
      <c r="AC83" s="18"/>
      <c r="AD83" s="18"/>
      <c r="AE83" s="18"/>
      <c r="AF83" s="18"/>
      <c r="AG83" s="18"/>
      <c r="AH83" s="1567"/>
      <c r="AI83" s="1409"/>
      <c r="AJ83" s="18"/>
      <c r="AK83" s="1567"/>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row>
    <row r="84" customFormat="false" ht="12.75" hidden="false" customHeight="false" outlineLevel="0" collapsed="false">
      <c r="A84" s="1862"/>
      <c r="B84" s="1862"/>
      <c r="C84" s="746"/>
      <c r="D84" s="18"/>
      <c r="E84" s="18"/>
      <c r="F84" s="18"/>
      <c r="G84" s="18"/>
      <c r="H84" s="18"/>
      <c r="I84" s="18"/>
      <c r="J84" s="18"/>
      <c r="K84" s="18"/>
      <c r="L84" s="18"/>
      <c r="M84" s="18"/>
      <c r="N84" s="18"/>
      <c r="O84" s="18"/>
      <c r="P84" s="18"/>
      <c r="Q84" s="18"/>
      <c r="R84" s="18"/>
      <c r="S84" s="22"/>
      <c r="T84" s="18"/>
      <c r="U84" s="18"/>
      <c r="V84" s="18"/>
      <c r="W84" s="18"/>
      <c r="X84" s="18"/>
      <c r="Y84" s="18"/>
      <c r="Z84" s="18"/>
      <c r="AA84" s="18"/>
      <c r="AB84" s="18"/>
      <c r="AC84" s="18"/>
      <c r="AD84" s="18"/>
      <c r="AE84" s="18"/>
      <c r="AF84" s="18"/>
      <c r="AG84" s="18"/>
      <c r="AH84" s="1567"/>
      <c r="AI84" s="1409"/>
      <c r="AJ84" s="18"/>
      <c r="AK84" s="1567"/>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row>
    <row r="85" customFormat="false" ht="12.75" hidden="false" customHeight="false" outlineLevel="0" collapsed="false">
      <c r="A85" s="1862"/>
      <c r="B85" s="1862"/>
      <c r="C85" s="746"/>
      <c r="D85" s="18"/>
      <c r="E85" s="18"/>
      <c r="F85" s="18"/>
      <c r="G85" s="18"/>
      <c r="H85" s="18"/>
      <c r="I85" s="18"/>
      <c r="J85" s="18"/>
      <c r="K85" s="18"/>
      <c r="L85" s="18"/>
      <c r="M85" s="18"/>
      <c r="N85" s="18"/>
      <c r="O85" s="18"/>
      <c r="P85" s="18"/>
      <c r="Q85" s="18"/>
      <c r="R85" s="18"/>
      <c r="S85" s="22"/>
      <c r="T85" s="18"/>
      <c r="U85" s="18"/>
      <c r="V85" s="18"/>
      <c r="W85" s="18"/>
      <c r="X85" s="18"/>
      <c r="Y85" s="18"/>
      <c r="Z85" s="18"/>
      <c r="AA85" s="18"/>
      <c r="AB85" s="18"/>
      <c r="AC85" s="18"/>
      <c r="AD85" s="18"/>
      <c r="AE85" s="18"/>
      <c r="AF85" s="18"/>
      <c r="AG85" s="18"/>
      <c r="AH85" s="1567"/>
      <c r="AI85" s="1409"/>
      <c r="AJ85" s="18"/>
      <c r="AK85" s="1567"/>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row>
    <row r="86" customFormat="false" ht="12.75" hidden="false" customHeight="false" outlineLevel="0" collapsed="false">
      <c r="A86" s="1862"/>
      <c r="B86" s="1862"/>
      <c r="C86" s="746"/>
      <c r="D86" s="18"/>
      <c r="E86" s="18"/>
      <c r="F86" s="18"/>
      <c r="G86" s="18"/>
      <c r="H86" s="18"/>
      <c r="I86" s="18"/>
      <c r="J86" s="18"/>
      <c r="K86" s="18"/>
      <c r="L86" s="18"/>
      <c r="M86" s="18"/>
      <c r="N86" s="18"/>
      <c r="O86" s="18"/>
      <c r="P86" s="18"/>
      <c r="Q86" s="18"/>
      <c r="R86" s="18"/>
      <c r="S86" s="22"/>
      <c r="T86" s="18"/>
      <c r="U86" s="18"/>
      <c r="V86" s="18"/>
      <c r="W86" s="18"/>
      <c r="X86" s="18"/>
      <c r="Y86" s="18"/>
      <c r="Z86" s="18"/>
      <c r="AA86" s="18"/>
      <c r="AB86" s="18"/>
      <c r="AC86" s="18"/>
      <c r="AD86" s="18"/>
      <c r="AE86" s="18"/>
      <c r="AF86" s="18"/>
      <c r="AG86" s="18"/>
      <c r="AH86" s="1567"/>
      <c r="AI86" s="1409"/>
      <c r="AJ86" s="18"/>
      <c r="AK86" s="1567"/>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row>
    <row r="87" customFormat="false" ht="12.75" hidden="false" customHeight="false" outlineLevel="0" collapsed="false">
      <c r="A87" s="1862"/>
      <c r="B87" s="1862"/>
      <c r="C87" s="746"/>
      <c r="D87" s="18"/>
      <c r="E87" s="18"/>
      <c r="F87" s="18"/>
      <c r="G87" s="18"/>
      <c r="H87" s="18"/>
      <c r="I87" s="18"/>
      <c r="J87" s="18"/>
      <c r="K87" s="18"/>
      <c r="L87" s="18"/>
      <c r="M87" s="18"/>
      <c r="N87" s="18"/>
      <c r="O87" s="18"/>
      <c r="P87" s="18"/>
      <c r="Q87" s="18"/>
      <c r="R87" s="18"/>
      <c r="S87" s="22"/>
      <c r="T87" s="18"/>
      <c r="U87" s="18"/>
      <c r="V87" s="18"/>
      <c r="W87" s="18"/>
      <c r="X87" s="18"/>
      <c r="Y87" s="18"/>
      <c r="Z87" s="18"/>
      <c r="AA87" s="18"/>
      <c r="AB87" s="18"/>
      <c r="AC87" s="18"/>
      <c r="AD87" s="18"/>
      <c r="AE87" s="18"/>
      <c r="AF87" s="18"/>
      <c r="AG87" s="18"/>
      <c r="AH87" s="1567"/>
      <c r="AI87" s="1409"/>
      <c r="AJ87" s="18"/>
      <c r="AK87" s="1567"/>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row>
    <row r="88" customFormat="false" ht="12.75" hidden="false" customHeight="false" outlineLevel="0" collapsed="false">
      <c r="A88" s="1862"/>
      <c r="B88" s="1862"/>
      <c r="C88" s="746"/>
      <c r="D88" s="18"/>
      <c r="E88" s="18"/>
      <c r="F88" s="18"/>
      <c r="G88" s="18"/>
      <c r="H88" s="18"/>
      <c r="I88" s="18"/>
      <c r="J88" s="18"/>
      <c r="K88" s="18"/>
      <c r="L88" s="18"/>
      <c r="M88" s="18"/>
      <c r="N88" s="18"/>
      <c r="O88" s="18"/>
      <c r="P88" s="18"/>
      <c r="Q88" s="18"/>
      <c r="R88" s="18"/>
      <c r="S88" s="22"/>
      <c r="T88" s="18"/>
      <c r="U88" s="18"/>
      <c r="V88" s="18"/>
      <c r="W88" s="18"/>
      <c r="X88" s="18"/>
      <c r="Y88" s="18"/>
      <c r="Z88" s="18"/>
      <c r="AA88" s="18"/>
      <c r="AB88" s="18"/>
      <c r="AC88" s="18"/>
      <c r="AD88" s="18"/>
      <c r="AE88" s="18"/>
      <c r="AF88" s="18"/>
      <c r="AG88" s="18"/>
      <c r="AH88" s="1567"/>
      <c r="AI88" s="1409"/>
      <c r="AJ88" s="18"/>
      <c r="AK88" s="1567"/>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row>
    <row r="89" customFormat="false" ht="12.75" hidden="false" customHeight="false" outlineLevel="0" collapsed="false">
      <c r="A89" s="1862"/>
      <c r="B89" s="1862"/>
      <c r="C89" s="746"/>
      <c r="D89" s="18"/>
      <c r="E89" s="18"/>
      <c r="F89" s="18"/>
      <c r="G89" s="18"/>
      <c r="H89" s="18"/>
      <c r="I89" s="18"/>
      <c r="J89" s="18"/>
      <c r="K89" s="18"/>
      <c r="L89" s="18"/>
      <c r="M89" s="18"/>
      <c r="N89" s="18"/>
      <c r="O89" s="18"/>
      <c r="P89" s="18"/>
      <c r="Q89" s="18"/>
      <c r="R89" s="18"/>
      <c r="S89" s="22"/>
      <c r="T89" s="18"/>
      <c r="U89" s="18"/>
      <c r="V89" s="18"/>
      <c r="W89" s="18"/>
      <c r="X89" s="18"/>
      <c r="Y89" s="18"/>
      <c r="Z89" s="18"/>
      <c r="AA89" s="18"/>
      <c r="AB89" s="18"/>
      <c r="AC89" s="18"/>
      <c r="AD89" s="18"/>
      <c r="AE89" s="18"/>
      <c r="AF89" s="18"/>
      <c r="AG89" s="18"/>
      <c r="AH89" s="1567"/>
      <c r="AI89" s="1409"/>
      <c r="AJ89" s="18"/>
      <c r="AK89" s="1567"/>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row>
    <row r="90" customFormat="false" ht="12.75" hidden="false" customHeight="false" outlineLevel="0" collapsed="false">
      <c r="A90" s="1862"/>
      <c r="B90" s="1862"/>
      <c r="C90" s="746"/>
      <c r="D90" s="18"/>
      <c r="E90" s="18"/>
      <c r="F90" s="18"/>
      <c r="G90" s="18"/>
      <c r="H90" s="18"/>
      <c r="I90" s="18"/>
      <c r="J90" s="18"/>
      <c r="K90" s="18"/>
      <c r="L90" s="18"/>
      <c r="M90" s="18"/>
      <c r="N90" s="18"/>
      <c r="O90" s="18"/>
      <c r="P90" s="18"/>
      <c r="Q90" s="18"/>
      <c r="R90" s="18"/>
      <c r="S90" s="22"/>
      <c r="T90" s="18"/>
      <c r="U90" s="18"/>
      <c r="V90" s="18"/>
      <c r="W90" s="18"/>
      <c r="X90" s="18"/>
      <c r="Y90" s="18"/>
      <c r="Z90" s="18"/>
      <c r="AA90" s="18"/>
      <c r="AB90" s="18"/>
      <c r="AC90" s="18"/>
      <c r="AD90" s="18"/>
      <c r="AE90" s="18"/>
      <c r="AF90" s="18"/>
      <c r="AG90" s="18"/>
      <c r="AH90" s="1567"/>
      <c r="AI90" s="1409"/>
      <c r="AJ90" s="18"/>
      <c r="AK90" s="1567"/>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row>
    <row r="91" customFormat="false" ht="12.75" hidden="false" customHeight="false" outlineLevel="0" collapsed="false">
      <c r="A91" s="1862"/>
      <c r="B91" s="1862"/>
      <c r="C91" s="746"/>
      <c r="D91" s="18"/>
      <c r="E91" s="18"/>
      <c r="F91" s="18"/>
      <c r="G91" s="18"/>
      <c r="H91" s="18"/>
      <c r="I91" s="18"/>
      <c r="J91" s="18"/>
      <c r="K91" s="18"/>
      <c r="L91" s="18"/>
      <c r="M91" s="18"/>
      <c r="N91" s="18"/>
      <c r="O91" s="18"/>
      <c r="P91" s="18"/>
      <c r="Q91" s="18"/>
      <c r="R91" s="18"/>
      <c r="S91" s="22"/>
      <c r="T91" s="18"/>
      <c r="U91" s="18"/>
      <c r="V91" s="18"/>
      <c r="W91" s="18"/>
      <c r="X91" s="18"/>
      <c r="Y91" s="18"/>
      <c r="Z91" s="18"/>
      <c r="AA91" s="18"/>
      <c r="AB91" s="18"/>
      <c r="AC91" s="18"/>
      <c r="AD91" s="18"/>
      <c r="AE91" s="18"/>
      <c r="AF91" s="18"/>
      <c r="AG91" s="18"/>
      <c r="AH91" s="1567"/>
      <c r="AI91" s="1409"/>
      <c r="AJ91" s="18"/>
      <c r="AK91" s="1567"/>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row>
    <row r="92" customFormat="false" ht="12.75" hidden="false" customHeight="false" outlineLevel="0" collapsed="false">
      <c r="A92" s="1862"/>
      <c r="B92" s="1862"/>
      <c r="C92" s="746"/>
      <c r="D92" s="18"/>
      <c r="E92" s="18"/>
      <c r="F92" s="18"/>
      <c r="G92" s="18"/>
      <c r="H92" s="18"/>
      <c r="I92" s="18"/>
      <c r="J92" s="18"/>
      <c r="K92" s="18"/>
      <c r="L92" s="18"/>
      <c r="M92" s="18"/>
      <c r="N92" s="18"/>
      <c r="O92" s="18"/>
      <c r="P92" s="18"/>
      <c r="Q92" s="18"/>
      <c r="R92" s="18"/>
      <c r="S92" s="22"/>
      <c r="T92" s="18"/>
      <c r="U92" s="18"/>
      <c r="V92" s="18"/>
      <c r="W92" s="18"/>
      <c r="X92" s="18"/>
      <c r="Y92" s="18"/>
      <c r="Z92" s="18"/>
      <c r="AA92" s="18"/>
      <c r="AB92" s="18"/>
      <c r="AC92" s="18"/>
      <c r="AD92" s="18"/>
      <c r="AE92" s="18"/>
      <c r="AF92" s="18"/>
      <c r="AG92" s="18"/>
      <c r="AH92" s="1567"/>
      <c r="AI92" s="1409"/>
      <c r="AJ92" s="18"/>
      <c r="AK92" s="1567"/>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row>
    <row r="93" customFormat="false" ht="12.75" hidden="false" customHeight="false" outlineLevel="0" collapsed="false">
      <c r="A93" s="1862"/>
      <c r="B93" s="1862"/>
      <c r="C93" s="746"/>
      <c r="D93" s="18"/>
      <c r="E93" s="18"/>
      <c r="F93" s="18"/>
      <c r="G93" s="18"/>
      <c r="H93" s="18"/>
      <c r="I93" s="18"/>
      <c r="J93" s="18"/>
      <c r="K93" s="18"/>
      <c r="L93" s="18"/>
      <c r="M93" s="18"/>
      <c r="N93" s="18"/>
      <c r="O93" s="18"/>
      <c r="P93" s="18"/>
      <c r="Q93" s="18"/>
      <c r="R93" s="18"/>
      <c r="S93" s="22"/>
      <c r="T93" s="18"/>
      <c r="U93" s="18"/>
      <c r="V93" s="18"/>
      <c r="W93" s="18"/>
      <c r="X93" s="18"/>
      <c r="Y93" s="18"/>
      <c r="Z93" s="18"/>
      <c r="AA93" s="18"/>
      <c r="AB93" s="18"/>
      <c r="AC93" s="18"/>
      <c r="AD93" s="18"/>
      <c r="AE93" s="18"/>
      <c r="AF93" s="18"/>
      <c r="AG93" s="18"/>
      <c r="AH93" s="1567"/>
      <c r="AI93" s="1409"/>
      <c r="AJ93" s="18"/>
      <c r="AK93" s="1567"/>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row>
    <row r="94" customFormat="false" ht="12.75" hidden="false" customHeight="false" outlineLevel="0" collapsed="false">
      <c r="A94" s="1862"/>
      <c r="B94" s="1862"/>
      <c r="C94" s="746"/>
      <c r="D94" s="18"/>
      <c r="E94" s="18"/>
      <c r="F94" s="18"/>
      <c r="G94" s="18"/>
      <c r="H94" s="18"/>
      <c r="I94" s="18"/>
      <c r="J94" s="18"/>
      <c r="K94" s="18"/>
      <c r="L94" s="18"/>
      <c r="M94" s="18"/>
      <c r="N94" s="18"/>
      <c r="O94" s="18"/>
      <c r="P94" s="18"/>
      <c r="Q94" s="18"/>
      <c r="R94" s="18"/>
      <c r="S94" s="22"/>
      <c r="T94" s="18"/>
      <c r="U94" s="18"/>
      <c r="V94" s="18"/>
      <c r="W94" s="18"/>
      <c r="X94" s="18"/>
      <c r="Y94" s="18"/>
      <c r="Z94" s="18"/>
      <c r="AA94" s="18"/>
      <c r="AB94" s="18"/>
      <c r="AC94" s="18"/>
      <c r="AD94" s="18"/>
      <c r="AE94" s="18"/>
      <c r="AF94" s="18"/>
      <c r="AG94" s="18"/>
      <c r="AH94" s="1567"/>
      <c r="AI94" s="1409"/>
      <c r="AJ94" s="18"/>
      <c r="AK94" s="1567"/>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row>
    <row r="95" customFormat="false" ht="12.75" hidden="false" customHeight="false" outlineLevel="0" collapsed="false">
      <c r="A95" s="1862"/>
      <c r="B95" s="1862"/>
      <c r="C95" s="746"/>
      <c r="D95" s="18"/>
      <c r="E95" s="18"/>
      <c r="F95" s="18"/>
      <c r="G95" s="18"/>
      <c r="H95" s="18"/>
      <c r="I95" s="18"/>
      <c r="J95" s="18"/>
      <c r="K95" s="18"/>
      <c r="L95" s="18"/>
      <c r="M95" s="18"/>
      <c r="N95" s="18"/>
      <c r="O95" s="18"/>
      <c r="P95" s="18"/>
      <c r="Q95" s="18"/>
      <c r="R95" s="18"/>
      <c r="S95" s="22"/>
      <c r="T95" s="18"/>
      <c r="U95" s="18"/>
      <c r="V95" s="18"/>
      <c r="W95" s="18"/>
      <c r="X95" s="18"/>
      <c r="Y95" s="18"/>
      <c r="Z95" s="18"/>
      <c r="AA95" s="18"/>
      <c r="AB95" s="18"/>
      <c r="AC95" s="18"/>
      <c r="AD95" s="18"/>
      <c r="AE95" s="18"/>
      <c r="AF95" s="18"/>
      <c r="AG95" s="18"/>
      <c r="AH95" s="1567"/>
      <c r="AI95" s="1409"/>
      <c r="AJ95" s="18"/>
      <c r="AK95" s="1567"/>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row>
    <row r="96" customFormat="false" ht="12.75" hidden="false" customHeight="false" outlineLevel="0" collapsed="false">
      <c r="A96" s="1862"/>
      <c r="B96" s="1862"/>
      <c r="C96" s="746"/>
      <c r="D96" s="18"/>
      <c r="E96" s="18"/>
      <c r="F96" s="18"/>
      <c r="G96" s="18"/>
      <c r="H96" s="18"/>
      <c r="I96" s="18"/>
      <c r="J96" s="18"/>
      <c r="K96" s="18"/>
      <c r="L96" s="18"/>
      <c r="M96" s="18"/>
      <c r="N96" s="18"/>
      <c r="O96" s="18"/>
      <c r="P96" s="18"/>
      <c r="Q96" s="18"/>
      <c r="R96" s="18"/>
      <c r="S96" s="22"/>
      <c r="T96" s="18"/>
      <c r="U96" s="18"/>
      <c r="V96" s="18"/>
      <c r="W96" s="18"/>
      <c r="X96" s="18"/>
      <c r="Y96" s="18"/>
      <c r="Z96" s="18"/>
      <c r="AA96" s="18"/>
      <c r="AB96" s="18"/>
      <c r="AC96" s="18"/>
      <c r="AD96" s="18"/>
      <c r="AE96" s="18"/>
      <c r="AF96" s="18"/>
      <c r="AG96" s="18"/>
      <c r="AH96" s="1567"/>
      <c r="AI96" s="1409"/>
      <c r="AJ96" s="18"/>
      <c r="AK96" s="1567"/>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row>
    <row r="97" customFormat="false" ht="12.75" hidden="false" customHeight="false" outlineLevel="0" collapsed="false">
      <c r="A97" s="1862"/>
      <c r="B97" s="1862"/>
      <c r="C97" s="746"/>
      <c r="D97" s="18"/>
      <c r="E97" s="18"/>
      <c r="F97" s="18"/>
      <c r="G97" s="18"/>
      <c r="H97" s="18"/>
      <c r="I97" s="18"/>
      <c r="J97" s="18"/>
      <c r="K97" s="18"/>
      <c r="L97" s="18"/>
      <c r="M97" s="18"/>
      <c r="N97" s="18"/>
      <c r="O97" s="18"/>
      <c r="P97" s="18"/>
      <c r="Q97" s="18"/>
      <c r="R97" s="18"/>
      <c r="S97" s="22"/>
      <c r="T97" s="18"/>
      <c r="U97" s="18"/>
      <c r="V97" s="18"/>
      <c r="W97" s="18"/>
      <c r="X97" s="18"/>
      <c r="Y97" s="18"/>
      <c r="Z97" s="18"/>
      <c r="AA97" s="18"/>
      <c r="AB97" s="18"/>
      <c r="AC97" s="18"/>
      <c r="AD97" s="18"/>
      <c r="AE97" s="18"/>
      <c r="AF97" s="18"/>
      <c r="AG97" s="18"/>
      <c r="AH97" s="1567"/>
      <c r="AI97" s="1409"/>
      <c r="AJ97" s="18"/>
      <c r="AK97" s="1567"/>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row>
    <row r="98" customFormat="false" ht="12.75" hidden="false" customHeight="false" outlineLevel="0" collapsed="false">
      <c r="A98" s="1862"/>
      <c r="B98" s="1862"/>
      <c r="C98" s="746"/>
      <c r="D98" s="18"/>
      <c r="E98" s="18"/>
      <c r="F98" s="18"/>
      <c r="G98" s="18"/>
      <c r="H98" s="18"/>
      <c r="I98" s="18"/>
      <c r="J98" s="18"/>
      <c r="K98" s="18"/>
      <c r="L98" s="18"/>
      <c r="M98" s="18"/>
      <c r="N98" s="18"/>
      <c r="O98" s="18"/>
      <c r="P98" s="18"/>
      <c r="Q98" s="18"/>
      <c r="R98" s="18"/>
      <c r="S98" s="22"/>
      <c r="T98" s="18"/>
      <c r="U98" s="18"/>
      <c r="V98" s="18"/>
      <c r="W98" s="18"/>
      <c r="X98" s="18"/>
      <c r="Y98" s="18"/>
      <c r="Z98" s="18"/>
      <c r="AA98" s="18"/>
      <c r="AB98" s="18"/>
      <c r="AC98" s="18"/>
      <c r="AD98" s="18"/>
      <c r="AE98" s="18"/>
      <c r="AF98" s="18"/>
      <c r="AG98" s="18"/>
      <c r="AH98" s="1567"/>
      <c r="AI98" s="1409"/>
      <c r="AJ98" s="18"/>
      <c r="AK98" s="1567"/>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row>
    <row r="99" customFormat="false" ht="12.75" hidden="false" customHeight="false" outlineLevel="0" collapsed="false">
      <c r="A99" s="1862"/>
      <c r="B99" s="1862"/>
      <c r="C99" s="746"/>
      <c r="D99" s="18"/>
      <c r="E99" s="18"/>
      <c r="F99" s="18"/>
      <c r="G99" s="18"/>
      <c r="H99" s="18"/>
      <c r="I99" s="18"/>
      <c r="J99" s="18"/>
      <c r="K99" s="18"/>
      <c r="L99" s="18"/>
      <c r="M99" s="18"/>
      <c r="N99" s="18"/>
      <c r="O99" s="18"/>
      <c r="P99" s="18"/>
      <c r="Q99" s="18"/>
      <c r="R99" s="18"/>
      <c r="S99" s="22"/>
      <c r="T99" s="18"/>
      <c r="U99" s="18"/>
      <c r="V99" s="18"/>
      <c r="W99" s="18"/>
      <c r="X99" s="18"/>
      <c r="Y99" s="18"/>
      <c r="Z99" s="18"/>
      <c r="AA99" s="18"/>
      <c r="AB99" s="18"/>
      <c r="AC99" s="18"/>
      <c r="AD99" s="18"/>
      <c r="AE99" s="18"/>
      <c r="AF99" s="18"/>
      <c r="AG99" s="18"/>
      <c r="AH99" s="1567"/>
      <c r="AI99" s="1409"/>
      <c r="AJ99" s="18"/>
      <c r="AK99" s="1567"/>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row>
    <row r="100" customFormat="false" ht="12.75" hidden="false" customHeight="false" outlineLevel="0" collapsed="false">
      <c r="A100" s="1862"/>
      <c r="B100" s="1862"/>
      <c r="C100" s="746"/>
      <c r="D100" s="18"/>
      <c r="E100" s="18"/>
      <c r="F100" s="18"/>
      <c r="G100" s="18"/>
      <c r="H100" s="18"/>
      <c r="I100" s="18"/>
      <c r="J100" s="18"/>
      <c r="K100" s="18"/>
      <c r="L100" s="18"/>
      <c r="M100" s="18"/>
      <c r="N100" s="18"/>
      <c r="O100" s="18"/>
      <c r="P100" s="18"/>
      <c r="Q100" s="18"/>
      <c r="R100" s="18"/>
      <c r="S100" s="22"/>
      <c r="T100" s="18"/>
      <c r="U100" s="18"/>
      <c r="V100" s="18"/>
      <c r="W100" s="18"/>
      <c r="X100" s="18"/>
      <c r="Y100" s="18"/>
      <c r="Z100" s="18"/>
      <c r="AA100" s="18"/>
      <c r="AB100" s="18"/>
      <c r="AC100" s="18"/>
      <c r="AD100" s="18"/>
      <c r="AE100" s="18"/>
      <c r="AF100" s="18"/>
      <c r="AG100" s="18"/>
      <c r="AH100" s="1567"/>
      <c r="AI100" s="1409"/>
      <c r="AJ100" s="18"/>
      <c r="AK100" s="1567"/>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row>
    <row r="101" customFormat="false" ht="12.75" hidden="false" customHeight="false" outlineLevel="0" collapsed="false">
      <c r="A101" s="1862"/>
      <c r="B101" s="1862"/>
      <c r="C101" s="746"/>
      <c r="D101" s="18"/>
      <c r="E101" s="18"/>
      <c r="F101" s="18"/>
      <c r="G101" s="18"/>
      <c r="H101" s="18"/>
      <c r="I101" s="18"/>
      <c r="J101" s="18"/>
      <c r="K101" s="18"/>
      <c r="L101" s="18"/>
      <c r="M101" s="18"/>
      <c r="N101" s="18"/>
      <c r="O101" s="18"/>
      <c r="P101" s="18"/>
      <c r="Q101" s="18"/>
      <c r="R101" s="18"/>
      <c r="S101" s="22"/>
      <c r="T101" s="18"/>
      <c r="U101" s="18"/>
      <c r="V101" s="18"/>
      <c r="W101" s="18"/>
      <c r="X101" s="18"/>
      <c r="Y101" s="18"/>
      <c r="Z101" s="18"/>
      <c r="AA101" s="18"/>
      <c r="AB101" s="18"/>
      <c r="AC101" s="18"/>
      <c r="AD101" s="18"/>
      <c r="AE101" s="18"/>
      <c r="AF101" s="18"/>
      <c r="AG101" s="18"/>
      <c r="AH101" s="1567"/>
      <c r="AI101" s="1409"/>
      <c r="AJ101" s="18"/>
      <c r="AK101" s="1567"/>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row>
    <row r="102" customFormat="false" ht="12.75" hidden="false" customHeight="false" outlineLevel="0" collapsed="false">
      <c r="A102" s="1862"/>
      <c r="B102" s="1862"/>
      <c r="C102" s="746"/>
      <c r="D102" s="18"/>
      <c r="E102" s="18"/>
      <c r="F102" s="18"/>
      <c r="G102" s="18"/>
      <c r="H102" s="18"/>
      <c r="I102" s="18"/>
      <c r="J102" s="18"/>
      <c r="K102" s="18"/>
      <c r="L102" s="18"/>
      <c r="M102" s="18"/>
      <c r="N102" s="18"/>
      <c r="O102" s="18"/>
      <c r="P102" s="18"/>
      <c r="Q102" s="18"/>
      <c r="R102" s="18"/>
      <c r="S102" s="22"/>
      <c r="T102" s="18"/>
      <c r="U102" s="18"/>
      <c r="V102" s="18"/>
      <c r="W102" s="18"/>
      <c r="X102" s="18"/>
      <c r="Y102" s="18"/>
      <c r="Z102" s="18"/>
      <c r="AA102" s="18"/>
      <c r="AB102" s="18"/>
      <c r="AC102" s="18"/>
      <c r="AD102" s="18"/>
      <c r="AE102" s="18"/>
      <c r="AF102" s="18"/>
      <c r="AG102" s="18"/>
      <c r="AH102" s="1567"/>
      <c r="AI102" s="1409"/>
      <c r="AJ102" s="18"/>
      <c r="AK102" s="1567"/>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row>
    <row r="103" customFormat="false" ht="12.75" hidden="false" customHeight="false" outlineLevel="0" collapsed="false">
      <c r="A103" s="1862"/>
      <c r="B103" s="1862"/>
      <c r="C103" s="746"/>
      <c r="D103" s="18"/>
      <c r="E103" s="18"/>
      <c r="F103" s="18"/>
      <c r="G103" s="18"/>
      <c r="H103" s="18"/>
      <c r="I103" s="18"/>
      <c r="J103" s="18"/>
      <c r="K103" s="18"/>
      <c r="L103" s="18"/>
      <c r="M103" s="18"/>
      <c r="N103" s="18"/>
      <c r="O103" s="18"/>
      <c r="P103" s="18"/>
      <c r="Q103" s="18"/>
      <c r="R103" s="18"/>
      <c r="S103" s="22"/>
      <c r="T103" s="18"/>
      <c r="U103" s="18"/>
      <c r="V103" s="18"/>
      <c r="W103" s="18"/>
      <c r="X103" s="18"/>
      <c r="Y103" s="18"/>
      <c r="Z103" s="18"/>
      <c r="AA103" s="18"/>
      <c r="AB103" s="18"/>
      <c r="AC103" s="18"/>
      <c r="AD103" s="18"/>
      <c r="AE103" s="18"/>
      <c r="AF103" s="18"/>
      <c r="AG103" s="18"/>
      <c r="AH103" s="1567"/>
      <c r="AI103" s="1409"/>
      <c r="AJ103" s="18"/>
      <c r="AK103" s="1567"/>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row>
    <row r="104" customFormat="false" ht="12.75" hidden="false" customHeight="false" outlineLevel="0" collapsed="false">
      <c r="A104" s="1862"/>
      <c r="B104" s="1862"/>
      <c r="C104" s="746"/>
      <c r="D104" s="18"/>
      <c r="E104" s="18"/>
      <c r="F104" s="18"/>
      <c r="G104" s="18"/>
      <c r="H104" s="18"/>
      <c r="I104" s="18"/>
      <c r="J104" s="18"/>
      <c r="K104" s="18"/>
      <c r="L104" s="18"/>
      <c r="M104" s="18"/>
      <c r="N104" s="18"/>
      <c r="O104" s="18"/>
      <c r="P104" s="18"/>
      <c r="Q104" s="18"/>
      <c r="R104" s="18"/>
      <c r="S104" s="22"/>
      <c r="T104" s="18"/>
      <c r="U104" s="18"/>
      <c r="V104" s="18"/>
      <c r="W104" s="18"/>
      <c r="X104" s="18"/>
      <c r="Y104" s="18"/>
      <c r="Z104" s="18"/>
      <c r="AA104" s="18"/>
      <c r="AB104" s="18"/>
      <c r="AC104" s="18"/>
      <c r="AD104" s="18"/>
      <c r="AE104" s="18"/>
      <c r="AF104" s="18"/>
      <c r="AG104" s="18"/>
      <c r="AH104" s="1567"/>
      <c r="AI104" s="1409"/>
      <c r="AJ104" s="18"/>
      <c r="AK104" s="1567"/>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row>
    <row r="105" customFormat="false" ht="12.75" hidden="false" customHeight="false" outlineLevel="0" collapsed="false">
      <c r="A105" s="1862"/>
      <c r="B105" s="1862"/>
      <c r="C105" s="746"/>
      <c r="D105" s="18"/>
      <c r="E105" s="18"/>
      <c r="F105" s="18"/>
      <c r="G105" s="18"/>
      <c r="H105" s="18"/>
      <c r="I105" s="18"/>
      <c r="J105" s="18"/>
      <c r="K105" s="18"/>
      <c r="L105" s="18"/>
      <c r="M105" s="18"/>
      <c r="N105" s="18"/>
      <c r="O105" s="18"/>
      <c r="P105" s="18"/>
      <c r="Q105" s="18"/>
      <c r="R105" s="18"/>
      <c r="S105" s="22"/>
      <c r="T105" s="18"/>
      <c r="U105" s="18"/>
      <c r="V105" s="18"/>
      <c r="W105" s="18"/>
      <c r="X105" s="18"/>
      <c r="Y105" s="18"/>
      <c r="Z105" s="18"/>
      <c r="AA105" s="18"/>
      <c r="AB105" s="18"/>
      <c r="AC105" s="18"/>
      <c r="AD105" s="18"/>
      <c r="AE105" s="18"/>
      <c r="AF105" s="18"/>
      <c r="AG105" s="18"/>
      <c r="AH105" s="1567"/>
      <c r="AI105" s="1409"/>
      <c r="AJ105" s="18"/>
      <c r="AK105" s="1567"/>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row>
    <row r="106" customFormat="false" ht="12.75" hidden="false" customHeight="false" outlineLevel="0" collapsed="false">
      <c r="A106" s="1862"/>
      <c r="B106" s="1862"/>
      <c r="C106" s="746"/>
      <c r="D106" s="18"/>
      <c r="E106" s="18"/>
      <c r="F106" s="18"/>
      <c r="G106" s="18"/>
      <c r="H106" s="18"/>
      <c r="I106" s="18"/>
      <c r="J106" s="18"/>
      <c r="K106" s="18"/>
      <c r="L106" s="18"/>
      <c r="M106" s="18"/>
      <c r="N106" s="18"/>
      <c r="O106" s="18"/>
      <c r="P106" s="18"/>
      <c r="Q106" s="18"/>
      <c r="R106" s="18"/>
      <c r="S106" s="22"/>
      <c r="T106" s="18"/>
      <c r="U106" s="18"/>
      <c r="V106" s="18"/>
      <c r="W106" s="18"/>
      <c r="X106" s="18"/>
      <c r="Y106" s="18"/>
      <c r="Z106" s="18"/>
      <c r="AA106" s="18"/>
      <c r="AB106" s="18"/>
      <c r="AC106" s="18"/>
      <c r="AD106" s="18"/>
      <c r="AE106" s="18"/>
      <c r="AF106" s="18"/>
      <c r="AG106" s="18"/>
      <c r="AH106" s="1567"/>
      <c r="AI106" s="1409"/>
      <c r="AJ106" s="18"/>
      <c r="AK106" s="1567"/>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row>
    <row r="107" customFormat="false" ht="12.75" hidden="false" customHeight="false" outlineLevel="0" collapsed="false">
      <c r="A107" s="1862"/>
      <c r="B107" s="1862"/>
      <c r="C107" s="746"/>
      <c r="D107" s="18"/>
      <c r="E107" s="18"/>
      <c r="F107" s="18"/>
      <c r="G107" s="18"/>
      <c r="H107" s="18"/>
      <c r="I107" s="18"/>
      <c r="J107" s="18"/>
      <c r="K107" s="18"/>
      <c r="L107" s="18"/>
      <c r="M107" s="18"/>
      <c r="N107" s="18"/>
      <c r="O107" s="18"/>
      <c r="P107" s="18"/>
      <c r="Q107" s="18"/>
      <c r="R107" s="18"/>
      <c r="S107" s="22"/>
      <c r="T107" s="18"/>
      <c r="U107" s="18"/>
      <c r="V107" s="18"/>
      <c r="W107" s="18"/>
      <c r="X107" s="18"/>
      <c r="Y107" s="18"/>
      <c r="Z107" s="18"/>
      <c r="AA107" s="18"/>
      <c r="AB107" s="18"/>
      <c r="AC107" s="18"/>
      <c r="AD107" s="18"/>
      <c r="AE107" s="18"/>
      <c r="AF107" s="18"/>
      <c r="AG107" s="18"/>
      <c r="AH107" s="1567"/>
      <c r="AI107" s="1409"/>
      <c r="AJ107" s="18"/>
      <c r="AK107" s="1567"/>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row>
    <row r="108" customFormat="false" ht="12.75" hidden="false" customHeight="false" outlineLevel="0" collapsed="false">
      <c r="A108" s="1862"/>
      <c r="B108" s="1862"/>
      <c r="C108" s="746"/>
      <c r="D108" s="18"/>
      <c r="E108" s="18"/>
      <c r="F108" s="18"/>
      <c r="G108" s="18"/>
      <c r="H108" s="18"/>
      <c r="I108" s="18"/>
      <c r="J108" s="18"/>
      <c r="K108" s="18"/>
      <c r="L108" s="18"/>
      <c r="M108" s="18"/>
      <c r="N108" s="18"/>
      <c r="O108" s="18"/>
      <c r="P108" s="18"/>
      <c r="Q108" s="18"/>
      <c r="R108" s="18"/>
      <c r="S108" s="22"/>
      <c r="T108" s="18"/>
      <c r="U108" s="18"/>
      <c r="V108" s="18"/>
      <c r="W108" s="18"/>
      <c r="X108" s="18"/>
      <c r="Y108" s="18"/>
      <c r="Z108" s="18"/>
      <c r="AA108" s="18"/>
      <c r="AB108" s="18"/>
      <c r="AC108" s="18"/>
      <c r="AD108" s="18"/>
      <c r="AE108" s="18"/>
      <c r="AF108" s="18"/>
      <c r="AG108" s="18"/>
      <c r="AH108" s="1567"/>
      <c r="AI108" s="1409"/>
      <c r="AJ108" s="18"/>
      <c r="AK108" s="1567"/>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row>
    <row r="109" customFormat="false" ht="12.75" hidden="false" customHeight="false" outlineLevel="0" collapsed="false">
      <c r="A109" s="1862"/>
      <c r="B109" s="1862"/>
      <c r="C109" s="746"/>
      <c r="D109" s="18"/>
      <c r="E109" s="18"/>
      <c r="F109" s="18"/>
      <c r="G109" s="18"/>
      <c r="H109" s="18"/>
      <c r="I109" s="18"/>
      <c r="J109" s="18"/>
      <c r="K109" s="18"/>
      <c r="L109" s="18"/>
      <c r="M109" s="18"/>
      <c r="N109" s="18"/>
      <c r="O109" s="18"/>
      <c r="P109" s="18"/>
      <c r="Q109" s="18"/>
      <c r="R109" s="18"/>
      <c r="S109" s="22"/>
      <c r="T109" s="18"/>
      <c r="U109" s="18"/>
      <c r="V109" s="18"/>
      <c r="W109" s="18"/>
      <c r="X109" s="18"/>
      <c r="Y109" s="18"/>
      <c r="Z109" s="18"/>
      <c r="AA109" s="18"/>
      <c r="AB109" s="18"/>
      <c r="AC109" s="18"/>
      <c r="AD109" s="18"/>
      <c r="AE109" s="18"/>
      <c r="AF109" s="18"/>
      <c r="AG109" s="18"/>
      <c r="AH109" s="1567"/>
      <c r="AI109" s="1409"/>
      <c r="AJ109" s="18"/>
      <c r="AK109" s="1567"/>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row>
    <row r="110" customFormat="false" ht="12.75" hidden="false" customHeight="false" outlineLevel="0" collapsed="false">
      <c r="A110" s="1862"/>
      <c r="B110" s="1862"/>
      <c r="C110" s="746"/>
      <c r="D110" s="18"/>
      <c r="E110" s="18"/>
      <c r="F110" s="18"/>
      <c r="G110" s="18"/>
      <c r="H110" s="18"/>
      <c r="I110" s="18"/>
      <c r="J110" s="18"/>
      <c r="K110" s="18"/>
      <c r="L110" s="18"/>
      <c r="M110" s="18"/>
      <c r="N110" s="18"/>
      <c r="O110" s="18"/>
      <c r="P110" s="18"/>
      <c r="Q110" s="18"/>
      <c r="R110" s="18"/>
      <c r="S110" s="22"/>
      <c r="T110" s="18"/>
      <c r="U110" s="18"/>
      <c r="V110" s="18"/>
      <c r="W110" s="18"/>
      <c r="X110" s="18"/>
      <c r="Y110" s="18"/>
      <c r="Z110" s="18"/>
      <c r="AA110" s="18"/>
      <c r="AB110" s="18"/>
      <c r="AC110" s="18"/>
      <c r="AD110" s="18"/>
      <c r="AE110" s="18"/>
      <c r="AF110" s="18"/>
      <c r="AG110" s="18"/>
      <c r="AH110" s="1567"/>
      <c r="AI110" s="1409"/>
      <c r="AJ110" s="18"/>
      <c r="AK110" s="1567"/>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row>
    <row r="111" customFormat="false" ht="12.75" hidden="false" customHeight="false" outlineLevel="0" collapsed="false">
      <c r="A111" s="1862"/>
      <c r="B111" s="1862"/>
      <c r="C111" s="746"/>
      <c r="D111" s="18"/>
      <c r="E111" s="18"/>
      <c r="F111" s="18"/>
      <c r="G111" s="18"/>
      <c r="H111" s="18"/>
      <c r="I111" s="18"/>
      <c r="J111" s="18"/>
      <c r="K111" s="18"/>
      <c r="L111" s="18"/>
      <c r="M111" s="18"/>
      <c r="N111" s="18"/>
      <c r="O111" s="18"/>
      <c r="P111" s="18"/>
      <c r="Q111" s="18"/>
      <c r="R111" s="18"/>
      <c r="S111" s="22"/>
      <c r="T111" s="18"/>
      <c r="U111" s="18"/>
      <c r="V111" s="18"/>
      <c r="W111" s="18"/>
      <c r="X111" s="18"/>
      <c r="Y111" s="18"/>
      <c r="Z111" s="18"/>
      <c r="AA111" s="18"/>
      <c r="AB111" s="18"/>
      <c r="AC111" s="18"/>
      <c r="AD111" s="18"/>
      <c r="AE111" s="18"/>
      <c r="AF111" s="18"/>
      <c r="AG111" s="18"/>
      <c r="AH111" s="1567"/>
      <c r="AI111" s="1409"/>
      <c r="AJ111" s="18"/>
      <c r="AK111" s="1567"/>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row>
    <row r="112" customFormat="false" ht="12.75" hidden="false" customHeight="false" outlineLevel="0" collapsed="false">
      <c r="A112" s="1862"/>
      <c r="B112" s="1862"/>
      <c r="C112" s="746"/>
      <c r="D112" s="18"/>
      <c r="E112" s="18"/>
      <c r="F112" s="18"/>
      <c r="G112" s="18"/>
      <c r="H112" s="18"/>
      <c r="I112" s="18"/>
      <c r="J112" s="18"/>
      <c r="K112" s="18"/>
      <c r="L112" s="18"/>
      <c r="M112" s="18"/>
      <c r="N112" s="18"/>
      <c r="O112" s="18"/>
      <c r="P112" s="18"/>
      <c r="Q112" s="18"/>
      <c r="R112" s="18"/>
      <c r="S112" s="22"/>
      <c r="T112" s="18"/>
      <c r="U112" s="18"/>
      <c r="V112" s="18"/>
      <c r="W112" s="18"/>
      <c r="X112" s="18"/>
      <c r="Y112" s="18"/>
      <c r="Z112" s="18"/>
      <c r="AA112" s="18"/>
      <c r="AB112" s="18"/>
      <c r="AC112" s="18"/>
      <c r="AD112" s="18"/>
      <c r="AE112" s="18"/>
      <c r="AF112" s="18"/>
      <c r="AG112" s="18"/>
      <c r="AH112" s="1567"/>
      <c r="AI112" s="1409"/>
      <c r="AJ112" s="18"/>
      <c r="AK112" s="1567"/>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row>
    <row r="113" customFormat="false" ht="12.75" hidden="false" customHeight="false" outlineLevel="0" collapsed="false">
      <c r="A113" s="1862"/>
      <c r="B113" s="1862"/>
      <c r="C113" s="746"/>
      <c r="D113" s="18"/>
      <c r="E113" s="18"/>
      <c r="F113" s="18"/>
      <c r="G113" s="18"/>
      <c r="H113" s="18"/>
      <c r="I113" s="18"/>
      <c r="J113" s="18"/>
      <c r="K113" s="18"/>
      <c r="L113" s="18"/>
      <c r="M113" s="18"/>
      <c r="N113" s="18"/>
      <c r="O113" s="18"/>
      <c r="P113" s="18"/>
      <c r="Q113" s="18"/>
      <c r="R113" s="18"/>
      <c r="S113" s="22"/>
      <c r="T113" s="18"/>
      <c r="U113" s="18"/>
      <c r="V113" s="18"/>
      <c r="W113" s="18"/>
      <c r="X113" s="18"/>
      <c r="Y113" s="18"/>
      <c r="Z113" s="18"/>
      <c r="AA113" s="18"/>
      <c r="AB113" s="18"/>
      <c r="AC113" s="18"/>
      <c r="AD113" s="18"/>
      <c r="AE113" s="18"/>
      <c r="AF113" s="18"/>
      <c r="AG113" s="18"/>
      <c r="AH113" s="1567"/>
      <c r="AI113" s="1409"/>
      <c r="AJ113" s="18"/>
      <c r="AK113" s="1567"/>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row>
    <row r="114" customFormat="false" ht="12.75" hidden="false" customHeight="false" outlineLevel="0" collapsed="false">
      <c r="A114" s="1862"/>
      <c r="B114" s="1862"/>
      <c r="C114" s="746"/>
      <c r="D114" s="18"/>
      <c r="E114" s="18"/>
      <c r="F114" s="18"/>
      <c r="G114" s="18"/>
      <c r="H114" s="18"/>
      <c r="I114" s="18"/>
      <c r="J114" s="18"/>
      <c r="K114" s="18"/>
      <c r="L114" s="18"/>
      <c r="M114" s="18"/>
      <c r="N114" s="18"/>
      <c r="O114" s="18"/>
      <c r="P114" s="18"/>
      <c r="Q114" s="18"/>
      <c r="R114" s="18"/>
      <c r="S114" s="22"/>
      <c r="T114" s="18"/>
      <c r="U114" s="18"/>
      <c r="V114" s="18"/>
      <c r="W114" s="18"/>
      <c r="X114" s="18"/>
      <c r="Y114" s="18"/>
      <c r="Z114" s="18"/>
      <c r="AA114" s="18"/>
      <c r="AB114" s="18"/>
      <c r="AC114" s="18"/>
      <c r="AD114" s="18"/>
      <c r="AE114" s="18"/>
      <c r="AF114" s="18"/>
      <c r="AG114" s="18"/>
      <c r="AH114" s="1567"/>
      <c r="AI114" s="1409"/>
      <c r="AJ114" s="18"/>
      <c r="AK114" s="1567"/>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row>
    <row r="115" customFormat="false" ht="12.75" hidden="false" customHeight="false" outlineLevel="0" collapsed="false">
      <c r="A115" s="1862"/>
      <c r="B115" s="1862"/>
      <c r="C115" s="746"/>
      <c r="D115" s="18"/>
      <c r="E115" s="18"/>
      <c r="F115" s="18"/>
      <c r="G115" s="18"/>
      <c r="H115" s="18"/>
      <c r="I115" s="18"/>
      <c r="J115" s="18"/>
      <c r="K115" s="18"/>
      <c r="L115" s="18"/>
      <c r="M115" s="18"/>
      <c r="N115" s="18"/>
      <c r="O115" s="18"/>
      <c r="P115" s="18"/>
      <c r="Q115" s="18"/>
      <c r="R115" s="18"/>
      <c r="S115" s="22"/>
      <c r="T115" s="18"/>
      <c r="U115" s="18"/>
      <c r="V115" s="18"/>
      <c r="W115" s="18"/>
      <c r="X115" s="18"/>
      <c r="Y115" s="18"/>
      <c r="Z115" s="18"/>
      <c r="AA115" s="18"/>
      <c r="AB115" s="18"/>
      <c r="AC115" s="18"/>
      <c r="AD115" s="18"/>
      <c r="AE115" s="18"/>
      <c r="AF115" s="18"/>
      <c r="AG115" s="18"/>
      <c r="AH115" s="1567"/>
      <c r="AI115" s="1409"/>
      <c r="AJ115" s="18"/>
      <c r="AK115" s="1567"/>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row>
    <row r="116" customFormat="false" ht="12.75" hidden="false" customHeight="false" outlineLevel="0" collapsed="false">
      <c r="A116" s="1862"/>
      <c r="B116" s="1862"/>
      <c r="C116" s="746"/>
      <c r="D116" s="18"/>
      <c r="E116" s="18"/>
      <c r="F116" s="18"/>
      <c r="G116" s="18"/>
      <c r="H116" s="18"/>
      <c r="I116" s="18"/>
      <c r="J116" s="18"/>
      <c r="K116" s="18"/>
      <c r="L116" s="18"/>
      <c r="M116" s="18"/>
      <c r="N116" s="18"/>
      <c r="O116" s="18"/>
      <c r="P116" s="18"/>
      <c r="Q116" s="18"/>
      <c r="R116" s="18"/>
      <c r="S116" s="22"/>
      <c r="T116" s="18"/>
      <c r="U116" s="18"/>
      <c r="V116" s="18"/>
      <c r="W116" s="18"/>
      <c r="X116" s="18"/>
      <c r="Y116" s="18"/>
      <c r="Z116" s="18"/>
      <c r="AA116" s="18"/>
      <c r="AB116" s="18"/>
      <c r="AC116" s="18"/>
      <c r="AD116" s="18"/>
      <c r="AE116" s="18"/>
      <c r="AF116" s="18"/>
      <c r="AG116" s="18"/>
      <c r="AH116" s="1567"/>
      <c r="AI116" s="1409"/>
      <c r="AJ116" s="18"/>
      <c r="AK116" s="1567"/>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row>
    <row r="117" customFormat="false" ht="12.75" hidden="false" customHeight="false" outlineLevel="0" collapsed="false">
      <c r="A117" s="1862"/>
      <c r="B117" s="1862"/>
      <c r="C117" s="746"/>
      <c r="D117" s="18"/>
      <c r="E117" s="18"/>
      <c r="F117" s="18"/>
      <c r="G117" s="18"/>
      <c r="H117" s="18"/>
      <c r="I117" s="18"/>
      <c r="J117" s="18"/>
      <c r="K117" s="18"/>
      <c r="L117" s="18"/>
      <c r="M117" s="18"/>
      <c r="N117" s="18"/>
      <c r="O117" s="18"/>
      <c r="P117" s="18"/>
      <c r="Q117" s="18"/>
      <c r="R117" s="18"/>
      <c r="S117" s="22"/>
      <c r="T117" s="18"/>
      <c r="U117" s="18"/>
      <c r="V117" s="18"/>
      <c r="W117" s="18"/>
      <c r="X117" s="18"/>
      <c r="Y117" s="18"/>
      <c r="Z117" s="18"/>
      <c r="AA117" s="18"/>
      <c r="AB117" s="18"/>
      <c r="AC117" s="18"/>
      <c r="AD117" s="18"/>
      <c r="AE117" s="18"/>
      <c r="AF117" s="18"/>
      <c r="AG117" s="18"/>
      <c r="AH117" s="1567"/>
      <c r="AI117" s="1409"/>
      <c r="AJ117" s="18"/>
      <c r="AK117" s="1567"/>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row>
    <row r="118" customFormat="false" ht="12.75" hidden="false" customHeight="false" outlineLevel="0" collapsed="false">
      <c r="A118" s="1862"/>
      <c r="B118" s="1862"/>
      <c r="C118" s="746"/>
      <c r="D118" s="18"/>
      <c r="E118" s="18"/>
      <c r="F118" s="18"/>
      <c r="G118" s="18"/>
      <c r="H118" s="18"/>
      <c r="I118" s="18"/>
      <c r="J118" s="18"/>
      <c r="K118" s="18"/>
      <c r="L118" s="18"/>
      <c r="M118" s="18"/>
      <c r="N118" s="18"/>
      <c r="O118" s="18"/>
      <c r="P118" s="18"/>
      <c r="Q118" s="18"/>
      <c r="R118" s="18"/>
      <c r="S118" s="22"/>
      <c r="T118" s="18"/>
      <c r="U118" s="18"/>
      <c r="V118" s="18"/>
      <c r="W118" s="18"/>
      <c r="X118" s="18"/>
      <c r="Y118" s="18"/>
      <c r="Z118" s="18"/>
      <c r="AA118" s="18"/>
      <c r="AB118" s="18"/>
      <c r="AC118" s="18"/>
      <c r="AD118" s="18"/>
      <c r="AE118" s="18"/>
      <c r="AF118" s="18"/>
      <c r="AG118" s="18"/>
      <c r="AH118" s="1567"/>
      <c r="AI118" s="1409"/>
      <c r="AJ118" s="18"/>
      <c r="AK118" s="1567"/>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row>
    <row r="119" customFormat="false" ht="12.75" hidden="false" customHeight="false" outlineLevel="0" collapsed="false">
      <c r="A119" s="1862"/>
      <c r="B119" s="1862"/>
      <c r="C119" s="746"/>
      <c r="D119" s="18"/>
      <c r="E119" s="18"/>
      <c r="F119" s="18"/>
      <c r="G119" s="18"/>
      <c r="H119" s="18"/>
      <c r="I119" s="18"/>
      <c r="J119" s="18"/>
      <c r="K119" s="18"/>
      <c r="L119" s="18"/>
      <c r="M119" s="18"/>
      <c r="N119" s="18"/>
      <c r="O119" s="18"/>
      <c r="P119" s="18"/>
      <c r="Q119" s="18"/>
      <c r="R119" s="18"/>
      <c r="S119" s="22"/>
      <c r="T119" s="18"/>
      <c r="U119" s="18"/>
      <c r="V119" s="18"/>
      <c r="W119" s="18"/>
      <c r="X119" s="18"/>
      <c r="Y119" s="18"/>
      <c r="Z119" s="18"/>
      <c r="AA119" s="18"/>
      <c r="AB119" s="18"/>
      <c r="AC119" s="18"/>
      <c r="AD119" s="18"/>
      <c r="AE119" s="18"/>
      <c r="AF119" s="18"/>
      <c r="AG119" s="18"/>
      <c r="AH119" s="1567"/>
      <c r="AI119" s="1409"/>
      <c r="AJ119" s="18"/>
      <c r="AK119" s="1567"/>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row>
    <row r="120" customFormat="false" ht="12.75" hidden="false" customHeight="false" outlineLevel="0" collapsed="false">
      <c r="A120" s="1862"/>
      <c r="B120" s="1862"/>
      <c r="C120" s="746"/>
      <c r="D120" s="18"/>
      <c r="E120" s="18"/>
      <c r="F120" s="18"/>
      <c r="G120" s="18"/>
      <c r="H120" s="18"/>
      <c r="I120" s="18"/>
      <c r="J120" s="18"/>
      <c r="K120" s="18"/>
      <c r="L120" s="18"/>
      <c r="M120" s="18"/>
      <c r="N120" s="18"/>
      <c r="O120" s="18"/>
      <c r="P120" s="18"/>
      <c r="Q120" s="18"/>
      <c r="R120" s="18"/>
      <c r="S120" s="22"/>
      <c r="T120" s="18"/>
      <c r="U120" s="18"/>
      <c r="V120" s="18"/>
      <c r="W120" s="18"/>
      <c r="X120" s="18"/>
      <c r="Y120" s="18"/>
      <c r="Z120" s="18"/>
      <c r="AA120" s="18"/>
      <c r="AB120" s="18"/>
      <c r="AC120" s="18"/>
      <c r="AD120" s="18"/>
      <c r="AE120" s="18"/>
      <c r="AF120" s="18"/>
      <c r="AG120" s="18"/>
      <c r="AH120" s="1567"/>
      <c r="AI120" s="1409"/>
      <c r="AJ120" s="18"/>
      <c r="AK120" s="1567"/>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row>
    <row r="121" customFormat="false" ht="12.75" hidden="false" customHeight="false" outlineLevel="0" collapsed="false">
      <c r="A121" s="1862"/>
      <c r="B121" s="1862"/>
      <c r="C121" s="746"/>
      <c r="D121" s="18"/>
      <c r="E121" s="18"/>
      <c r="F121" s="18"/>
      <c r="G121" s="18"/>
      <c r="H121" s="18"/>
      <c r="I121" s="18"/>
      <c r="J121" s="18"/>
      <c r="K121" s="18"/>
      <c r="L121" s="18"/>
      <c r="M121" s="18"/>
      <c r="N121" s="18"/>
      <c r="O121" s="18"/>
      <c r="P121" s="18"/>
      <c r="Q121" s="18"/>
      <c r="R121" s="18"/>
      <c r="S121" s="22"/>
      <c r="T121" s="18"/>
      <c r="U121" s="18"/>
      <c r="V121" s="18"/>
      <c r="W121" s="18"/>
      <c r="X121" s="18"/>
      <c r="Y121" s="18"/>
      <c r="Z121" s="18"/>
      <c r="AA121" s="18"/>
      <c r="AB121" s="18"/>
      <c r="AC121" s="18"/>
      <c r="AD121" s="18"/>
      <c r="AE121" s="18"/>
      <c r="AF121" s="18"/>
      <c r="AG121" s="18"/>
      <c r="AH121" s="1567"/>
      <c r="AI121" s="1409"/>
      <c r="AJ121" s="18"/>
      <c r="AK121" s="1567"/>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row>
    <row r="122" customFormat="false" ht="12.75" hidden="false" customHeight="false" outlineLevel="0" collapsed="false">
      <c r="A122" s="1862"/>
      <c r="B122" s="1862"/>
      <c r="C122" s="746"/>
      <c r="D122" s="18"/>
      <c r="E122" s="18"/>
      <c r="F122" s="18"/>
      <c r="G122" s="18"/>
      <c r="H122" s="18"/>
      <c r="I122" s="18"/>
      <c r="J122" s="18"/>
      <c r="K122" s="18"/>
      <c r="L122" s="18"/>
      <c r="M122" s="18"/>
      <c r="N122" s="18"/>
      <c r="O122" s="18"/>
      <c r="P122" s="18"/>
      <c r="Q122" s="18"/>
      <c r="R122" s="18"/>
      <c r="S122" s="22"/>
      <c r="T122" s="18"/>
      <c r="U122" s="18"/>
      <c r="V122" s="18"/>
      <c r="W122" s="18"/>
      <c r="X122" s="18"/>
      <c r="Y122" s="18"/>
      <c r="Z122" s="18"/>
      <c r="AA122" s="18"/>
      <c r="AB122" s="18"/>
      <c r="AC122" s="18"/>
      <c r="AD122" s="18"/>
      <c r="AE122" s="18"/>
      <c r="AF122" s="18"/>
      <c r="AG122" s="18"/>
      <c r="AH122" s="1567"/>
      <c r="AI122" s="1409"/>
      <c r="AJ122" s="18"/>
      <c r="AK122" s="1567"/>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row>
    <row r="123" customFormat="false" ht="12.75" hidden="false" customHeight="false" outlineLevel="0" collapsed="false">
      <c r="A123" s="1862"/>
      <c r="B123" s="1862"/>
      <c r="C123" s="746"/>
      <c r="D123" s="18"/>
      <c r="E123" s="18"/>
      <c r="F123" s="18"/>
      <c r="G123" s="18"/>
      <c r="H123" s="18"/>
      <c r="I123" s="18"/>
      <c r="J123" s="18"/>
      <c r="K123" s="18"/>
      <c r="L123" s="18"/>
      <c r="M123" s="18"/>
      <c r="N123" s="18"/>
      <c r="O123" s="18"/>
      <c r="P123" s="18"/>
      <c r="Q123" s="18"/>
      <c r="R123" s="18"/>
      <c r="S123" s="22"/>
      <c r="T123" s="18"/>
      <c r="U123" s="18"/>
      <c r="V123" s="18"/>
      <c r="W123" s="18"/>
      <c r="X123" s="18"/>
      <c r="Y123" s="18"/>
      <c r="Z123" s="18"/>
      <c r="AA123" s="18"/>
      <c r="AB123" s="18"/>
      <c r="AC123" s="18"/>
      <c r="AD123" s="18"/>
      <c r="AE123" s="18"/>
      <c r="AF123" s="18"/>
      <c r="AG123" s="18"/>
      <c r="AH123" s="1567"/>
      <c r="AI123" s="1409"/>
      <c r="AJ123" s="18"/>
      <c r="AK123" s="1567"/>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row>
    <row r="124" customFormat="false" ht="12.75" hidden="false" customHeight="false" outlineLevel="0" collapsed="false">
      <c r="A124" s="1862"/>
      <c r="B124" s="1862"/>
      <c r="C124" s="746"/>
      <c r="D124" s="18"/>
      <c r="E124" s="18"/>
      <c r="F124" s="18"/>
      <c r="G124" s="18"/>
      <c r="H124" s="18"/>
      <c r="I124" s="18"/>
      <c r="J124" s="18"/>
      <c r="K124" s="18"/>
      <c r="L124" s="18"/>
      <c r="M124" s="18"/>
      <c r="N124" s="18"/>
      <c r="O124" s="18"/>
      <c r="P124" s="18"/>
      <c r="Q124" s="18"/>
      <c r="R124" s="18"/>
      <c r="S124" s="22"/>
      <c r="T124" s="18"/>
      <c r="U124" s="18"/>
      <c r="V124" s="18"/>
      <c r="W124" s="18"/>
      <c r="X124" s="18"/>
      <c r="Y124" s="18"/>
      <c r="Z124" s="18"/>
      <c r="AA124" s="18"/>
      <c r="AB124" s="18"/>
      <c r="AC124" s="18"/>
      <c r="AD124" s="18"/>
      <c r="AE124" s="18"/>
      <c r="AF124" s="18"/>
      <c r="AG124" s="18"/>
      <c r="AH124" s="1567"/>
      <c r="AI124" s="1409"/>
      <c r="AJ124" s="18"/>
      <c r="AK124" s="1567"/>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row>
    <row r="125" customFormat="false" ht="12.75" hidden="false" customHeight="false" outlineLevel="0" collapsed="false">
      <c r="A125" s="1862"/>
      <c r="B125" s="1862"/>
      <c r="C125" s="746"/>
      <c r="D125" s="18"/>
      <c r="E125" s="18"/>
      <c r="F125" s="18"/>
      <c r="G125" s="18"/>
      <c r="H125" s="18"/>
      <c r="I125" s="18"/>
      <c r="J125" s="18"/>
      <c r="K125" s="18"/>
      <c r="L125" s="18"/>
      <c r="M125" s="18"/>
      <c r="N125" s="18"/>
      <c r="O125" s="18"/>
      <c r="P125" s="18"/>
      <c r="Q125" s="18"/>
      <c r="R125" s="18"/>
      <c r="S125" s="22"/>
      <c r="T125" s="18"/>
      <c r="U125" s="18"/>
      <c r="V125" s="18"/>
      <c r="W125" s="18"/>
      <c r="X125" s="18"/>
      <c r="Y125" s="18"/>
      <c r="Z125" s="18"/>
      <c r="AA125" s="18"/>
      <c r="AB125" s="18"/>
      <c r="AC125" s="18"/>
      <c r="AD125" s="18"/>
      <c r="AE125" s="18"/>
      <c r="AF125" s="18"/>
      <c r="AG125" s="18"/>
      <c r="AH125" s="1567"/>
      <c r="AI125" s="1409"/>
      <c r="AJ125" s="18"/>
      <c r="AK125" s="1567"/>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row>
  </sheetData>
  <conditionalFormatting sqref="AI1,AI7:AI34,AI35:AI125">
    <cfRule type="cellIs" priority="2" operator="equal" aboveAverage="0" equalAverage="0" bottom="0" percent="0" rank="0" text="" dxfId="0">
      <formula>"V"</formula>
    </cfRule>
  </conditionalFormatting>
  <hyperlinks>
    <hyperlink ref="D2" r:id="rId1" display="http://www.shoogia.co.il/"/>
    <hyperlink ref="E2" r:id="rId2" display="https://goo.gl/BjOz6O"/>
    <hyperlink ref="F2" r:id="rId3" display="https://vegan-friendly.co.il/vegan-business/275"/>
    <hyperlink ref="J2" r:id="rId4" display="shirkulin.c@gmail.com"/>
    <hyperlink ref="E3" r:id="rId5" display="https://www.facebook.com/Cookie-cream-1242961222385336/?fref=ts"/>
    <hyperlink ref="F3" r:id="rId6" display="https://vegan-friendly.co.il/restaurant/295"/>
    <hyperlink ref="E4" r:id="rId7" display="https://www.facebook.com/minitalia210/"/>
    <hyperlink ref="F4" r:id="rId8" display="https://vegan-friendly.co.il/%D7%9E%D7%A1%D7%A2%D7%93%D7%94/293/%D7%92%D7%9C%D7%99%D7%93%D7%A8%D7%99%D7%99%D7%AA_%D7%9E%D7%99%D7%A0%D7%99_%D7%90%D7%99%D7%98%D7%9C%D7%99%D7%94"/>
    <hyperlink ref="E5" r:id="rId9" display="https://www.facebook.com/Aglidaramtyishay/info/?tab=page_info"/>
    <hyperlink ref="F5" r:id="rId10" display="https://vegan-friendly.co.il/%D7%9E%D7%A1%D7%A2%D7%93%D7%94/290/%D7%94%D7%92%D7%9C%D7%99%D7%93%D7%94_(Aglida)%20%D7%A8%D7%9E%D7%AA%20%D7%99%D7%A9%D7%99"/>
    <hyperlink ref="J5" r:id="rId11" display="noashmuel5@gmail.com"/>
    <hyperlink ref="D6" r:id="rId12" display="http://delicream.co.il/"/>
    <hyperlink ref="E6" r:id="rId13" display="https://www.facebook.com/DeliCream.co.il/?ref=aymt_homepage_panel"/>
    <hyperlink ref="F6" r:id="rId14" display="https://vegan-friendly.co.il/%D7%9E%D7%A1%D7%A2%D7%93%D7%94/283/%D7%93%D7%9C%D7%99_%D7%A7%D7%A8%D7%99%D7%9D"/>
    <hyperlink ref="F7" r:id="rId15" display="http://vegan-friendly.co.il/restaurant/225"/>
    <hyperlink ref="D8" r:id="rId16" display="http://rolaglida.co.il/"/>
    <hyperlink ref="E8" r:id="rId17" display="https://www.facebook.com/rolaglida.co.il/?fref=ts"/>
    <hyperlink ref="F8" r:id="rId18" display="http://vegan-friendly.co.il/restaurant/221/%D7%A8%D7%95%D7%9C%D7%92%D7%9C%D7%99%D7%93%D7%94"/>
    <hyperlink ref="D9" r:id="rId19" display="http://www.cookeez.co.il/"/>
    <hyperlink ref="E9" r:id="rId20" display="https://www.facebook.com/cookeezTLV/timeline"/>
    <hyperlink ref="F9" r:id="rId21" display="http://vegan-friendly.co.il/restaurant/217/%D7%A7%D7%95%D7%A7%D7%99%D7%96"/>
    <hyperlink ref="D10" r:id="rId22" display="http://mamacake.co.il/"/>
    <hyperlink ref="E10" r:id="rId23" display="https://www.facebook.com/pages/%D7%9E%D7%90%D7%9E%D7%90-cake/1636220813285593?sk=timeline"/>
    <hyperlink ref="F10" r:id="rId24" display="http://vegan-friendly.co.il/businesses/view/230"/>
    <hyperlink ref="D11" r:id="rId25" display="http://arteglideria.com/%D7%90%D7%A8%D7%98%D7%94-%D7%90%D7%9E%D7%A0%D7%95%D7%AA-%D7%94%D7%92%D7%9C%D7%99%D7%93%D7%94-%D7%94%D7%90%D7%99%D7%98%D7%9C%D7%A7%D7%99%D7%AA/"/>
    <hyperlink ref="F12" r:id="rId26" display="http://vegan-friendly.co.il/restaurant/208/%D7%9E%D7%90%D7%A4%D7%99%D7%99%D7%AA_%D7%9C%D7%91_%D7%90%D7%A9%D7%A7%D7%9C%D7%95%D7%9F"/>
    <hyperlink ref="E13" r:id="rId27" display="https://www.facebook.com/vegantino?fref=ts"/>
    <hyperlink ref="E14" r:id="rId28" display="https://www.facebook.com/pages/%D7%92%D7%9C%D7%99%D7%93%D7%94-%D7%9E%D7%91%D7%99%D7%AA-%D7%90%D7%99%D7%98%D7%9C%D7%A7%D7%99-Allora/199565433485607"/>
    <hyperlink ref="D15" r:id="rId29" display="http://www.leggenda.co.il/"/>
    <hyperlink ref="E15" r:id="rId30" display="https://www.facebook.com/Leggenda.Rothschild"/>
    <hyperlink ref="F15" r:id="rId31" display="https://vegan-friendly.co.il/%D7%9E%D7%A1%D7%A2%D7%93%D7%94/198/%D7%9C%D7%92'%D7%A0%D7%93%D7%94_Leggenda"/>
    <hyperlink ref="E17" r:id="rId32" display="https://www.facebook.com/Shiranisweets/timeline"/>
    <hyperlink ref="F17" r:id="rId33" display="https://vegan-friendly.co.il/%D7%91%D7%99%D7%AA-%D7%A2%D7%A1%D7%A7/189/%D7%A9%D7%99%D7%A8%D7%A0%D7%99_%D7%9E%D7%AA%D7%95%D7%A7%D7%99%D7%9D"/>
    <hyperlink ref="E19" r:id="rId34" display="https://www.facebook.com/pages/%D7%98%D7%91%D7%A2%D7%95%D7%A0%D7%9C%D7%94-%D7%A2%D7%95%D7%92%D7%95%D7%AA-%D7%98%D7%91%D7%A2%D7%95%D7%A0%D7%99%D7%95%D7%AA-%D7%91%D7%99%D7%AA%D7%99%D7%95%D7%AA/1546553818932043"/>
    <hyperlink ref="D22" r:id="rId35" display="http://www.nemashim-cakes.com/"/>
    <hyperlink ref="E22" r:id="rId36" display="https://www.facebook.com/pages/Nemashim-Cake-adventures/104623296270764"/>
    <hyperlink ref="F22" r:id="rId37" display="http://www.vegan-friendly.co.il/business/%D7%A0%D7%9E%D7%A9%D7%99%D7%9D-%D7%94%D7%A8%D7%A4%D7%AA%D7%A7%D7%90%D7%95%D7%AA-%D7%91%D7%A2%D7%95%D7%92%D7%95%D7%AA/"/>
    <hyperlink ref="D23" r:id="rId38" display="http://www.rest.co.il/sites/Default.asp?txtRestID=8970"/>
    <hyperlink ref="E23" r:id="rId39" display="https://www.facebook.com/iceberg.israel?fref=ts"/>
    <hyperlink ref="F24" r:id="rId40" display="http://www.vegan-friendly.co.il/business/re-bar-%D7%A8%D7%99%D7%91%D7%A8/"/>
    <hyperlink ref="F25" r:id="rId41" display="http://www.vegan-friendly.co.il/business/seeds-%D7%98%D7%91%D7%A2%D7%95%D7%A0%D7%99%D7%94-%D7%A2%D7%99%D7%A8%D7%95%D7%A0%D7%99%D7%AA-%D7%A1%D7%99%D7%93%D7%A1/"/>
    <hyperlink ref="E26" r:id="rId42" display="https://www.facebook.com/pages/%D7%A4%D7%99%D7%A0%D7%95%D7%A7cake/125554024217878?sk=timeline"/>
    <hyperlink ref="F26" r:id="rId43" display="http://www.vegan-friendly.co.il/business/%D7%A4%D7%99%D7%A0%D7%95%D7%A7cake/"/>
    <hyperlink ref="D27" r:id="rId44" display="http://www.freddo.co.il/%D7%A1%D7%A0%D7%99%D7%A4%D7%99%D7%9D/%D7%92%D7%9C%D7%99%D7%93%D7%94-%D7%A4%D7%A8%D7%93%D7%95"/>
    <hyperlink ref="E27" r:id="rId45" display="https://www.facebook.com/pages/%D7%92%D7%9C%D7%99%D7%93%D7%94-%D7%A4%D7%A8%D7%93%D7%95/376129618984"/>
    <hyperlink ref="F27" r:id="rId46" display="http://www.vegan-friendly.co.il/business/%D7%92%D7%9C%D7%99%D7%93%D7%A8%D7%99%D7%AA-%D7%A4%D7%A8%D7%93%D7%95-freddo/"/>
    <hyperlink ref="D28" r:id="rId47" display="http://glideria.co.il/intro.html"/>
    <hyperlink ref="E28" r:id="rId48" display="http://www.facebook.com/Sicilianit?ref=ts&amp;fref=ts"/>
    <hyperlink ref="F28" r:id="rId49" display="http://www.vegan-friendly.co.il/business/%D7%92%D7%9C%D7%99%D7%93%D7%A8%D7%99%D7%94-%D7%A1%D7%99%D7%A6%D7%99%D7%9C%D7%99%D7%90%D7%A0%D7%99%D7%AA/"/>
    <hyperlink ref="D29" r:id="rId50" display="http://www.seor.co.il/"/>
    <hyperlink ref="E29" r:id="rId51" display="https://www.facebook.com/pages/%D7%A9%D7%90%D7%95%D7%A8/151133041718088"/>
    <hyperlink ref="F29" r:id="rId52" display="http://www.vegan-friendly.co.il/business/%D7%A9%D7%90%D7%95%D7%A8/"/>
    <hyperlink ref="D30" r:id="rId53" display="http://www.ronitlev.co.il/"/>
    <hyperlink ref="D31" r:id="rId54" display="http://www.cardinaltlv.com/"/>
    <hyperlink ref="E31" r:id="rId55" display="http://www.facebook.com/CardinalChocolaterie?fref=ts"/>
    <hyperlink ref="E32" r:id="rId56" display="http://www.facebook.com/BarVeganCooking"/>
    <hyperlink ref="E33" r:id="rId57" display="https://www.facebook.com/BikeBakery"/>
    <hyperlink ref="E34" r:id="rId58" display="https://www.facebook.com/pages/%D7%A1%D7%A1%D7%92%D7%95%D7%9C%D7%99-%D7%9E%D7%90%D7%A4%D7%99%D7%9D-%D7%95%D7%9E%D7%AA%D7%95%D7%A7%D7%99%D7%9D-%D7%9C%D7%9C%D7%90-%D7%9E%D7%95%D7%A6%D7%A8%D7%99%D7%9D-%D7%9E%D7%94%D7%97%D7%99/315842038604626?pnref=story"/>
    <hyperlink ref="E35" r:id="rId59" display="https://www.facebook.com/galagelateria/timeline"/>
    <hyperlink ref="E36" r:id="rId60" display="https://www.facebook.com/tamara.yogurt"/>
    <hyperlink ref="D37" r:id="rId61" display="http://www.pieceofcake.co.il/"/>
    <hyperlink ref="E37" r:id="rId62" display="https://www.facebook.com/Piece.of.Cake.il?fref=ts"/>
    <hyperlink ref="D39" r:id="rId63" display="http://www.tamaralhahar.co.il/"/>
    <hyperlink ref="E39" r:id="rId64" display="https://www.facebook.com/pages/%D7%AA%D7%9E%D7%A8-%D7%A2%D7%9C-%D7%94%D7%94%D7%A8-%D7%A2%D7%95%D7%92%D7%95%D7%AA-%D7%9C%D7%A8%D7%92%D7%A2%D7%99%D7%9D-%D7%99%D7%A4%D7%99%D7%9D/134885716581323?ref=tn_tnmn"/>
    <hyperlink ref="E40" r:id="rId65" location="!/gelaicecream" display="https://www.facebook.com/gelaicecream#!/gelaicecream"/>
    <hyperlink ref="F40" r:id="rId66" display="http://www.vegan-friendly.co.il/business/%D7%92%D7%9C%D7%94-gela-%D7%A8%D7%A9%D7%AA-%D7%92%D7%9C%D7%99%D7%93%D7%94-%D7%A9%D7%9B%D7%95%D7%A0%D7%AA%D7%99%D7%AA/"/>
    <hyperlink ref="E41" r:id="rId67" display="https://www.facebook.com/Cinnamonvegancakes?refid=12"/>
    <hyperlink ref="F41" r:id="rId68" display="http://www.vegan-friendly.co.il/business/%D7%A7%D7%99%D7%A0%D7%9E%D7%95%D7%9F/"/>
    <hyperlink ref="D42" r:id="rId69" display="http://www.thehbox.co.il/"/>
    <hyperlink ref="E42" r:id="rId70" display="https://www.facebook.com/thehboxpage"/>
    <hyperlink ref="E43" r:id="rId71" location="!/AdisBakery?fref=ts" display="http://www.facebook.com/lovepastamia#!/AdisBakery?fref=ts"/>
    <hyperlink ref="D44" r:id="rId72" display="http://chandra-yoga.com/the-place/tamarschocalate"/>
    <hyperlink ref="E44" r:id="rId73" display="http://www.facebook.com/ChandraYogaTLV?fref=ts"/>
    <hyperlink ref="E45" r:id="rId74" display="https://www.facebook.com/LittleMissBerry.1"/>
    <hyperlink ref="D46" r:id="rId75" display="http://market.marmelada.co.il/guiltfreechocolate/6808"/>
    <hyperlink ref="E46" r:id="rId76" location="!/1heartcenter" display="http://www.facebook.com/1heartcenter#!/1heartcenter"/>
    <hyperlink ref="F46" r:id="rId77" display="http://www.vegan-friendly.co.il/business/guilt-free-chocolate-%D7%A9%D7%95%D7%A7%D7%95%D7%9C%D7%93-%D7%91%D7%A8%D7%99%D7%90-%D7%98%D7%91%D7%A2%D7%95%D7%A0%D7%99-%D7%95%D7%9E%D7%96%D7%99%D7%9F/"/>
    <hyperlink ref="E47" r:id="rId78" display="https://www.facebook.com/pages/%D7%A0%D7%90-%D7%A0%D7%90-raw/789717467758699?sk=info&amp;tab=overview"/>
    <hyperlink ref="F48" r:id="rId79" display="http://www.vegan-friendly.co.il/business/%D7%94%D7%A9%D7%99%D7%99%D7%A7%D7%99%D7%94-%D7%91%D7%95%D7%98%D7%99%D7%A7-%D7%A9%D7%9C-%D7%91%D7%A8%D7%99%D7%90%D7%95%D7%AA/"/>
    <hyperlink ref="E49" r:id="rId80" display="https://www.facebook.com/vmunch.il/timeline"/>
    <hyperlink ref="F49" r:id="rId81" display="http://www.vegan-friendly.co.il/business/munch-%D7%9E%D7%90%D7%A0%D7%A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Y33"/>
  <sheetViews>
    <sheetView windowProtection="true" showFormulas="false" showGridLines="true" showRowColHeaders="true" showZeros="true" rightToLeft="tru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H:H D2"/>
    </sheetView>
  </sheetViews>
  <sheetFormatPr defaultRowHeight="12.75"/>
  <cols>
    <col collapsed="false" hidden="false" max="18" min="1" style="0" width="17.0102040816327"/>
    <col collapsed="false" hidden="false" max="19" min="19" style="0" width="61.4234693877551"/>
    <col collapsed="false" hidden="false" max="34" min="20" style="0" width="17.0102040816327"/>
    <col collapsed="false" hidden="false" max="35" min="35" style="0" width="50.0816326530612"/>
    <col collapsed="false" hidden="false" max="77" min="36" style="0" width="17.0102040816327"/>
    <col collapsed="false" hidden="false" max="1025" min="78" style="0" width="14.1734693877551"/>
  </cols>
  <sheetData>
    <row r="1" customFormat="false" ht="12.75" hidden="false" customHeight="false" outlineLevel="0" collapsed="false">
      <c r="A1" s="2" t="s">
        <v>1</v>
      </c>
      <c r="B1" s="2"/>
      <c r="C1" s="2" t="s">
        <v>2</v>
      </c>
      <c r="D1" s="2" t="s">
        <v>876</v>
      </c>
      <c r="E1" s="2" t="s">
        <v>877</v>
      </c>
      <c r="F1" s="2" t="s">
        <v>6447</v>
      </c>
      <c r="G1" s="2" t="s">
        <v>4418</v>
      </c>
      <c r="H1" s="2" t="s">
        <v>6</v>
      </c>
      <c r="I1" s="2" t="s">
        <v>4419</v>
      </c>
      <c r="J1" s="2" t="s">
        <v>8</v>
      </c>
      <c r="K1" s="2" t="s">
        <v>885</v>
      </c>
      <c r="L1" s="2" t="s">
        <v>897</v>
      </c>
      <c r="M1" s="2" t="s">
        <v>6449</v>
      </c>
      <c r="N1" s="2" t="s">
        <v>899</v>
      </c>
      <c r="O1" s="1" t="s">
        <v>892</v>
      </c>
      <c r="P1" s="2" t="s">
        <v>893</v>
      </c>
      <c r="Q1" s="2" t="s">
        <v>6870</v>
      </c>
      <c r="R1" s="2" t="s">
        <v>6871</v>
      </c>
      <c r="S1" s="2" t="s">
        <v>6872</v>
      </c>
      <c r="T1" s="2" t="s">
        <v>6454</v>
      </c>
      <c r="U1" s="2" t="s">
        <v>11</v>
      </c>
      <c r="V1" s="2" t="s">
        <v>4422</v>
      </c>
      <c r="W1" s="2" t="s">
        <v>6873</v>
      </c>
      <c r="X1" s="2" t="s">
        <v>887</v>
      </c>
      <c r="Y1" s="2" t="s">
        <v>888</v>
      </c>
      <c r="Z1" s="2" t="s">
        <v>889</v>
      </c>
      <c r="AA1" s="2" t="s">
        <v>6874</v>
      </c>
      <c r="AB1" s="2" t="s">
        <v>891</v>
      </c>
      <c r="AC1" s="2" t="s">
        <v>895</v>
      </c>
      <c r="AD1" s="2" t="s">
        <v>902</v>
      </c>
      <c r="AE1" s="2" t="s">
        <v>6457</v>
      </c>
      <c r="AF1" s="2" t="s">
        <v>6458</v>
      </c>
      <c r="AG1" s="1788"/>
      <c r="AH1" s="2" t="s">
        <v>875</v>
      </c>
      <c r="AI1" s="2" t="n">
        <v>2015</v>
      </c>
      <c r="AJ1" s="1863"/>
      <c r="AK1" s="1864"/>
      <c r="AL1" s="1864"/>
      <c r="AM1" s="1864"/>
      <c r="AN1" s="1864"/>
      <c r="AO1" s="1864"/>
      <c r="AP1" s="1864"/>
      <c r="AQ1" s="1864"/>
      <c r="AR1" s="1864"/>
      <c r="AS1" s="1864"/>
      <c r="AT1" s="1864"/>
      <c r="AU1" s="1864"/>
      <c r="AV1" s="1864"/>
      <c r="AW1" s="1864"/>
      <c r="AX1" s="1864"/>
      <c r="AY1" s="1864"/>
      <c r="AZ1" s="1864"/>
      <c r="BA1" s="1864"/>
      <c r="BB1" s="1864"/>
      <c r="BC1" s="1864"/>
      <c r="BD1" s="1864"/>
      <c r="BE1" s="1864"/>
      <c r="BF1" s="1864"/>
      <c r="BG1" s="1864"/>
      <c r="BH1" s="1864"/>
      <c r="BI1" s="1864"/>
      <c r="BJ1" s="1864"/>
      <c r="BK1" s="1864"/>
      <c r="BL1" s="1864"/>
      <c r="BM1" s="1864"/>
      <c r="BN1" s="1864"/>
      <c r="BO1" s="1864"/>
      <c r="BP1" s="1864"/>
      <c r="BQ1" s="1864"/>
      <c r="BR1" s="310"/>
      <c r="BS1" s="310"/>
      <c r="BT1" s="310"/>
      <c r="BU1" s="310"/>
      <c r="BV1" s="310"/>
      <c r="BW1" s="310"/>
      <c r="BX1" s="310"/>
      <c r="BY1" s="310"/>
    </row>
    <row r="2" customFormat="false" ht="15" hidden="false" customHeight="true" outlineLevel="0" collapsed="false">
      <c r="A2" s="223" t="s">
        <v>104</v>
      </c>
      <c r="B2" s="1577"/>
      <c r="C2" s="1577" t="s">
        <v>6875</v>
      </c>
      <c r="D2" s="1433" t="s">
        <v>6876</v>
      </c>
      <c r="E2" s="1448" t="s">
        <v>6877</v>
      </c>
      <c r="F2" s="935" t="s">
        <v>6878</v>
      </c>
      <c r="G2" s="1865"/>
      <c r="H2" s="1866"/>
      <c r="I2" s="1867" t="s">
        <v>6879</v>
      </c>
      <c r="J2" s="504" t="s">
        <v>6880</v>
      </c>
      <c r="K2" s="504" t="s">
        <v>6881</v>
      </c>
      <c r="L2" s="262" t="s">
        <v>6882</v>
      </c>
      <c r="M2" s="504" t="s">
        <v>6883</v>
      </c>
      <c r="N2" s="504" t="s">
        <v>6884</v>
      </c>
      <c r="O2" s="262" t="s">
        <v>913</v>
      </c>
      <c r="P2" s="87" t="s">
        <v>6885</v>
      </c>
      <c r="Q2" s="87" t="s">
        <v>6886</v>
      </c>
      <c r="R2" s="36" t="s">
        <v>1602</v>
      </c>
      <c r="S2" s="1333" t="s">
        <v>6887</v>
      </c>
      <c r="T2" s="562" t="s">
        <v>563</v>
      </c>
      <c r="U2" s="1761"/>
      <c r="V2" s="1761"/>
      <c r="W2" s="1761"/>
      <c r="X2" s="1761"/>
      <c r="Y2" s="1761"/>
      <c r="Z2" s="1761"/>
      <c r="AA2" s="1761"/>
      <c r="AB2" s="562" t="s">
        <v>569</v>
      </c>
      <c r="AC2" s="1517" t="s">
        <v>562</v>
      </c>
      <c r="AD2" s="87" t="s">
        <v>563</v>
      </c>
      <c r="AE2" s="36"/>
      <c r="AF2" s="36"/>
      <c r="AG2" s="1588"/>
      <c r="AH2" s="281" t="s">
        <v>1548</v>
      </c>
      <c r="AI2" s="87"/>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868"/>
      <c r="BR2" s="1868"/>
      <c r="BS2" s="1868"/>
      <c r="BT2" s="1868"/>
      <c r="BU2" s="1868"/>
      <c r="BV2" s="1868"/>
      <c r="BW2" s="1868"/>
      <c r="BX2" s="1868"/>
      <c r="BY2" s="1868"/>
    </row>
    <row r="3" customFormat="false" ht="15.75" hidden="false" customHeight="true" outlineLevel="0" collapsed="false">
      <c r="A3" s="301" t="s">
        <v>6888</v>
      </c>
      <c r="B3" s="301"/>
      <c r="C3" s="1458" t="s">
        <v>6889</v>
      </c>
      <c r="D3" s="302" t="s">
        <v>6890</v>
      </c>
      <c r="E3" s="302" t="s">
        <v>6891</v>
      </c>
      <c r="F3" s="562"/>
      <c r="G3" s="562"/>
      <c r="H3" s="1517"/>
      <c r="I3" s="562"/>
      <c r="J3" s="87" t="s">
        <v>6892</v>
      </c>
      <c r="K3" s="87" t="s">
        <v>6893</v>
      </c>
      <c r="L3" s="36" t="s">
        <v>6894</v>
      </c>
      <c r="M3" s="36" t="s">
        <v>6895</v>
      </c>
      <c r="N3" s="36" t="s">
        <v>6896</v>
      </c>
      <c r="O3" s="545" t="s">
        <v>1458</v>
      </c>
      <c r="P3" s="466"/>
      <c r="Q3" s="466"/>
      <c r="R3" s="1517"/>
      <c r="S3" s="1869" t="s">
        <v>6897</v>
      </c>
      <c r="T3" s="562" t="s">
        <v>563</v>
      </c>
      <c r="U3" s="1517"/>
      <c r="V3" s="1517"/>
      <c r="W3" s="1517"/>
      <c r="X3" s="1517"/>
      <c r="Y3" s="1517"/>
      <c r="Z3" s="1517"/>
      <c r="AA3" s="1517"/>
      <c r="AB3" s="1761" t="s">
        <v>562</v>
      </c>
      <c r="AC3" s="1517" t="s">
        <v>562</v>
      </c>
      <c r="AD3" s="87" t="s">
        <v>563</v>
      </c>
      <c r="AE3" s="87"/>
      <c r="AF3" s="87"/>
      <c r="AG3" s="1588"/>
      <c r="AH3" s="281"/>
      <c r="AI3" s="87"/>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2"/>
      <c r="BM3" s="15"/>
      <c r="BN3" s="15"/>
      <c r="BO3" s="15"/>
      <c r="BP3" s="15"/>
      <c r="BQ3" s="1868"/>
      <c r="BR3" s="1868"/>
      <c r="BS3" s="1868"/>
      <c r="BT3" s="1868"/>
      <c r="BU3" s="1868"/>
      <c r="BV3" s="1868"/>
      <c r="BW3" s="1868"/>
      <c r="BX3" s="1868"/>
      <c r="BY3" s="1868"/>
    </row>
    <row r="4" customFormat="false" ht="65.25" hidden="false" customHeight="true" outlineLevel="0" collapsed="false">
      <c r="A4" s="296" t="s">
        <v>6898</v>
      </c>
      <c r="B4" s="223"/>
      <c r="C4" s="223" t="s">
        <v>6899</v>
      </c>
      <c r="D4" s="1775" t="s">
        <v>6900</v>
      </c>
      <c r="E4" s="1775" t="s">
        <v>6901</v>
      </c>
      <c r="F4" s="935" t="s">
        <v>6902</v>
      </c>
      <c r="G4" s="36" t="s">
        <v>6903</v>
      </c>
      <c r="H4" s="1761"/>
      <c r="I4" s="234" t="s">
        <v>6904</v>
      </c>
      <c r="J4" s="234" t="s">
        <v>6905</v>
      </c>
      <c r="K4" s="234" t="s">
        <v>6906</v>
      </c>
      <c r="L4" s="87" t="s">
        <v>6907</v>
      </c>
      <c r="M4" s="87" t="s">
        <v>6908</v>
      </c>
      <c r="N4" s="562" t="s">
        <v>563</v>
      </c>
      <c r="O4" s="545" t="s">
        <v>1458</v>
      </c>
      <c r="P4" s="87"/>
      <c r="Q4" s="87"/>
      <c r="R4" s="1761"/>
      <c r="S4" s="1334" t="s">
        <v>6909</v>
      </c>
      <c r="T4" s="262" t="s">
        <v>913</v>
      </c>
      <c r="U4" s="1831"/>
      <c r="V4" s="1831"/>
      <c r="W4" s="1831"/>
      <c r="X4" s="1761"/>
      <c r="Y4" s="1761"/>
      <c r="Z4" s="1761"/>
      <c r="AA4" s="1761"/>
      <c r="AB4" s="1517" t="s">
        <v>562</v>
      </c>
      <c r="AC4" s="1517" t="s">
        <v>562</v>
      </c>
      <c r="AD4" s="87" t="s">
        <v>563</v>
      </c>
      <c r="AE4" s="36"/>
      <c r="AF4" s="36"/>
      <c r="AG4" s="1588"/>
      <c r="AH4" s="281" t="s">
        <v>1548</v>
      </c>
      <c r="AI4" s="262"/>
      <c r="AJ4" s="1870"/>
      <c r="AK4" s="1870"/>
      <c r="AL4" s="1870"/>
      <c r="AM4" s="1870"/>
      <c r="AN4" s="1870"/>
      <c r="AO4" s="1870"/>
      <c r="AP4" s="1870"/>
      <c r="AQ4" s="1870"/>
      <c r="AR4" s="1870"/>
      <c r="AS4" s="1870"/>
      <c r="AT4" s="1870"/>
      <c r="AU4" s="1870"/>
      <c r="AV4" s="1870"/>
      <c r="AW4" s="1870"/>
      <c r="AX4" s="1870"/>
      <c r="AY4" s="1870"/>
      <c r="AZ4" s="1870"/>
      <c r="BA4" s="1870"/>
      <c r="BB4" s="1870"/>
      <c r="BC4" s="1870"/>
      <c r="BD4" s="1870"/>
      <c r="BE4" s="1870"/>
      <c r="BF4" s="1870"/>
      <c r="BG4" s="1870"/>
      <c r="BH4" s="1870"/>
      <c r="BI4" s="1870"/>
      <c r="BJ4" s="1870"/>
      <c r="BK4" s="1870"/>
      <c r="BL4" s="1870"/>
      <c r="BM4" s="1870"/>
      <c r="BN4" s="1870"/>
      <c r="BO4" s="1870"/>
      <c r="BP4" s="1870"/>
      <c r="BQ4" s="1870"/>
      <c r="BR4" s="1870"/>
      <c r="BS4" s="1870"/>
      <c r="BT4" s="1870"/>
      <c r="BU4" s="1870"/>
      <c r="BV4" s="1870"/>
      <c r="BW4" s="1870"/>
      <c r="BX4" s="1870"/>
      <c r="BY4" s="1870"/>
    </row>
    <row r="5" customFormat="false" ht="65.25" hidden="false" customHeight="true" outlineLevel="0" collapsed="false">
      <c r="A5" s="1871" t="s">
        <v>6910</v>
      </c>
      <c r="B5" s="301"/>
      <c r="C5" s="301" t="s">
        <v>6911</v>
      </c>
      <c r="D5" s="312" t="s">
        <v>6912</v>
      </c>
      <c r="E5" s="312" t="s">
        <v>6913</v>
      </c>
      <c r="F5" s="312" t="s">
        <v>6914</v>
      </c>
      <c r="G5" s="1517"/>
      <c r="H5" s="1517"/>
      <c r="I5" s="262" t="s">
        <v>6915</v>
      </c>
      <c r="J5" s="262" t="s">
        <v>6916</v>
      </c>
      <c r="K5" s="262" t="s">
        <v>6917</v>
      </c>
      <c r="L5" s="545" t="s">
        <v>6918</v>
      </c>
      <c r="M5" s="1566" t="s">
        <v>563</v>
      </c>
      <c r="N5" s="545" t="s">
        <v>6919</v>
      </c>
      <c r="O5" s="545" t="s">
        <v>1458</v>
      </c>
      <c r="P5" s="262"/>
      <c r="Q5" s="262"/>
      <c r="R5" s="1517"/>
      <c r="S5" s="1332"/>
      <c r="T5" s="562" t="s">
        <v>569</v>
      </c>
      <c r="U5" s="1761"/>
      <c r="V5" s="1517"/>
      <c r="W5" s="1517"/>
      <c r="X5" s="1517"/>
      <c r="Y5" s="1517"/>
      <c r="Z5" s="1517"/>
      <c r="AA5" s="1517"/>
      <c r="AB5" s="562" t="s">
        <v>569</v>
      </c>
      <c r="AC5" s="1517"/>
      <c r="AD5" s="262" t="s">
        <v>563</v>
      </c>
      <c r="AE5" s="87"/>
      <c r="AF5" s="262"/>
      <c r="AG5" s="1588"/>
      <c r="AH5" s="281" t="s">
        <v>1548</v>
      </c>
      <c r="AI5" s="262"/>
      <c r="AJ5" s="724"/>
      <c r="AK5" s="724"/>
      <c r="AL5" s="724"/>
      <c r="AM5" s="724"/>
      <c r="AN5" s="724"/>
      <c r="AO5" s="724"/>
      <c r="AP5" s="724"/>
      <c r="AQ5" s="724"/>
      <c r="AR5" s="724"/>
      <c r="AS5" s="724"/>
      <c r="AT5" s="724"/>
      <c r="AU5" s="724"/>
      <c r="AV5" s="724"/>
      <c r="AW5" s="724"/>
      <c r="AX5" s="724"/>
      <c r="AY5" s="724"/>
      <c r="AZ5" s="724"/>
      <c r="BA5" s="724"/>
      <c r="BB5" s="724"/>
      <c r="BC5" s="724"/>
      <c r="BD5" s="724"/>
      <c r="BE5" s="724"/>
      <c r="BF5" s="724"/>
      <c r="BG5" s="724"/>
      <c r="BH5" s="724"/>
      <c r="BI5" s="724"/>
      <c r="BJ5" s="724"/>
      <c r="BK5" s="724"/>
      <c r="BL5" s="724"/>
      <c r="BM5" s="724"/>
      <c r="BN5" s="724"/>
      <c r="BO5" s="724"/>
      <c r="BP5" s="724"/>
      <c r="BQ5" s="724"/>
    </row>
    <row r="6" customFormat="false" ht="12.75" hidden="false" customHeight="false" outlineLevel="0" collapsed="false">
      <c r="A6" s="1871" t="s">
        <v>104</v>
      </c>
      <c r="B6" s="223"/>
      <c r="C6" s="738" t="s">
        <v>6920</v>
      </c>
      <c r="D6" s="312" t="s">
        <v>4192</v>
      </c>
      <c r="E6" s="312" t="s">
        <v>5529</v>
      </c>
      <c r="F6" s="562"/>
      <c r="G6" s="1517"/>
      <c r="H6" s="1517"/>
      <c r="I6" s="262" t="s">
        <v>6921</v>
      </c>
      <c r="J6" s="262" t="s">
        <v>6922</v>
      </c>
      <c r="K6" s="262" t="s">
        <v>6923</v>
      </c>
      <c r="L6" s="545" t="s">
        <v>1446</v>
      </c>
      <c r="M6" s="545" t="s">
        <v>6924</v>
      </c>
      <c r="N6" s="545" t="s">
        <v>6925</v>
      </c>
      <c r="O6" s="262" t="s">
        <v>6926</v>
      </c>
      <c r="P6" s="262"/>
      <c r="Q6" s="262"/>
      <c r="R6" s="1517"/>
      <c r="S6" s="1332" t="s">
        <v>6927</v>
      </c>
      <c r="T6" s="562" t="s">
        <v>569</v>
      </c>
      <c r="U6" s="1517"/>
      <c r="V6" s="1517"/>
      <c r="W6" s="1517"/>
      <c r="X6" s="1517"/>
      <c r="Y6" s="1517"/>
      <c r="Z6" s="1517"/>
      <c r="AA6" s="1517"/>
      <c r="AB6" s="562" t="s">
        <v>569</v>
      </c>
      <c r="AC6" s="1517"/>
      <c r="AD6" s="262" t="s">
        <v>563</v>
      </c>
      <c r="AE6" s="87"/>
      <c r="AF6" s="262"/>
      <c r="AG6" s="1588"/>
      <c r="AH6" s="281" t="s">
        <v>1548</v>
      </c>
      <c r="AI6" s="262"/>
      <c r="AJ6" s="724"/>
      <c r="AK6" s="724"/>
      <c r="AL6" s="724"/>
      <c r="AM6" s="724"/>
      <c r="AN6" s="724"/>
      <c r="AO6" s="724"/>
      <c r="AP6" s="724"/>
      <c r="AQ6" s="724"/>
      <c r="AR6" s="724"/>
      <c r="AS6" s="724"/>
      <c r="AT6" s="724"/>
      <c r="AU6" s="724"/>
      <c r="AV6" s="724"/>
      <c r="AW6" s="724"/>
      <c r="AX6" s="724"/>
      <c r="AY6" s="724"/>
      <c r="AZ6" s="724"/>
      <c r="BA6" s="724"/>
      <c r="BB6" s="724"/>
      <c r="BC6" s="724"/>
      <c r="BD6" s="724"/>
      <c r="BE6" s="724"/>
      <c r="BF6" s="724"/>
      <c r="BG6" s="724"/>
      <c r="BH6" s="724"/>
      <c r="BI6" s="724"/>
      <c r="BJ6" s="724"/>
      <c r="BK6" s="724"/>
      <c r="BL6" s="724"/>
      <c r="BM6" s="724"/>
      <c r="BN6" s="724"/>
      <c r="BO6" s="724"/>
      <c r="BP6" s="724"/>
      <c r="BQ6" s="724"/>
    </row>
    <row r="7" customFormat="false" ht="12.75" hidden="false" customHeight="false" outlineLevel="0" collapsed="false">
      <c r="A7" s="1872"/>
      <c r="B7" s="301"/>
      <c r="C7" s="301" t="s">
        <v>6928</v>
      </c>
      <c r="D7" s="1538" t="s">
        <v>6929</v>
      </c>
      <c r="E7" s="312" t="s">
        <v>6930</v>
      </c>
      <c r="F7" s="312" t="s">
        <v>6931</v>
      </c>
      <c r="G7" s="1517"/>
      <c r="H7" s="1873"/>
      <c r="I7" s="1874" t="s">
        <v>6932</v>
      </c>
      <c r="J7" s="1875" t="s">
        <v>6933</v>
      </c>
      <c r="K7" s="262" t="s">
        <v>6934</v>
      </c>
      <c r="L7" s="262" t="s">
        <v>563</v>
      </c>
      <c r="M7" s="262" t="s">
        <v>563</v>
      </c>
      <c r="N7" s="1517" t="s">
        <v>1537</v>
      </c>
      <c r="O7" s="262"/>
      <c r="P7" s="262"/>
      <c r="Q7" s="262"/>
      <c r="R7" s="1517"/>
      <c r="S7" s="1332" t="s">
        <v>6935</v>
      </c>
      <c r="T7" s="262" t="s">
        <v>1537</v>
      </c>
      <c r="U7" s="1517"/>
      <c r="V7" s="1517"/>
      <c r="W7" s="1517"/>
      <c r="X7" s="1517"/>
      <c r="Y7" s="1517"/>
      <c r="Z7" s="1517"/>
      <c r="AA7" s="1517"/>
      <c r="AB7" s="562" t="s">
        <v>569</v>
      </c>
      <c r="AC7" s="1517"/>
      <c r="AD7" s="262" t="s">
        <v>563</v>
      </c>
      <c r="AE7" s="87"/>
      <c r="AF7" s="262"/>
      <c r="AG7" s="1588"/>
      <c r="AH7" s="1051" t="s">
        <v>1548</v>
      </c>
      <c r="AI7" s="262"/>
    </row>
    <row r="8" customFormat="false" ht="12.75" hidden="false" customHeight="false" outlineLevel="0" collapsed="false">
      <c r="A8" s="262"/>
      <c r="B8" s="301"/>
      <c r="C8" s="301" t="s">
        <v>6936</v>
      </c>
      <c r="D8" s="312" t="s">
        <v>6937</v>
      </c>
      <c r="E8" s="312" t="s">
        <v>6938</v>
      </c>
      <c r="F8" s="312" t="s">
        <v>6939</v>
      </c>
      <c r="G8" s="87" t="s">
        <v>6940</v>
      </c>
      <c r="H8" s="562" t="s">
        <v>569</v>
      </c>
      <c r="I8" s="262" t="s">
        <v>6941</v>
      </c>
      <c r="J8" s="262" t="s">
        <v>6942</v>
      </c>
      <c r="K8" s="1769" t="s">
        <v>6943</v>
      </c>
      <c r="L8" s="262" t="s">
        <v>1914</v>
      </c>
      <c r="M8" s="87" t="s">
        <v>563</v>
      </c>
      <c r="N8" s="1517" t="s">
        <v>1537</v>
      </c>
      <c r="O8" s="262"/>
      <c r="P8" s="262"/>
      <c r="Q8" s="262"/>
      <c r="R8" s="1517"/>
      <c r="S8" s="1332"/>
      <c r="T8" s="562" t="s">
        <v>569</v>
      </c>
      <c r="U8" s="1517"/>
      <c r="V8" s="1517"/>
      <c r="W8" s="1517"/>
      <c r="X8" s="1517"/>
      <c r="Y8" s="1517"/>
      <c r="Z8" s="1517"/>
      <c r="AA8" s="1517"/>
      <c r="AB8" s="562" t="s">
        <v>569</v>
      </c>
      <c r="AC8" s="1517"/>
      <c r="AD8" s="262" t="s">
        <v>913</v>
      </c>
      <c r="AE8" s="87"/>
      <c r="AF8" s="87"/>
      <c r="AG8" s="1588"/>
      <c r="AH8" s="1051" t="s">
        <v>1548</v>
      </c>
      <c r="AI8" s="262" t="s">
        <v>6944</v>
      </c>
      <c r="AJ8" s="53"/>
    </row>
    <row r="9" customFormat="false" ht="12.75" hidden="false" customHeight="false" outlineLevel="0" collapsed="false">
      <c r="A9" s="262"/>
      <c r="B9" s="301"/>
      <c r="C9" s="301" t="s">
        <v>6945</v>
      </c>
      <c r="D9" s="312" t="s">
        <v>6946</v>
      </c>
      <c r="E9" s="312" t="s">
        <v>6947</v>
      </c>
      <c r="F9" s="312" t="s">
        <v>6948</v>
      </c>
      <c r="G9" s="87" t="s">
        <v>6949</v>
      </c>
      <c r="H9" s="562" t="s">
        <v>569</v>
      </c>
      <c r="I9" s="262" t="s">
        <v>6950</v>
      </c>
      <c r="J9" s="262" t="s">
        <v>6951</v>
      </c>
      <c r="K9" s="262"/>
      <c r="L9" s="262" t="s">
        <v>913</v>
      </c>
      <c r="M9" s="262" t="s">
        <v>563</v>
      </c>
      <c r="N9" s="1517" t="s">
        <v>1537</v>
      </c>
      <c r="O9" s="262"/>
      <c r="P9" s="262"/>
      <c r="Q9" s="262"/>
      <c r="R9" s="1517"/>
      <c r="S9" s="1332"/>
      <c r="T9" s="562" t="s">
        <v>569</v>
      </c>
      <c r="U9" s="1517"/>
      <c r="V9" s="1517"/>
      <c r="W9" s="1517"/>
      <c r="X9" s="1517"/>
      <c r="Y9" s="1517"/>
      <c r="Z9" s="1517"/>
      <c r="AA9" s="1517"/>
      <c r="AB9" s="262" t="s">
        <v>6952</v>
      </c>
      <c r="AC9" s="1517"/>
      <c r="AD9" s="262" t="s">
        <v>563</v>
      </c>
      <c r="AE9" s="87"/>
      <c r="AF9" s="87"/>
      <c r="AG9" s="1588"/>
      <c r="AH9" s="1051" t="s">
        <v>1548</v>
      </c>
      <c r="AI9" s="262"/>
    </row>
    <row r="10" customFormat="false" ht="12.75" hidden="false" customHeight="false" outlineLevel="0" collapsed="false">
      <c r="A10" s="262"/>
      <c r="B10" s="301"/>
      <c r="C10" s="301" t="s">
        <v>6953</v>
      </c>
      <c r="D10" s="1517" t="s">
        <v>949</v>
      </c>
      <c r="E10" s="312" t="s">
        <v>6954</v>
      </c>
      <c r="F10" s="312" t="s">
        <v>6955</v>
      </c>
      <c r="G10" s="87" t="s">
        <v>6956</v>
      </c>
      <c r="H10" s="1517"/>
      <c r="I10" s="262" t="s">
        <v>6957</v>
      </c>
      <c r="J10" s="262"/>
      <c r="K10" s="262"/>
      <c r="L10" s="262" t="s">
        <v>563</v>
      </c>
      <c r="M10" s="262" t="s">
        <v>563</v>
      </c>
      <c r="N10" s="1517" t="s">
        <v>1537</v>
      </c>
      <c r="O10" s="262"/>
      <c r="P10" s="262"/>
      <c r="Q10" s="262"/>
      <c r="R10" s="1517"/>
      <c r="S10" s="1332"/>
      <c r="T10" s="562" t="s">
        <v>569</v>
      </c>
      <c r="U10" s="1517"/>
      <c r="V10" s="1517"/>
      <c r="W10" s="1517"/>
      <c r="X10" s="1517"/>
      <c r="Y10" s="1517"/>
      <c r="Z10" s="1517"/>
      <c r="AA10" s="1517"/>
      <c r="AB10" s="562" t="s">
        <v>569</v>
      </c>
      <c r="AC10" s="1517"/>
      <c r="AD10" s="262" t="s">
        <v>563</v>
      </c>
      <c r="AE10" s="87"/>
      <c r="AF10" s="87"/>
      <c r="AG10" s="1588"/>
      <c r="AH10" s="1051" t="s">
        <v>1548</v>
      </c>
      <c r="AI10" s="262"/>
    </row>
    <row r="11" customFormat="false" ht="12.75" hidden="false" customHeight="false" outlineLevel="0" collapsed="false">
      <c r="A11" s="262"/>
      <c r="B11" s="301"/>
      <c r="C11" s="301" t="s">
        <v>6958</v>
      </c>
      <c r="D11" s="1517" t="s">
        <v>949</v>
      </c>
      <c r="E11" s="312" t="s">
        <v>6959</v>
      </c>
      <c r="F11" s="312" t="s">
        <v>6960</v>
      </c>
      <c r="G11" s="87" t="s">
        <v>6961</v>
      </c>
      <c r="H11" s="709"/>
      <c r="I11" s="262" t="s">
        <v>6962</v>
      </c>
      <c r="J11" s="262" t="s">
        <v>6963</v>
      </c>
      <c r="K11" s="262" t="s">
        <v>6962</v>
      </c>
      <c r="L11" s="262" t="s">
        <v>913</v>
      </c>
      <c r="M11" s="262" t="s">
        <v>563</v>
      </c>
      <c r="N11" s="1517" t="s">
        <v>1537</v>
      </c>
      <c r="O11" s="262"/>
      <c r="P11" s="262"/>
      <c r="Q11" s="262"/>
      <c r="R11" s="1517"/>
      <c r="S11" s="1332"/>
      <c r="T11" s="562" t="s">
        <v>569</v>
      </c>
      <c r="U11" s="1517"/>
      <c r="V11" s="1517"/>
      <c r="W11" s="1517"/>
      <c r="X11" s="1517"/>
      <c r="Y11" s="1517"/>
      <c r="Z11" s="1517"/>
      <c r="AA11" s="1517"/>
      <c r="AB11" s="562" t="s">
        <v>569</v>
      </c>
      <c r="AC11" s="1517"/>
      <c r="AD11" s="262" t="s">
        <v>563</v>
      </c>
      <c r="AE11" s="87"/>
      <c r="AF11" s="87"/>
      <c r="AG11" s="1588"/>
      <c r="AH11" s="1051"/>
      <c r="AI11" s="262" t="s">
        <v>6964</v>
      </c>
    </row>
    <row r="12" customFormat="false" ht="12.75" hidden="false" customHeight="false" outlineLevel="0" collapsed="false">
      <c r="A12" s="262"/>
      <c r="B12" s="301"/>
      <c r="C12" s="301" t="s">
        <v>6965</v>
      </c>
      <c r="D12" s="312" t="s">
        <v>6966</v>
      </c>
      <c r="E12" s="312" t="s">
        <v>6967</v>
      </c>
      <c r="F12" s="312" t="s">
        <v>6968</v>
      </c>
      <c r="G12" s="709"/>
      <c r="H12" s="1517"/>
      <c r="I12" s="262" t="s">
        <v>6969</v>
      </c>
      <c r="J12" s="262" t="s">
        <v>6970</v>
      </c>
      <c r="K12" s="262"/>
      <c r="L12" s="262" t="s">
        <v>563</v>
      </c>
      <c r="M12" s="262" t="s">
        <v>563</v>
      </c>
      <c r="N12" s="1517" t="s">
        <v>1537</v>
      </c>
      <c r="O12" s="262"/>
      <c r="P12" s="262"/>
      <c r="Q12" s="262"/>
      <c r="R12" s="1517"/>
      <c r="S12" s="1332"/>
      <c r="T12" s="562" t="s">
        <v>569</v>
      </c>
      <c r="U12" s="1517"/>
      <c r="V12" s="1517"/>
      <c r="W12" s="1517"/>
      <c r="X12" s="1517"/>
      <c r="Y12" s="1517"/>
      <c r="Z12" s="1517"/>
      <c r="AA12" s="1517"/>
      <c r="AB12" s="87" t="s">
        <v>6971</v>
      </c>
      <c r="AC12" s="1517"/>
      <c r="AD12" s="262" t="s">
        <v>563</v>
      </c>
      <c r="AE12" s="87"/>
      <c r="AF12" s="87"/>
      <c r="AG12" s="1588"/>
      <c r="AH12" s="1051" t="s">
        <v>1548</v>
      </c>
      <c r="AI12" s="262"/>
    </row>
    <row r="13" customFormat="false" ht="12.75" hidden="false" customHeight="false" outlineLevel="0" collapsed="false">
      <c r="A13" s="262"/>
      <c r="B13" s="301"/>
      <c r="C13" s="301" t="s">
        <v>6972</v>
      </c>
      <c r="D13" s="312" t="s">
        <v>6973</v>
      </c>
      <c r="E13" s="312" t="s">
        <v>6974</v>
      </c>
      <c r="F13" s="312" t="s">
        <v>6975</v>
      </c>
      <c r="G13" s="1517"/>
      <c r="H13" s="1517"/>
      <c r="I13" s="262" t="s">
        <v>6976</v>
      </c>
      <c r="J13" s="262" t="s">
        <v>6977</v>
      </c>
      <c r="K13" s="262"/>
      <c r="L13" s="262" t="s">
        <v>563</v>
      </c>
      <c r="M13" s="262" t="s">
        <v>563</v>
      </c>
      <c r="N13" s="1517" t="s">
        <v>1537</v>
      </c>
      <c r="O13" s="262"/>
      <c r="P13" s="262"/>
      <c r="Q13" s="262"/>
      <c r="R13" s="1517"/>
      <c r="S13" s="1332"/>
      <c r="T13" s="562" t="s">
        <v>569</v>
      </c>
      <c r="U13" s="1517"/>
      <c r="V13" s="1517"/>
      <c r="W13" s="1517"/>
      <c r="X13" s="1517"/>
      <c r="Y13" s="1517"/>
      <c r="Z13" s="1517"/>
      <c r="AA13" s="1517"/>
      <c r="AB13" s="562" t="s">
        <v>569</v>
      </c>
      <c r="AC13" s="1517" t="s">
        <v>1537</v>
      </c>
      <c r="AD13" s="262" t="s">
        <v>563</v>
      </c>
      <c r="AE13" s="87"/>
      <c r="AF13" s="87"/>
      <c r="AG13" s="1588"/>
      <c r="AH13" s="1051"/>
      <c r="AI13" s="262"/>
    </row>
    <row r="14" customFormat="false" ht="12.75" hidden="false" customHeight="false" outlineLevel="0" collapsed="false">
      <c r="A14" s="262" t="s">
        <v>6978</v>
      </c>
      <c r="B14" s="301"/>
      <c r="C14" s="301" t="s">
        <v>6979</v>
      </c>
      <c r="D14" s="312" t="s">
        <v>6980</v>
      </c>
      <c r="E14" s="312" t="s">
        <v>6981</v>
      </c>
      <c r="F14" s="312" t="s">
        <v>6982</v>
      </c>
      <c r="G14" s="1517"/>
      <c r="H14" s="1517"/>
      <c r="I14" s="262" t="s">
        <v>6983</v>
      </c>
      <c r="J14" s="262" t="s">
        <v>6984</v>
      </c>
      <c r="K14" s="262" t="s">
        <v>6983</v>
      </c>
      <c r="L14" s="262" t="s">
        <v>563</v>
      </c>
      <c r="M14" s="262" t="s">
        <v>563</v>
      </c>
      <c r="N14" s="1517" t="s">
        <v>1537</v>
      </c>
      <c r="O14" s="262"/>
      <c r="P14" s="262"/>
      <c r="Q14" s="262"/>
      <c r="R14" s="1517"/>
      <c r="S14" s="1332"/>
      <c r="T14" s="562" t="s">
        <v>569</v>
      </c>
      <c r="U14" s="1517"/>
      <c r="V14" s="1517"/>
      <c r="W14" s="1517"/>
      <c r="X14" s="1517"/>
      <c r="Y14" s="1517"/>
      <c r="Z14" s="1517"/>
      <c r="AA14" s="1517"/>
      <c r="AB14" s="562" t="s">
        <v>569</v>
      </c>
      <c r="AC14" s="1517" t="s">
        <v>1537</v>
      </c>
      <c r="AD14" s="262" t="s">
        <v>6985</v>
      </c>
      <c r="AE14" s="87"/>
      <c r="AF14" s="87"/>
      <c r="AG14" s="1588"/>
      <c r="AH14" s="206"/>
      <c r="AI14" s="262"/>
    </row>
    <row r="15" customFormat="false" ht="12.75" hidden="false" customHeight="false" outlineLevel="0" collapsed="false">
      <c r="A15" s="262"/>
      <c r="B15" s="301"/>
      <c r="C15" s="301" t="s">
        <v>6986</v>
      </c>
      <c r="D15" s="1517" t="s">
        <v>949</v>
      </c>
      <c r="E15" s="312" t="s">
        <v>6987</v>
      </c>
      <c r="F15" s="562"/>
      <c r="G15" s="1517"/>
      <c r="H15" s="1517"/>
      <c r="I15" s="262" t="s">
        <v>6988</v>
      </c>
      <c r="J15" s="262" t="s">
        <v>6989</v>
      </c>
      <c r="K15" s="262" t="s">
        <v>6988</v>
      </c>
      <c r="L15" s="262" t="s">
        <v>563</v>
      </c>
      <c r="M15" s="262" t="s">
        <v>563</v>
      </c>
      <c r="N15" s="1517" t="s">
        <v>1537</v>
      </c>
      <c r="O15" s="262"/>
      <c r="P15" s="262"/>
      <c r="Q15" s="262"/>
      <c r="R15" s="1517"/>
      <c r="S15" s="1332"/>
      <c r="T15" s="562" t="s">
        <v>569</v>
      </c>
      <c r="U15" s="1517"/>
      <c r="V15" s="1517"/>
      <c r="W15" s="1517"/>
      <c r="X15" s="1517"/>
      <c r="Y15" s="1517"/>
      <c r="Z15" s="1517"/>
      <c r="AA15" s="1517"/>
      <c r="AB15" s="562" t="s">
        <v>569</v>
      </c>
      <c r="AC15" s="1517" t="s">
        <v>1537</v>
      </c>
      <c r="AD15" s="262" t="s">
        <v>563</v>
      </c>
      <c r="AE15" s="87"/>
      <c r="AF15" s="87"/>
      <c r="AG15" s="1588"/>
      <c r="AH15" s="1051"/>
      <c r="AI15" s="262"/>
    </row>
    <row r="16" customFormat="false" ht="12.75" hidden="false" customHeight="false" outlineLevel="0" collapsed="false">
      <c r="A16" s="262" t="s">
        <v>6990</v>
      </c>
      <c r="B16" s="301"/>
      <c r="C16" s="301" t="s">
        <v>6991</v>
      </c>
      <c r="D16" s="312" t="s">
        <v>6992</v>
      </c>
      <c r="E16" s="312" t="s">
        <v>6993</v>
      </c>
      <c r="F16" s="312" t="s">
        <v>6994</v>
      </c>
      <c r="G16" s="1517"/>
      <c r="H16" s="1517"/>
      <c r="I16" s="262" t="s">
        <v>6995</v>
      </c>
      <c r="J16" s="262"/>
      <c r="K16" s="262"/>
      <c r="L16" s="262" t="s">
        <v>563</v>
      </c>
      <c r="M16" s="262" t="s">
        <v>563</v>
      </c>
      <c r="N16" s="1517" t="s">
        <v>1537</v>
      </c>
      <c r="O16" s="262"/>
      <c r="P16" s="262"/>
      <c r="Q16" s="262"/>
      <c r="R16" s="1517"/>
      <c r="S16" s="1332"/>
      <c r="T16" s="562" t="s">
        <v>569</v>
      </c>
      <c r="U16" s="1517"/>
      <c r="V16" s="1517"/>
      <c r="W16" s="1517"/>
      <c r="X16" s="1517"/>
      <c r="Y16" s="1517"/>
      <c r="Z16" s="1517"/>
      <c r="AA16" s="1517"/>
      <c r="AB16" s="562" t="s">
        <v>569</v>
      </c>
      <c r="AC16" s="1517" t="s">
        <v>1537</v>
      </c>
      <c r="AD16" s="262" t="s">
        <v>563</v>
      </c>
      <c r="AE16" s="87"/>
      <c r="AF16" s="87"/>
      <c r="AG16" s="1588"/>
      <c r="AH16" s="206" t="s">
        <v>1548</v>
      </c>
      <c r="AI16" s="262"/>
    </row>
    <row r="17" customFormat="false" ht="12.75" hidden="false" customHeight="false" outlineLevel="0" collapsed="false">
      <c r="A17" s="262"/>
      <c r="B17" s="301"/>
      <c r="C17" s="301" t="s">
        <v>6996</v>
      </c>
      <c r="D17" s="262"/>
      <c r="E17" s="312" t="s">
        <v>6997</v>
      </c>
      <c r="F17" s="312" t="s">
        <v>6998</v>
      </c>
      <c r="G17" s="1517"/>
      <c r="H17" s="1517"/>
      <c r="I17" s="262" t="s">
        <v>6999</v>
      </c>
      <c r="J17" s="262"/>
      <c r="K17" s="262"/>
      <c r="L17" s="262" t="s">
        <v>563</v>
      </c>
      <c r="M17" s="262" t="s">
        <v>563</v>
      </c>
      <c r="N17" s="1517" t="s">
        <v>1537</v>
      </c>
      <c r="O17" s="262"/>
      <c r="P17" s="262"/>
      <c r="Q17" s="262"/>
      <c r="R17" s="1517"/>
      <c r="S17" s="1332"/>
      <c r="T17" s="562" t="s">
        <v>569</v>
      </c>
      <c r="U17" s="1517"/>
      <c r="V17" s="1517"/>
      <c r="W17" s="1517"/>
      <c r="X17" s="1517"/>
      <c r="Y17" s="1517"/>
      <c r="Z17" s="1517"/>
      <c r="AA17" s="1517"/>
      <c r="AB17" s="562" t="s">
        <v>569</v>
      </c>
      <c r="AC17" s="1517" t="s">
        <v>1537</v>
      </c>
      <c r="AD17" s="262" t="s">
        <v>563</v>
      </c>
      <c r="AE17" s="87"/>
      <c r="AF17" s="87"/>
      <c r="AG17" s="1588"/>
      <c r="AH17" s="206" t="s">
        <v>1593</v>
      </c>
      <c r="AI17" s="262" t="s">
        <v>7000</v>
      </c>
    </row>
    <row r="18" customFormat="false" ht="12.75" hidden="false" customHeight="false" outlineLevel="0" collapsed="false">
      <c r="A18" s="262"/>
      <c r="B18" s="301"/>
      <c r="C18" s="301" t="s">
        <v>7001</v>
      </c>
      <c r="D18" s="312" t="s">
        <v>7002</v>
      </c>
      <c r="E18" s="312" t="s">
        <v>7003</v>
      </c>
      <c r="F18" s="312" t="s">
        <v>7004</v>
      </c>
      <c r="G18" s="1517"/>
      <c r="H18" s="1517"/>
      <c r="I18" s="262" t="s">
        <v>7005</v>
      </c>
      <c r="J18" s="262"/>
      <c r="K18" s="262" t="s">
        <v>7005</v>
      </c>
      <c r="L18" s="262" t="s">
        <v>563</v>
      </c>
      <c r="M18" s="262" t="s">
        <v>563</v>
      </c>
      <c r="N18" s="1517" t="s">
        <v>1537</v>
      </c>
      <c r="O18" s="262"/>
      <c r="P18" s="262" t="s">
        <v>7006</v>
      </c>
      <c r="Q18" s="1453" t="n">
        <v>41040</v>
      </c>
      <c r="R18" s="1517"/>
      <c r="S18" s="1332"/>
      <c r="T18" s="262" t="s">
        <v>913</v>
      </c>
      <c r="U18" s="1517"/>
      <c r="V18" s="1517"/>
      <c r="W18" s="1517"/>
      <c r="X18" s="1517"/>
      <c r="Y18" s="1517"/>
      <c r="Z18" s="1517"/>
      <c r="AA18" s="1517"/>
      <c r="AB18" s="562" t="s">
        <v>569</v>
      </c>
      <c r="AC18" s="1517" t="s">
        <v>1537</v>
      </c>
      <c r="AD18" s="262" t="s">
        <v>563</v>
      </c>
      <c r="AE18" s="87"/>
      <c r="AF18" s="87"/>
      <c r="AG18" s="1588"/>
      <c r="AH18" s="206" t="s">
        <v>1548</v>
      </c>
      <c r="AI18" s="262" t="s">
        <v>7007</v>
      </c>
    </row>
    <row r="19" customFormat="false" ht="12.75" hidden="false" customHeight="false" outlineLevel="0" collapsed="false">
      <c r="A19" s="262"/>
      <c r="B19" s="301"/>
      <c r="C19" s="301" t="s">
        <v>6752</v>
      </c>
      <c r="D19" s="312" t="s">
        <v>7008</v>
      </c>
      <c r="E19" s="312" t="s">
        <v>7009</v>
      </c>
      <c r="F19" s="312" t="s">
        <v>7010</v>
      </c>
      <c r="G19" s="87" t="s">
        <v>7011</v>
      </c>
      <c r="H19" s="87" t="s">
        <v>7012</v>
      </c>
      <c r="I19" s="262" t="s">
        <v>7013</v>
      </c>
      <c r="J19" s="262" t="s">
        <v>7014</v>
      </c>
      <c r="K19" s="262" t="s">
        <v>7015</v>
      </c>
      <c r="L19" s="262" t="s">
        <v>563</v>
      </c>
      <c r="M19" s="262" t="s">
        <v>563</v>
      </c>
      <c r="N19" s="1517" t="s">
        <v>1537</v>
      </c>
      <c r="O19" s="262"/>
      <c r="P19" s="262"/>
      <c r="Q19" s="262" t="s">
        <v>7016</v>
      </c>
      <c r="R19" s="1517"/>
      <c r="S19" s="1332"/>
      <c r="T19" s="262" t="s">
        <v>913</v>
      </c>
      <c r="U19" s="1517"/>
      <c r="V19" s="1517"/>
      <c r="W19" s="1517"/>
      <c r="X19" s="1517"/>
      <c r="Y19" s="1517"/>
      <c r="Z19" s="1517"/>
      <c r="AA19" s="1517"/>
      <c r="AB19" s="562" t="s">
        <v>569</v>
      </c>
      <c r="AC19" s="1517" t="s">
        <v>1537</v>
      </c>
      <c r="AD19" s="262" t="s">
        <v>563</v>
      </c>
      <c r="AE19" s="87"/>
      <c r="AF19" s="87"/>
      <c r="AG19" s="1588"/>
      <c r="AH19" s="206" t="s">
        <v>1548</v>
      </c>
      <c r="AI19" s="262" t="s">
        <v>7017</v>
      </c>
    </row>
    <row r="20" customFormat="false" ht="12.75" hidden="false" customHeight="false" outlineLevel="0" collapsed="false">
      <c r="A20" s="262"/>
      <c r="B20" s="301"/>
      <c r="C20" s="301" t="s">
        <v>7018</v>
      </c>
      <c r="D20" s="312" t="s">
        <v>7019</v>
      </c>
      <c r="E20" s="1517" t="s">
        <v>5174</v>
      </c>
      <c r="F20" s="312" t="s">
        <v>7020</v>
      </c>
      <c r="G20" s="1517"/>
      <c r="H20" s="1517"/>
      <c r="I20" s="262" t="s">
        <v>7021</v>
      </c>
      <c r="J20" s="262" t="s">
        <v>7022</v>
      </c>
      <c r="K20" s="262" t="s">
        <v>7023</v>
      </c>
      <c r="L20" s="262" t="s">
        <v>563</v>
      </c>
      <c r="M20" s="262" t="s">
        <v>563</v>
      </c>
      <c r="N20" s="1517" t="s">
        <v>1537</v>
      </c>
      <c r="O20" s="262"/>
      <c r="P20" s="262"/>
      <c r="Q20" s="262" t="s">
        <v>7024</v>
      </c>
      <c r="R20" s="1517"/>
      <c r="S20" s="1332"/>
      <c r="T20" s="262" t="s">
        <v>913</v>
      </c>
      <c r="U20" s="1517"/>
      <c r="V20" s="1517"/>
      <c r="W20" s="1517"/>
      <c r="X20" s="1517"/>
      <c r="Y20" s="1517"/>
      <c r="Z20" s="1517"/>
      <c r="AA20" s="1517"/>
      <c r="AB20" s="562" t="s">
        <v>569</v>
      </c>
      <c r="AC20" s="1517" t="s">
        <v>1537</v>
      </c>
      <c r="AD20" s="262" t="s">
        <v>563</v>
      </c>
      <c r="AE20" s="87"/>
      <c r="AF20" s="87"/>
      <c r="AG20" s="1588"/>
      <c r="AH20" s="206" t="s">
        <v>1548</v>
      </c>
      <c r="AI20" s="262" t="s">
        <v>7025</v>
      </c>
    </row>
    <row r="21" customFormat="false" ht="12.75" hidden="false" customHeight="false" outlineLevel="0" collapsed="false">
      <c r="A21" s="262"/>
      <c r="B21" s="301"/>
      <c r="C21" s="301" t="s">
        <v>7026</v>
      </c>
      <c r="D21" s="262"/>
      <c r="E21" s="312" t="s">
        <v>7027</v>
      </c>
      <c r="F21" s="312" t="s">
        <v>7028</v>
      </c>
      <c r="G21" s="1517"/>
      <c r="H21" s="1517"/>
      <c r="I21" s="262" t="s">
        <v>7029</v>
      </c>
      <c r="J21" s="262" t="s">
        <v>7030</v>
      </c>
      <c r="K21" s="262" t="s">
        <v>7031</v>
      </c>
      <c r="L21" s="262" t="s">
        <v>563</v>
      </c>
      <c r="M21" s="262" t="s">
        <v>563</v>
      </c>
      <c r="N21" s="1517" t="s">
        <v>1537</v>
      </c>
      <c r="O21" s="262"/>
      <c r="P21" s="262"/>
      <c r="Q21" s="262" t="s">
        <v>7032</v>
      </c>
      <c r="R21" s="1517"/>
      <c r="S21" s="1332"/>
      <c r="T21" s="562" t="s">
        <v>569</v>
      </c>
      <c r="U21" s="1517"/>
      <c r="V21" s="1517"/>
      <c r="W21" s="1517"/>
      <c r="X21" s="1517"/>
      <c r="Y21" s="1517"/>
      <c r="Z21" s="1517"/>
      <c r="AA21" s="1517"/>
      <c r="AB21" s="562" t="s">
        <v>569</v>
      </c>
      <c r="AC21" s="1517" t="s">
        <v>1537</v>
      </c>
      <c r="AD21" s="262" t="s">
        <v>563</v>
      </c>
      <c r="AE21" s="87"/>
      <c r="AF21" s="87"/>
      <c r="AG21" s="1588"/>
      <c r="AH21" s="206" t="s">
        <v>1593</v>
      </c>
      <c r="AI21" s="262"/>
    </row>
    <row r="22" customFormat="false" ht="12.75" hidden="false" customHeight="false" outlineLevel="0" collapsed="false">
      <c r="A22" s="1781"/>
      <c r="B22" s="1876"/>
      <c r="C22" s="1876"/>
      <c r="D22" s="1781"/>
      <c r="E22" s="1781"/>
      <c r="F22" s="1781"/>
      <c r="G22" s="1781"/>
      <c r="H22" s="1781"/>
      <c r="I22" s="1781"/>
      <c r="J22" s="1781"/>
      <c r="K22" s="1781"/>
      <c r="L22" s="1781"/>
      <c r="M22" s="1781"/>
      <c r="N22" s="1781"/>
      <c r="O22" s="1781"/>
      <c r="P22" s="1781"/>
      <c r="Q22" s="1781"/>
      <c r="R22" s="1781"/>
      <c r="S22" s="1782"/>
      <c r="T22" s="1781"/>
      <c r="U22" s="1781"/>
      <c r="V22" s="1781"/>
      <c r="W22" s="1781"/>
      <c r="X22" s="1781"/>
      <c r="Y22" s="1781"/>
      <c r="Z22" s="1781"/>
      <c r="AA22" s="1781"/>
      <c r="AB22" s="1781"/>
      <c r="AC22" s="1781"/>
      <c r="AD22" s="1781"/>
      <c r="AE22" s="1781"/>
      <c r="AF22" s="1781"/>
      <c r="AG22" s="1781"/>
      <c r="AH22" s="1877"/>
      <c r="AI22" s="1781"/>
      <c r="AJ22" s="1878"/>
      <c r="AK22" s="1878"/>
      <c r="AL22" s="1878"/>
      <c r="AM22" s="1878"/>
      <c r="AN22" s="1878"/>
      <c r="AO22" s="1878"/>
      <c r="AP22" s="1878"/>
      <c r="AQ22" s="1878"/>
      <c r="AR22" s="1878"/>
      <c r="AS22" s="1878"/>
      <c r="AT22" s="1878"/>
      <c r="AU22" s="1878"/>
      <c r="AV22" s="1878"/>
      <c r="AW22" s="1878"/>
      <c r="AX22" s="1878"/>
      <c r="AY22" s="1878"/>
      <c r="AZ22" s="1878"/>
      <c r="BA22" s="1878"/>
      <c r="BB22" s="1878"/>
      <c r="BC22" s="1878"/>
      <c r="BD22" s="1878"/>
      <c r="BE22" s="1878"/>
      <c r="BF22" s="1878"/>
      <c r="BG22" s="1878"/>
      <c r="BH22" s="1878"/>
      <c r="BI22" s="1878"/>
      <c r="BJ22" s="1878"/>
      <c r="BK22" s="1878"/>
      <c r="BL22" s="1878"/>
      <c r="BM22" s="1878"/>
      <c r="BN22" s="1878"/>
      <c r="BO22" s="1878"/>
      <c r="BP22" s="1878"/>
      <c r="BQ22" s="1878"/>
      <c r="BR22" s="1878"/>
      <c r="BS22" s="1878"/>
      <c r="BT22" s="1878"/>
      <c r="BU22" s="1878"/>
      <c r="BV22" s="1878"/>
      <c r="BW22" s="1878"/>
      <c r="BX22" s="1878"/>
      <c r="BY22" s="1878"/>
    </row>
    <row r="23" customFormat="false" ht="65.25" hidden="false" customHeight="true" outlineLevel="0" collapsed="false">
      <c r="A23" s="126" t="s">
        <v>7033</v>
      </c>
      <c r="B23" s="170"/>
      <c r="C23" s="170" t="s">
        <v>7034</v>
      </c>
      <c r="D23" s="139" t="s">
        <v>949</v>
      </c>
      <c r="E23" s="1879" t="s">
        <v>7035</v>
      </c>
      <c r="F23" s="212" t="s">
        <v>7036</v>
      </c>
      <c r="G23" s="1880" t="s">
        <v>1270</v>
      </c>
      <c r="H23" s="139" t="s">
        <v>1537</v>
      </c>
      <c r="I23" s="139" t="s">
        <v>7037</v>
      </c>
      <c r="J23" s="139" t="s">
        <v>7038</v>
      </c>
      <c r="K23" s="139" t="s">
        <v>7039</v>
      </c>
      <c r="L23" s="1881" t="s">
        <v>7040</v>
      </c>
      <c r="M23" s="1881" t="s">
        <v>7041</v>
      </c>
      <c r="N23" s="1881" t="s">
        <v>7042</v>
      </c>
      <c r="O23" s="1881" t="s">
        <v>1458</v>
      </c>
      <c r="P23" s="127" t="s">
        <v>563</v>
      </c>
      <c r="Q23" s="127" t="s">
        <v>563</v>
      </c>
      <c r="R23" s="127"/>
      <c r="S23" s="1490" t="s">
        <v>7043</v>
      </c>
      <c r="T23" s="127" t="s">
        <v>913</v>
      </c>
      <c r="U23" s="139" t="s">
        <v>562</v>
      </c>
      <c r="V23" s="139" t="s">
        <v>562</v>
      </c>
      <c r="W23" s="139" t="s">
        <v>7044</v>
      </c>
      <c r="X23" s="127"/>
      <c r="Y23" s="127"/>
      <c r="Z23" s="127"/>
      <c r="AA23" s="127"/>
      <c r="AB23" s="127" t="s">
        <v>7045</v>
      </c>
      <c r="AC23" s="127" t="s">
        <v>563</v>
      </c>
      <c r="AD23" s="127" t="s">
        <v>563</v>
      </c>
      <c r="AE23" s="127"/>
      <c r="AF23" s="127"/>
      <c r="AG23" s="1821"/>
      <c r="AH23" s="1882"/>
      <c r="AI23" s="127"/>
      <c r="AJ23" s="1883"/>
      <c r="AK23" s="1883"/>
      <c r="AL23" s="1883"/>
      <c r="AM23" s="1883"/>
      <c r="AN23" s="1883"/>
      <c r="AO23" s="1883"/>
      <c r="AP23" s="1883"/>
      <c r="AQ23" s="1883"/>
      <c r="AR23" s="1883"/>
      <c r="AS23" s="1883"/>
      <c r="AT23" s="1883"/>
      <c r="AU23" s="1883"/>
      <c r="AV23" s="1883"/>
      <c r="AW23" s="1883"/>
      <c r="AX23" s="1883"/>
      <c r="AY23" s="1883"/>
      <c r="AZ23" s="1883"/>
      <c r="BA23" s="1883"/>
      <c r="BB23" s="1883"/>
      <c r="BC23" s="1883"/>
      <c r="BD23" s="1883"/>
      <c r="BE23" s="1883"/>
      <c r="BF23" s="1883"/>
      <c r="BG23" s="1883"/>
      <c r="BH23" s="1883"/>
      <c r="BI23" s="1883"/>
      <c r="BJ23" s="134"/>
      <c r="BK23" s="1883"/>
      <c r="BL23" s="134"/>
      <c r="BM23" s="1883"/>
      <c r="BN23" s="1883"/>
      <c r="BO23" s="1883"/>
      <c r="BP23" s="1883"/>
      <c r="BQ23" s="1883"/>
      <c r="BR23" s="133"/>
      <c r="BS23" s="133"/>
      <c r="BT23" s="133"/>
      <c r="BU23" s="133"/>
      <c r="BV23" s="133"/>
      <c r="BW23" s="133"/>
      <c r="BX23" s="133"/>
      <c r="BY23" s="133"/>
    </row>
    <row r="24" customFormat="false" ht="12.75" hidden="false" customHeight="false" outlineLevel="0" collapsed="false">
      <c r="A24" s="127"/>
      <c r="B24" s="126"/>
      <c r="C24" s="126" t="s">
        <v>7046</v>
      </c>
      <c r="D24" s="127"/>
      <c r="E24" s="212" t="s">
        <v>7047</v>
      </c>
      <c r="F24" s="212" t="s">
        <v>7048</v>
      </c>
      <c r="G24" s="104" t="s">
        <v>4349</v>
      </c>
      <c r="H24" s="127"/>
      <c r="I24" s="127" t="s">
        <v>7049</v>
      </c>
      <c r="J24" s="127" t="s">
        <v>7050</v>
      </c>
      <c r="K24" s="127" t="s">
        <v>7051</v>
      </c>
      <c r="L24" s="127"/>
      <c r="M24" s="127" t="s">
        <v>6828</v>
      </c>
      <c r="N24" s="127"/>
      <c r="O24" s="127"/>
      <c r="P24" s="127"/>
      <c r="Q24" s="127" t="n">
        <v>18.1</v>
      </c>
      <c r="R24" s="127"/>
      <c r="S24" s="1490" t="s">
        <v>7052</v>
      </c>
      <c r="T24" s="127"/>
      <c r="U24" s="127"/>
      <c r="V24" s="127"/>
      <c r="W24" s="127"/>
      <c r="X24" s="127"/>
      <c r="Y24" s="127"/>
      <c r="Z24" s="127"/>
      <c r="AA24" s="127"/>
      <c r="AB24" s="127" t="s">
        <v>1030</v>
      </c>
      <c r="AC24" s="127"/>
      <c r="AD24" s="127" t="s">
        <v>569</v>
      </c>
      <c r="AE24" s="127"/>
      <c r="AF24" s="127"/>
      <c r="AG24" s="1821"/>
      <c r="AH24" s="1882" t="s">
        <v>1548</v>
      </c>
      <c r="AI24" s="127" t="s">
        <v>7025</v>
      </c>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row>
    <row r="25" customFormat="false" ht="12.75" hidden="false" customHeight="false" outlineLevel="0" collapsed="false">
      <c r="A25" s="126"/>
      <c r="B25" s="170"/>
      <c r="C25" s="170" t="s">
        <v>7053</v>
      </c>
      <c r="D25" s="172"/>
      <c r="E25" s="228"/>
      <c r="F25" s="228"/>
      <c r="G25" s="1880"/>
      <c r="H25" s="172"/>
      <c r="I25" s="139"/>
      <c r="J25" s="139" t="s">
        <v>7054</v>
      </c>
      <c r="K25" s="139" t="s">
        <v>7055</v>
      </c>
      <c r="L25" s="228" t="s">
        <v>7056</v>
      </c>
      <c r="M25" s="228" t="s">
        <v>7057</v>
      </c>
      <c r="N25" s="228" t="s">
        <v>7058</v>
      </c>
      <c r="O25" s="228"/>
      <c r="P25" s="228"/>
      <c r="Q25" s="228" t="s">
        <v>7059</v>
      </c>
      <c r="R25" s="228"/>
      <c r="S25" s="1501"/>
      <c r="T25" s="228"/>
      <c r="U25" s="1854" t="s">
        <v>562</v>
      </c>
      <c r="V25" s="1854" t="s">
        <v>562</v>
      </c>
      <c r="W25" s="1854" t="s">
        <v>562</v>
      </c>
      <c r="X25" s="228"/>
      <c r="Y25" s="228"/>
      <c r="Z25" s="228"/>
      <c r="AA25" s="228"/>
      <c r="AB25" s="173" t="s">
        <v>1030</v>
      </c>
      <c r="AC25" s="228"/>
      <c r="AD25" s="228"/>
      <c r="AE25" s="228" t="s">
        <v>569</v>
      </c>
      <c r="AF25" s="228"/>
      <c r="AG25" s="1849"/>
      <c r="AH25" s="1884"/>
      <c r="AI25" s="228"/>
      <c r="AJ25" s="227"/>
      <c r="AK25" s="227"/>
      <c r="AL25" s="227"/>
      <c r="AM25" s="227"/>
      <c r="AN25" s="227"/>
      <c r="AO25" s="227"/>
      <c r="AP25" s="227"/>
      <c r="AQ25" s="227"/>
      <c r="AR25" s="227"/>
      <c r="AS25" s="227"/>
      <c r="AT25" s="227"/>
      <c r="AU25" s="227"/>
      <c r="AV25" s="227"/>
      <c r="AW25" s="227"/>
      <c r="AX25" s="227"/>
      <c r="AY25" s="227"/>
      <c r="AZ25" s="227"/>
      <c r="BA25" s="227"/>
      <c r="BB25" s="227"/>
      <c r="BC25" s="227"/>
      <c r="BD25" s="227"/>
      <c r="BE25" s="227"/>
      <c r="BF25" s="227"/>
      <c r="BG25" s="227"/>
      <c r="BH25" s="227"/>
      <c r="BI25" s="227"/>
      <c r="BJ25" s="227"/>
      <c r="BK25" s="227"/>
      <c r="BL25" s="227"/>
      <c r="BM25" s="227"/>
      <c r="BN25" s="227"/>
      <c r="BO25" s="227"/>
      <c r="BP25" s="227"/>
      <c r="BQ25" s="227"/>
      <c r="BR25" s="227"/>
      <c r="BS25" s="227"/>
      <c r="BT25" s="227"/>
      <c r="BU25" s="227"/>
      <c r="BV25" s="227"/>
      <c r="BW25" s="227"/>
      <c r="BX25" s="227"/>
      <c r="BY25" s="227"/>
    </row>
    <row r="26" customFormat="false" ht="12.75" hidden="false" customHeight="false" outlineLevel="0" collapsed="false">
      <c r="A26" s="116"/>
      <c r="B26" s="126"/>
      <c r="C26" s="112" t="s">
        <v>7060</v>
      </c>
      <c r="D26" s="116"/>
      <c r="E26" s="114" t="s">
        <v>7061</v>
      </c>
      <c r="F26" s="114" t="s">
        <v>7062</v>
      </c>
      <c r="G26" s="104" t="s">
        <v>7063</v>
      </c>
      <c r="H26" s="1861"/>
      <c r="I26" s="116" t="n">
        <v>54.6896888</v>
      </c>
      <c r="J26" s="116" t="s">
        <v>7064</v>
      </c>
      <c r="K26" s="116"/>
      <c r="L26" s="116"/>
      <c r="M26" s="116" t="s">
        <v>7065</v>
      </c>
      <c r="N26" s="116"/>
      <c r="O26" s="116"/>
      <c r="P26" s="116"/>
      <c r="Q26" s="116"/>
      <c r="R26" s="1861"/>
      <c r="S26" s="1480"/>
      <c r="T26" s="116"/>
      <c r="U26" s="1861"/>
      <c r="V26" s="1861"/>
      <c r="W26" s="1861"/>
      <c r="X26" s="1861"/>
      <c r="Y26" s="1861"/>
      <c r="Z26" s="1861"/>
      <c r="AA26" s="1861"/>
      <c r="AB26" s="116"/>
      <c r="AC26" s="116"/>
      <c r="AD26" s="116" t="s">
        <v>569</v>
      </c>
      <c r="AE26" s="1861"/>
      <c r="AF26" s="1861"/>
      <c r="AG26" s="1821"/>
      <c r="AH26" s="1885"/>
      <c r="AI26" s="116" t="s">
        <v>7000</v>
      </c>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row>
    <row r="27" customFormat="false" ht="12.75" hidden="false" customHeight="false" outlineLevel="0" collapsed="false">
      <c r="A27" s="251"/>
      <c r="B27" s="126"/>
      <c r="C27" s="112" t="s">
        <v>7066</v>
      </c>
      <c r="D27" s="251"/>
      <c r="E27" s="719" t="s">
        <v>7067</v>
      </c>
      <c r="F27" s="251"/>
      <c r="G27" s="1886"/>
      <c r="H27" s="1846"/>
      <c r="I27" s="251" t="s">
        <v>7068</v>
      </c>
      <c r="J27" s="251" t="s">
        <v>104</v>
      </c>
      <c r="K27" s="251" t="s">
        <v>7069</v>
      </c>
      <c r="L27" s="251"/>
      <c r="M27" s="251" t="s">
        <v>7070</v>
      </c>
      <c r="N27" s="251"/>
      <c r="O27" s="251"/>
      <c r="P27" s="251"/>
      <c r="Q27" s="251" t="n">
        <v>15.2</v>
      </c>
      <c r="R27" s="1846"/>
      <c r="S27" s="1514"/>
      <c r="T27" s="251"/>
      <c r="U27" s="1846"/>
      <c r="V27" s="1846"/>
      <c r="W27" s="1846"/>
      <c r="X27" s="1846"/>
      <c r="Y27" s="1846"/>
      <c r="Z27" s="1846"/>
      <c r="AA27" s="1846"/>
      <c r="AB27" s="251"/>
      <c r="AC27" s="251"/>
      <c r="AD27" s="251" t="s">
        <v>569</v>
      </c>
      <c r="AE27" s="1846"/>
      <c r="AF27" s="1846"/>
      <c r="AG27" s="1849"/>
      <c r="AH27" s="1887"/>
      <c r="AI27" s="251" t="s">
        <v>7025</v>
      </c>
      <c r="AJ27" s="1056"/>
      <c r="AK27" s="1056"/>
      <c r="AL27" s="1056"/>
      <c r="AM27" s="1056"/>
      <c r="AN27" s="1056"/>
      <c r="AO27" s="1056"/>
      <c r="AP27" s="1056"/>
      <c r="AQ27" s="1056"/>
      <c r="AR27" s="1056"/>
      <c r="AS27" s="1056"/>
      <c r="AT27" s="1056"/>
      <c r="AU27" s="1056"/>
      <c r="AV27" s="1056"/>
      <c r="AW27" s="1056"/>
      <c r="AX27" s="1056"/>
      <c r="AY27" s="1056"/>
      <c r="AZ27" s="1056"/>
      <c r="BA27" s="1056"/>
      <c r="BB27" s="1056"/>
      <c r="BC27" s="1056"/>
      <c r="BD27" s="1056"/>
      <c r="BE27" s="1056"/>
      <c r="BF27" s="1056"/>
      <c r="BG27" s="1056"/>
      <c r="BH27" s="1056"/>
      <c r="BI27" s="1056"/>
      <c r="BJ27" s="1056"/>
      <c r="BK27" s="1056"/>
      <c r="BL27" s="1056"/>
      <c r="BM27" s="1056"/>
      <c r="BN27" s="1056"/>
      <c r="BO27" s="1056"/>
      <c r="BP27" s="1056"/>
      <c r="BQ27" s="1056"/>
      <c r="BR27" s="1056"/>
      <c r="BS27" s="1056"/>
      <c r="BT27" s="1056"/>
      <c r="BU27" s="1056"/>
      <c r="BV27" s="1056"/>
      <c r="BW27" s="1056"/>
      <c r="BX27" s="1056"/>
      <c r="BY27" s="1056"/>
    </row>
    <row r="28" customFormat="false" ht="12.75" hidden="false" customHeight="false" outlineLevel="0" collapsed="false">
      <c r="A28" s="1888" t="s">
        <v>7071</v>
      </c>
      <c r="B28" s="1889"/>
      <c r="C28" s="1890" t="s">
        <v>7072</v>
      </c>
      <c r="D28" s="719" t="s">
        <v>7073</v>
      </c>
      <c r="E28" s="719" t="s">
        <v>7074</v>
      </c>
      <c r="F28" s="719" t="s">
        <v>7075</v>
      </c>
      <c r="G28" s="1891" t="s">
        <v>7076</v>
      </c>
      <c r="H28" s="1892" t="s">
        <v>7077</v>
      </c>
      <c r="I28" s="1888" t="s">
        <v>6126</v>
      </c>
      <c r="J28" s="1888" t="s">
        <v>7078</v>
      </c>
      <c r="K28" s="1888" t="s">
        <v>7079</v>
      </c>
      <c r="L28" s="1893" t="s">
        <v>6807</v>
      </c>
      <c r="M28" s="1894" t="s">
        <v>569</v>
      </c>
      <c r="N28" s="1888"/>
      <c r="O28" s="1888"/>
      <c r="P28" s="1888"/>
      <c r="Q28" s="1888"/>
      <c r="R28" s="1892"/>
      <c r="S28" s="1895"/>
      <c r="T28" s="1894"/>
      <c r="U28" s="1892" t="s">
        <v>562</v>
      </c>
      <c r="V28" s="1892" t="s">
        <v>562</v>
      </c>
      <c r="W28" s="1892" t="s">
        <v>562</v>
      </c>
      <c r="X28" s="1892"/>
      <c r="Y28" s="1892"/>
      <c r="Z28" s="1892"/>
      <c r="AA28" s="1892"/>
      <c r="AB28" s="1888"/>
      <c r="AC28" s="1894" t="s">
        <v>940</v>
      </c>
      <c r="AD28" s="1894" t="s">
        <v>569</v>
      </c>
      <c r="AE28" s="1892" t="s">
        <v>569</v>
      </c>
      <c r="AF28" s="1892"/>
      <c r="AG28" s="1896"/>
      <c r="AH28" s="1887"/>
      <c r="AI28" s="1888"/>
      <c r="AJ28" s="1897"/>
      <c r="AK28" s="1897"/>
      <c r="AL28" s="1897"/>
      <c r="AM28" s="1897"/>
      <c r="AN28" s="1897"/>
      <c r="AO28" s="1897"/>
      <c r="AP28" s="1897"/>
      <c r="AQ28" s="1897"/>
      <c r="AR28" s="1897"/>
      <c r="AS28" s="1897"/>
      <c r="AT28" s="1897"/>
      <c r="AU28" s="1897"/>
      <c r="AV28" s="1897"/>
      <c r="AW28" s="1897"/>
      <c r="AX28" s="1897"/>
      <c r="AY28" s="1897"/>
      <c r="AZ28" s="1897"/>
      <c r="BA28" s="1897"/>
      <c r="BB28" s="1897"/>
      <c r="BC28" s="1897"/>
      <c r="BD28" s="1897"/>
      <c r="BE28" s="1897"/>
      <c r="BF28" s="1897"/>
      <c r="BG28" s="1897"/>
      <c r="BH28" s="1897"/>
      <c r="BI28" s="1897"/>
      <c r="BJ28" s="1897"/>
      <c r="BK28" s="1897"/>
      <c r="BL28" s="1897"/>
      <c r="BM28" s="1897"/>
      <c r="BN28" s="1897"/>
      <c r="BO28" s="1897"/>
      <c r="BP28" s="1897"/>
      <c r="BQ28" s="1897"/>
      <c r="BR28" s="1897"/>
      <c r="BS28" s="1897"/>
      <c r="BT28" s="1897"/>
      <c r="BU28" s="1897"/>
      <c r="BV28" s="1897"/>
      <c r="BW28" s="1897"/>
      <c r="BX28" s="1897"/>
      <c r="BY28" s="1897"/>
    </row>
    <row r="29" customFormat="false" ht="12.75" hidden="false" customHeight="false" outlineLevel="0" collapsed="false">
      <c r="A29" s="126" t="s">
        <v>104</v>
      </c>
      <c r="B29" s="170"/>
      <c r="C29" s="170" t="s">
        <v>7080</v>
      </c>
      <c r="D29" s="139"/>
      <c r="E29" s="139"/>
      <c r="F29" s="139"/>
      <c r="G29" s="1880"/>
      <c r="H29" s="139"/>
      <c r="I29" s="139"/>
      <c r="J29" s="139" t="s">
        <v>7081</v>
      </c>
      <c r="K29" s="139" t="s">
        <v>7082</v>
      </c>
      <c r="L29" s="127" t="s">
        <v>7083</v>
      </c>
      <c r="M29" s="127" t="s">
        <v>7084</v>
      </c>
      <c r="N29" s="127" t="s">
        <v>7085</v>
      </c>
      <c r="O29" s="127"/>
      <c r="P29" s="127"/>
      <c r="Q29" s="127"/>
      <c r="R29" s="139"/>
      <c r="S29" s="1490" t="s">
        <v>7086</v>
      </c>
      <c r="T29" s="127"/>
      <c r="U29" s="139"/>
      <c r="V29" s="139"/>
      <c r="W29" s="139"/>
      <c r="X29" s="139"/>
      <c r="Y29" s="139"/>
      <c r="Z29" s="139"/>
      <c r="AA29" s="139"/>
      <c r="AB29" s="127"/>
      <c r="AC29" s="127"/>
      <c r="AD29" s="127"/>
      <c r="AE29" s="139"/>
      <c r="AF29" s="139"/>
      <c r="AG29" s="127"/>
      <c r="AH29" s="1887"/>
      <c r="AI29" s="127"/>
      <c r="AJ29" s="133"/>
      <c r="AK29" s="133"/>
      <c r="AL29" s="133"/>
      <c r="AM29" s="133"/>
      <c r="AN29" s="133"/>
      <c r="AO29" s="133"/>
      <c r="AP29" s="133"/>
      <c r="AQ29" s="133"/>
      <c r="AR29" s="133"/>
      <c r="AS29" s="133"/>
      <c r="AT29" s="133"/>
      <c r="AU29" s="133"/>
      <c r="AV29" s="133"/>
      <c r="AW29" s="133"/>
      <c r="AX29" s="133"/>
      <c r="AY29" s="133"/>
      <c r="AZ29" s="133"/>
      <c r="BA29" s="133"/>
      <c r="BB29" s="133"/>
      <c r="BC29" s="133"/>
      <c r="BD29" s="133"/>
      <c r="BE29" s="133"/>
      <c r="BF29" s="133"/>
      <c r="BG29" s="133"/>
      <c r="BH29" s="133"/>
      <c r="BI29" s="133"/>
      <c r="BJ29" s="133"/>
      <c r="BK29" s="133"/>
      <c r="BL29" s="133"/>
      <c r="BM29" s="133"/>
      <c r="BN29" s="133"/>
      <c r="BO29" s="133"/>
      <c r="BP29" s="133"/>
      <c r="BQ29" s="133"/>
      <c r="BR29" s="133"/>
      <c r="BS29" s="133"/>
      <c r="BT29" s="133"/>
      <c r="BU29" s="133"/>
      <c r="BV29" s="133"/>
      <c r="BW29" s="133"/>
      <c r="BX29" s="133"/>
      <c r="BY29" s="133"/>
    </row>
    <row r="30" customFormat="false" ht="12.75" hidden="false" customHeight="false" outlineLevel="0" collapsed="false">
      <c r="A30" s="116"/>
      <c r="B30" s="170"/>
      <c r="C30" s="244" t="s">
        <v>7087</v>
      </c>
      <c r="D30" s="116"/>
      <c r="E30" s="1529" t="s">
        <v>7088</v>
      </c>
      <c r="F30" s="246"/>
      <c r="G30" s="1880"/>
      <c r="H30" s="246"/>
      <c r="I30" s="246"/>
      <c r="J30" s="246" t="s">
        <v>3121</v>
      </c>
      <c r="K30" s="246" t="s">
        <v>7089</v>
      </c>
      <c r="L30" s="1881" t="s">
        <v>5083</v>
      </c>
      <c r="M30" s="1898" t="s">
        <v>933</v>
      </c>
      <c r="N30" s="1881" t="s">
        <v>4937</v>
      </c>
      <c r="O30" s="116" t="s">
        <v>1390</v>
      </c>
      <c r="P30" s="116"/>
      <c r="Q30" s="116"/>
      <c r="R30" s="116"/>
      <c r="S30" s="1480"/>
      <c r="T30" s="116"/>
      <c r="U30" s="129" t="s">
        <v>1156</v>
      </c>
      <c r="V30" s="246"/>
      <c r="W30" s="246"/>
      <c r="X30" s="116"/>
      <c r="Y30" s="116"/>
      <c r="Z30" s="116"/>
      <c r="AA30" s="116"/>
      <c r="AB30" s="116" t="s">
        <v>7090</v>
      </c>
      <c r="AC30" s="116"/>
      <c r="AD30" s="116"/>
      <c r="AE30" s="116"/>
      <c r="AF30" s="116"/>
      <c r="AG30" s="1821"/>
      <c r="AH30" s="1657"/>
      <c r="AI30" s="116"/>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row>
    <row r="31" customFormat="false" ht="12.75" hidden="false" customHeight="false" outlineLevel="0" collapsed="false">
      <c r="A31" s="116" t="s">
        <v>7091</v>
      </c>
      <c r="B31" s="126"/>
      <c r="C31" s="112" t="s">
        <v>7092</v>
      </c>
      <c r="D31" s="114" t="s">
        <v>7093</v>
      </c>
      <c r="E31" s="116"/>
      <c r="F31" s="116"/>
      <c r="G31" s="104"/>
      <c r="H31" s="1861"/>
      <c r="I31" s="116"/>
      <c r="J31" s="116"/>
      <c r="K31" s="116"/>
      <c r="L31" s="116"/>
      <c r="M31" s="116"/>
      <c r="N31" s="116"/>
      <c r="O31" s="116"/>
      <c r="P31" s="116"/>
      <c r="Q31" s="116"/>
      <c r="R31" s="1861"/>
      <c r="S31" s="1480"/>
      <c r="T31" s="116"/>
      <c r="U31" s="1861"/>
      <c r="V31" s="1861"/>
      <c r="W31" s="1861"/>
      <c r="X31" s="1861"/>
      <c r="Y31" s="1861"/>
      <c r="Z31" s="1861"/>
      <c r="AA31" s="1861"/>
      <c r="AB31" s="116"/>
      <c r="AC31" s="116"/>
      <c r="AD31" s="116"/>
      <c r="AE31" s="1861"/>
      <c r="AF31" s="1861"/>
      <c r="AG31" s="1821"/>
      <c r="AH31" s="1887"/>
      <c r="AI31" s="116"/>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row>
    <row r="32" customFormat="false" ht="12.75" hidden="false" customHeight="false" outlineLevel="0" collapsed="false">
      <c r="A32" s="724"/>
      <c r="B32" s="1899"/>
      <c r="C32" s="1900"/>
      <c r="D32" s="724"/>
      <c r="E32" s="724"/>
      <c r="F32" s="724"/>
      <c r="G32" s="1901"/>
      <c r="H32" s="1902"/>
      <c r="I32" s="724"/>
      <c r="J32" s="724"/>
      <c r="K32" s="724"/>
      <c r="L32" s="18"/>
      <c r="M32" s="18"/>
      <c r="N32" s="18"/>
      <c r="O32" s="18"/>
      <c r="P32" s="18"/>
      <c r="Q32" s="18"/>
      <c r="R32" s="1902"/>
      <c r="S32" s="1332"/>
      <c r="T32" s="18"/>
      <c r="U32" s="1902"/>
      <c r="V32" s="1902"/>
      <c r="W32" s="1902"/>
      <c r="X32" s="1902"/>
      <c r="Y32" s="1902"/>
      <c r="Z32" s="1902"/>
      <c r="AA32" s="1902"/>
      <c r="AB32" s="18"/>
      <c r="AC32" s="18"/>
      <c r="AD32" s="18"/>
      <c r="AE32" s="1902"/>
      <c r="AF32" s="709"/>
      <c r="AG32" s="1903"/>
      <c r="AH32" s="1904"/>
    </row>
    <row r="33" customFormat="false" ht="12.75" hidden="false" customHeight="false" outlineLevel="0" collapsed="false">
      <c r="B33" s="1905"/>
      <c r="C33" s="1117"/>
      <c r="G33" s="1906"/>
      <c r="H33" s="709"/>
      <c r="L33" s="724"/>
      <c r="M33" s="724"/>
      <c r="N33" s="724"/>
      <c r="O33" s="724"/>
      <c r="P33" s="724"/>
      <c r="Q33" s="724"/>
      <c r="R33" s="709"/>
      <c r="S33" s="1870"/>
      <c r="T33" s="724"/>
      <c r="U33" s="709"/>
      <c r="V33" s="709"/>
      <c r="W33" s="709"/>
      <c r="X33" s="709"/>
      <c r="Y33" s="709"/>
      <c r="Z33" s="709"/>
      <c r="AA33" s="709"/>
      <c r="AB33" s="724"/>
      <c r="AC33" s="724"/>
      <c r="AD33" s="724"/>
      <c r="AE33" s="709"/>
      <c r="AF33" s="709"/>
      <c r="AG33" s="1907"/>
      <c r="AH33" s="1908"/>
    </row>
  </sheetData>
  <conditionalFormatting sqref="AH1:AH121">
    <cfRule type="cellIs" priority="2" operator="equal" aboveAverage="0" equalAverage="0" bottom="0" percent="0" rank="0" text="" dxfId="0">
      <formula>"V"</formula>
    </cfRule>
  </conditionalFormatting>
  <conditionalFormatting sqref="AH1:AH121">
    <cfRule type="cellIs" priority="3" operator="equal" aboveAverage="0" equalAverage="0" bottom="0" percent="0" rank="0" text="" dxfId="0">
      <formula>"א.ת"</formula>
    </cfRule>
  </conditionalFormatting>
  <hyperlinks>
    <hyperlink ref="D2" r:id="rId1" display="http://www.tomitbach.co.il/"/>
    <hyperlink ref="E2" r:id="rId2" display="https://www.facebook.com/tom.mitbach/timeline"/>
    <hyperlink ref="F2" r:id="rId3" display="https://vegan-friendly.co.il/%D7%91%D7%99%D7%AA-%D7%A2%D7%A1%D7%A7/264/%D7%AA%D7%95%D7%9D_%D7%9E%D7%98%D7%91%D7%97%20%D7%9E%D7%A9%D7%9E%D7%97"/>
    <hyperlink ref="D3" r:id="rId4" display="http://www.d-eco.co.il/home.asp"/>
    <hyperlink ref="E3" r:id="rId5" display="https://www.facebook.com/pages/eco-%D7%9E%D7%AA%D7%97%D7%9D-%D7%90%D7%99%D7%A8%D7%95%D7%A2%D7%99%D7%9D-%D7%91%D7%A9%D7%A8%D7%95%D7%9F-%D7%A9%D7%9E%D7%95%D7%A8%D7%AA-%D7%A0%D7%97%D7%9C-%D7%97%D7%93%D7%A8%D7%94/275219539245602?fref=ts"/>
    <hyperlink ref="D4" r:id="rId6" display="http://www.sabawell.com/"/>
    <hyperlink ref="E4" r:id="rId7" display="https://www.facebook.com/sabawell"/>
    <hyperlink ref="F4" r:id="rId8" display="http://vegan-friendly.co.il/businesses/view/226"/>
    <hyperlink ref="D5" r:id="rId9" display="http://www.ztaste.co.il/"/>
    <hyperlink ref="E5" r:id="rId10" display="https://www.facebook.com/ztaste.evgenizikov"/>
    <hyperlink ref="F5" r:id="rId11" display="http://vegan-friendly.co.il/businesses/view/216/Ztaste"/>
    <hyperlink ref="D6" r:id="rId12" display="http://www.galisbakery.co.il/"/>
    <hyperlink ref="E6" r:id="rId13" display="https://www.facebook.com/galisbakery"/>
    <hyperlink ref="D7" r:id="rId14" display="http://www.otentivee.co.il/"/>
    <hyperlink ref="E7" r:id="rId15" display="https://www.facebook.com/profile.php?id=100005003837375"/>
    <hyperlink ref="F7" r:id="rId16" display="https://vegan-friendly.co.il/%D7%91%D7%99%D7%AA-%D7%A2%D7%A1%D7%A7/179/%D7%90%D7%95%D7%AA%D7%A0%D7%98%D7%91%D7%A2%D7%99"/>
    <hyperlink ref="D8" r:id="rId17" display="http://www.revitalhandmade.com/"/>
    <hyperlink ref="E8" r:id="rId18" display="https://www.facebook.com/pages/%D7%A8%D7%95%D7%99%D7%98%D7%9C-%D7%90%D7%A4%D7%99%D7%99%D7%94-%D7%91%D7%99%D7%AA%D7%99%D7%AA/285188623035"/>
    <hyperlink ref="F8" r:id="rId19" display="http://www.vegan-friendly.co.il/business/%D7%A8%D7%95%D7%99%D7%98%D7%9C-%D7%90%D7%A4%D7%99%D7%99%D7%94-%D7%91%D7%99%D7%AA%D7%99%D7%AA/"/>
    <hyperlink ref="D9" r:id="rId20" display="http://www.libriut.co.il/"/>
    <hyperlink ref="E9" r:id="rId21" display="https://www.facebook.com/pages/%D7%9C%D7%91%D7%A8%D7%99%D7%90%D7%95%D7%AA-%D7%98%D7%91%D7%A2%D7%99-%D7%9C%D7%90%D7%9B%D7%95%D7%9C-%D7%A0%D7%9B%D7%95%D7%9F/208344609246320?sk=timeline"/>
    <hyperlink ref="F9" r:id="rId22" display="http://www.vegan-friendly.co.il/business/%D7%9C%D7%91%D7%A8%D7%99%D7%90%D7%95%D7%AA-%D7%98%D7%91%D7%A2%D7%99-%D7%9C%D7%90%D7%9B%D7%95%D7%9C-%D7%A0%D7%9B%D7%95%D7%9F/"/>
    <hyperlink ref="E10" r:id="rId23" display="https://www.facebook.com/VigFoodIsrael"/>
    <hyperlink ref="F10" r:id="rId24" display="http://www.vegan-friendly.co.il/business/vig-%D7%95%D7%99%D7%92/"/>
    <hyperlink ref="E11" r:id="rId25" display="https://www.facebook.com/amyvetami"/>
    <hyperlink ref="F11" r:id="rId26" display="http://www.vegan-friendly.co.il/business/%D7%A2%D7%9E%D7%99-%D7%95%D7%AA%D7%9E%D7%99-%D7%97%D7%91%D7%A8%D7%94-%D7%9C%D7%94%D7%A4%D7%A7%D7%94-%D7%95%D7%A2%D7%99%D7%A6%D7%95%D7%91-%D7%90%D7%99%D7%A8%D7%95%D7%A2%D7%99%D7%9D-%D7%91%D7%A8%D7%95/"/>
    <hyperlink ref="D12" r:id="rId27" display="http://www.mashamasha.info/"/>
    <hyperlink ref="E12" r:id="rId28" display="https://www.facebook.com/mashakitchen"/>
    <hyperlink ref="F12" r:id="rId29" display="http://www.vegan-friendly.co.il/business/%D7%94%D7%9E%D7%98%D7%91%D7%97-%D7%A9%D7%9C-%D7%9E%D7%90%D7%A9%D7%94/"/>
    <hyperlink ref="D13" r:id="rId30" display="http://www.afun.co.il/"/>
    <hyperlink ref="E13" r:id="rId31" location="!/afunhapele" display="http://www.facebook.com/AntonymCosmeticsIsrael#!/afunhapele"/>
    <hyperlink ref="F13" r:id="rId32" display="http://www.vegan-friendly.co.il/business/%D7%90%D7%A4%D7%95%D7%9F-%D7%94%D7%A4%D7%9C%D7%90/"/>
    <hyperlink ref="D14" r:id="rId33" display="http://www.back2health.co.il/blog"/>
    <hyperlink ref="E14" r:id="rId34" display="https://www.facebook.com/superfoodcooking/timeline"/>
    <hyperlink ref="F14" r:id="rId35" display="http://www.vegan-friendly.co.il/business/super-food-cooking-%D7%A1%D7%93%D7%A0%D7%90%D7%95%D7%AA-%D7%A9%D7%95%D7%A7%D7%95%D7%9C%D7%93-%D7%98%D7%91%D7%A2%D7%95%D7%A0%D7%99-%D7%95%D7%9E%D7%96%D7%95%D7%A0%D7%95%D7%AA-%D7%A2%D7%9C/"/>
    <hyperlink ref="E15" r:id="rId36" location="!/pages/בשביל-הבריאות/472965376077301?fref=ts" display="http://www.facebook.com/messages/#!/pages/%D7%91%D7%A9%D7%91%D7%99%D7%9C-%D7%94%D7%91%D7%A8%D7%99%D7%90%D7%95%D7%AA/472965376077301?fref=ts"/>
    <hyperlink ref="D16" r:id="rId37" location="!/pages/Vegan4U/500399786667513" display="http://www.facebook.com/hila.halo#!/pages/Vegan4U/500399786667513"/>
    <hyperlink ref="E16" r:id="rId38" display="www.vegan4u.co.il"/>
    <hyperlink ref="F16" r:id="rId39" display="http://www.vegan-friendly.co.il/business/vegan-4-u-%D7%95%D7%99%D7%92%D7%9F-%D7%A4%D7%95%D7%A8-%D7%99%D7%95/"/>
    <hyperlink ref="E17" r:id="rId40" location="!/mikademia" display="http://www.facebook.com/#!/mikademia"/>
    <hyperlink ref="F17" r:id="rId41" display="http://www.vegan-friendly.co.il/business/%D7%9E%D7%A7%D7%93%D7%9E%D7%99%D7%94-%D7%9E%D7%98%D7%91%D7%97-%D7%98%D7%91%D7%A2%D7%95%D7%A0%D7%99-%D7%91%D7%99%D7%AA%D7%99/"/>
    <hyperlink ref="D18" r:id="rId42" display="http://www.nectarfood.co.il/"/>
    <hyperlink ref="E18" r:id="rId43" display="http://www.facebook.com/Nectarfood?fref=ts"/>
    <hyperlink ref="F18" r:id="rId44" display="https://vegan-friendly.co.il/%D7%91%D7%99%D7%AA-%D7%A2%D7%A1%D7%A7/20/Nectar_%D7%A0%D7%A7%D7%98%D7%A8_%D7%A7%D7%99%D7%99%D7%98%D7%A8%D7%99%D7%A0%D7%92_%D7%98%D7%91%D7%A2%D7%95%D7%A0%D7%99"/>
    <hyperlink ref="D19" r:id="rId45" display="http://bikebakery.co.il/"/>
    <hyperlink ref="E19" r:id="rId46" display="http://www.facebook.com/BikeBakery?fref=ts"/>
    <hyperlink ref="F19" r:id="rId47" display="http://www.vegan-friendly.co.il/business/bike-bakery-%D7%A2%D7%95%D7%92%D7%95%D7%AA-%D7%98%D7%91%D7%A2%D7%95%D7%A0%D7%99%D7%95%D7%AA-%D7%AA%D7%95%D7%A6%D7%A8%D7%AA-%D7%91%D7%99%D7%AA/"/>
    <hyperlink ref="D20" r:id="rId48" display="http://www.d-food.co.il/"/>
    <hyperlink ref="F20" r:id="rId49" display="https://vegan-friendly.co.il/%D7%91%D7%99%D7%AA-%D7%A2%D7%A1%D7%A7/91/D_Food_%D7%93%D7%99_%D7%A4%D7%95%D7%93"/>
    <hyperlink ref="E21" r:id="rId50" display="https://www.facebook.com/DorVeganChef"/>
    <hyperlink ref="F21" r:id="rId51" display="https://vegan-friendly.co.il/%D7%91%D7%99%D7%AA-%D7%A2%D7%A1%D7%A7/130/%D7%93%D7%95%D7%A8_%D7%A2%D7%91%D7%93%D7%94%20-%20%D7%A9%D7%A3%20%D7%90%D7%99%D7%A9%D7%99%20%D7%98%D7%91%D7%A2%D7%95%D7%A0%D7%99"/>
    <hyperlink ref="E23" r:id="rId52" display="https://www.facebook.com/pages/%D7%90%D7%9C%D7%9B%D7%A1%D7%A0%D7%93%D7%A8-%D7%A7%D7%99%D7%99%D7%98%D7%A8%D7%99%D7%A0%D7%92-%D7%98%D7%91%D7%A2%D7%95%D7%A0%D7%99/386052924913232?sk=timeline"/>
    <hyperlink ref="F23" r:id="rId53" display="http://vegan-friendly.co.il/businesses/view/215/%D7%90%D7%9C%D7%9B%D7%A1%D7%A0%D7%93%D7%A8_%D7%A7%D7%99%D7%99%D7%98%D7%A8%D7%99%D7%A0%D7%92_%D7%98%D7%91%D7%A2%D7%95%D7%A0%D7%99"/>
    <hyperlink ref="E24" r:id="rId54" display="http://www.facebook.com/Kale.order"/>
    <hyperlink ref="F24" r:id="rId55" display="http://www.vegan-friendly.co.il/business/kale-%D7%91%D7%A8%D7%99%D7%90-%D7%90%D7%95%D7%A8%D7%92%D7%A0%D7%99-%D7%98%D7%91%D7%A2%D7%95%D7%A0%D7%99-%D7%A7%D7%99%D7%99%D7%9C/"/>
    <hyperlink ref="E26" r:id="rId56" display="http://www.facebook.com/pachmemot?fref=ts"/>
    <hyperlink ref="F26" r:id="rId57" display="http://www.vegan-friendly.co.il/business/%D7%A4%D7%97%D7%9E%D7%99%D7%9E%D7%95%D7%AA-%D7%A7%D7%95%D7%A0%D7%93%D7%99%D7%98%D7%95%D7%A8%D7%99%D7%94-%D7%91%D7%99%D7%AA%D7%99%D7%AA-%D7%98%D7%91%D7%A2%D7%95%D7%A0%D7%99%D7%AA/"/>
    <hyperlink ref="E27" r:id="rId58" location="!/MyHealthyKitchen?fref=ts" display="http://www.facebook.com/1heartcenter#!/MyHealthyKitchen?fref=ts"/>
    <hyperlink ref="D28" r:id="rId59" display="http://mygreengrill.org/load/examples/home.html"/>
    <hyperlink ref="E28" r:id="rId60" display="https://www.facebook.com/pages/Green-Grill/237016849831705?fref=ts"/>
    <hyperlink ref="F28" r:id="rId61" display="http://www.vegan-friendly.co.il/business/green-grill%D7%82-%D7%92%D7%A8%D7%99%D7%9F-%D7%92%D7%A8%D7%99%D7%9C/"/>
    <hyperlink ref="E30" r:id="rId62" display="https://www.facebook.com/ShmuelVegan?fref=ts"/>
    <hyperlink ref="D31" r:id="rId63" display="http://www.cateringbarkayma.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