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" activeTab="3"/>
  </bookViews>
  <sheets>
    <sheet name="Résumé stat post-trait" sheetId="8" r:id="rId1"/>
    <sheet name="Proposition Nomenclature" sheetId="9" r:id="rId2"/>
    <sheet name="Analyse combinatoire" sheetId="5" r:id="rId3"/>
    <sheet name="Commentaires et décisions" sheetId="1" r:id="rId4"/>
    <sheet name="stats traitées" sheetId="7" r:id="rId5"/>
    <sheet name="Résumé stat" sheetId="4" r:id="rId6"/>
    <sheet name="stats 1er rang" sheetId="3" r:id="rId7"/>
    <sheet name="données traitées" sheetId="6" r:id="rId8"/>
    <sheet name="données brutes" sheetId="2" r:id="rId9"/>
  </sheets>
  <definedNames>
    <definedName name="_xlnm._FilterDatabase" localSheetId="0" hidden="1">'Résumé stat post-trait'!$A$2:$C$14</definedName>
  </definedNames>
  <calcPr calcId="145621"/>
</workbook>
</file>

<file path=xl/calcChain.xml><?xml version="1.0" encoding="utf-8"?>
<calcChain xmlns="http://schemas.openxmlformats.org/spreadsheetml/2006/main">
  <c r="D20" i="1" l="1"/>
  <c r="D13" i="5"/>
  <c r="D12" i="5"/>
  <c r="I4" i="9" l="1"/>
  <c r="I5" i="9"/>
  <c r="I6" i="9"/>
  <c r="I7" i="9"/>
  <c r="I8" i="9"/>
  <c r="I9" i="9"/>
  <c r="I10" i="9"/>
  <c r="I3" i="9"/>
  <c r="D17" i="9" l="1"/>
  <c r="C17" i="9"/>
  <c r="H20" i="8"/>
  <c r="H19" i="8"/>
  <c r="E20" i="8"/>
  <c r="E19" i="8"/>
  <c r="B20" i="8"/>
  <c r="B19" i="8"/>
  <c r="C16" i="8"/>
  <c r="B16" i="8"/>
  <c r="K12" i="7"/>
  <c r="K13" i="7"/>
  <c r="K14" i="7"/>
  <c r="K15" i="7"/>
  <c r="K16" i="7"/>
  <c r="K17" i="7"/>
  <c r="K18" i="7"/>
  <c r="K19" i="7"/>
  <c r="K20" i="7"/>
  <c r="K21" i="7"/>
  <c r="K22" i="7"/>
  <c r="K23" i="7"/>
  <c r="K11" i="7"/>
  <c r="B6" i="7"/>
  <c r="G7" i="8"/>
  <c r="F7" i="8"/>
  <c r="J3" i="7"/>
  <c r="J2" i="7"/>
  <c r="H3" i="7"/>
  <c r="H2" i="7"/>
  <c r="F3" i="7"/>
  <c r="F2" i="7"/>
  <c r="B28" i="7"/>
  <c r="B27" i="7"/>
  <c r="B19" i="7"/>
  <c r="B20" i="7"/>
  <c r="B21" i="7"/>
  <c r="B22" i="7"/>
  <c r="B2" i="7"/>
  <c r="B3" i="7"/>
  <c r="B4" i="7"/>
  <c r="B5" i="7"/>
  <c r="B7" i="7"/>
  <c r="B8" i="7"/>
  <c r="B9" i="7"/>
  <c r="B10" i="7"/>
  <c r="B11" i="7"/>
  <c r="B12" i="7"/>
  <c r="B13" i="7"/>
  <c r="B14" i="7"/>
  <c r="D28" i="5"/>
  <c r="D29" i="5"/>
  <c r="D30" i="5"/>
  <c r="D27" i="5"/>
  <c r="D26" i="5"/>
  <c r="D25" i="5"/>
  <c r="D24" i="5"/>
  <c r="D22" i="5"/>
  <c r="D23" i="5"/>
  <c r="D21" i="5"/>
  <c r="D16" i="5"/>
  <c r="D17" i="5"/>
  <c r="D18" i="5"/>
  <c r="D15" i="5"/>
  <c r="D20" i="5"/>
  <c r="D19" i="5"/>
  <c r="D11" i="5"/>
  <c r="D10" i="5"/>
  <c r="D9" i="5"/>
  <c r="D8" i="5"/>
  <c r="D7" i="5"/>
  <c r="D3" i="5"/>
  <c r="D4" i="5"/>
  <c r="D2" i="5"/>
  <c r="A20" i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2" i="1"/>
  <c r="H19" i="4"/>
  <c r="E19" i="4"/>
  <c r="B19" i="4"/>
  <c r="H18" i="4"/>
  <c r="E18" i="4"/>
  <c r="E20" i="4" s="1"/>
  <c r="B18" i="4"/>
  <c r="B20" i="4" s="1"/>
  <c r="G7" i="4"/>
  <c r="F7" i="4"/>
  <c r="C15" i="4"/>
  <c r="B15" i="4"/>
  <c r="B27" i="3"/>
  <c r="B26" i="3"/>
  <c r="J3" i="3"/>
  <c r="J2" i="3"/>
  <c r="H3" i="3"/>
  <c r="H2" i="3"/>
  <c r="F3" i="3"/>
  <c r="F2" i="3"/>
  <c r="B19" i="3"/>
  <c r="B20" i="3"/>
  <c r="B21" i="3"/>
  <c r="B18" i="3"/>
  <c r="B3" i="3"/>
  <c r="B4" i="3"/>
  <c r="B5" i="3"/>
  <c r="B6" i="3"/>
  <c r="B7" i="3"/>
  <c r="B8" i="3"/>
  <c r="B9" i="3"/>
  <c r="B10" i="3"/>
  <c r="B11" i="3"/>
  <c r="B12" i="3"/>
  <c r="B13" i="3"/>
  <c r="B2" i="3"/>
  <c r="H4" i="3" l="1"/>
  <c r="H20" i="4"/>
  <c r="B29" i="3"/>
  <c r="B21" i="8"/>
  <c r="H21" i="8"/>
  <c r="E21" i="8"/>
  <c r="J4" i="7"/>
  <c r="H4" i="7"/>
  <c r="F4" i="7"/>
  <c r="B16" i="7"/>
  <c r="C7" i="7" s="1"/>
  <c r="B24" i="7"/>
  <c r="C21" i="7" s="1"/>
  <c r="B30" i="7"/>
  <c r="A3" i="1"/>
  <c r="F4" i="3"/>
  <c r="B23" i="3"/>
  <c r="J4" i="3"/>
  <c r="B15" i="3"/>
  <c r="C12" i="3" s="1"/>
  <c r="C9" i="7" l="1"/>
  <c r="C14" i="7"/>
  <c r="C12" i="7"/>
  <c r="C2" i="7"/>
  <c r="C10" i="7"/>
  <c r="C13" i="7"/>
  <c r="C8" i="7"/>
  <c r="C6" i="7"/>
  <c r="C5" i="7"/>
  <c r="C3" i="7"/>
  <c r="C11" i="7"/>
  <c r="C22" i="7"/>
  <c r="C28" i="7"/>
  <c r="C4" i="7"/>
  <c r="C27" i="7"/>
  <c r="C20" i="7"/>
  <c r="C19" i="7"/>
  <c r="E6" i="1"/>
  <c r="C21" i="3"/>
  <c r="C27" i="3"/>
  <c r="C26" i="3"/>
  <c r="C19" i="3"/>
  <c r="C18" i="3"/>
  <c r="C20" i="3"/>
  <c r="C11" i="3"/>
  <c r="C2" i="3"/>
  <c r="C9" i="3"/>
  <c r="C5" i="3"/>
  <c r="C10" i="3"/>
  <c r="C13" i="3"/>
  <c r="C8" i="3"/>
  <c r="C4" i="3"/>
  <c r="C3" i="3"/>
  <c r="C7" i="3"/>
  <c r="C6" i="3"/>
  <c r="C30" i="7" l="1"/>
  <c r="C24" i="7"/>
  <c r="C16" i="7"/>
  <c r="C29" i="3"/>
  <c r="C23" i="3"/>
  <c r="C15" i="3"/>
  <c r="E11" i="1" l="1"/>
  <c r="E8" i="1"/>
  <c r="E9" i="1"/>
  <c r="E3" i="1" l="1"/>
  <c r="E4" i="1"/>
</calcChain>
</file>

<file path=xl/sharedStrings.xml><?xml version="1.0" encoding="utf-8"?>
<sst xmlns="http://schemas.openxmlformats.org/spreadsheetml/2006/main" count="6949" uniqueCount="276">
  <si>
    <t>mot-clé</t>
  </si>
  <si>
    <t>effectif</t>
  </si>
  <si>
    <t>to_do</t>
  </si>
  <si>
    <t>ZH</t>
  </si>
  <si>
    <t>sens</t>
  </si>
  <si>
    <t>Prairie de zone humide</t>
  </si>
  <si>
    <t>pied</t>
  </si>
  <si>
    <t>maïs non récolté sec</t>
  </si>
  <si>
    <t>sec</t>
  </si>
  <si>
    <t>n°</t>
  </si>
  <si>
    <t>sech</t>
  </si>
  <si>
    <t>prairie sèche</t>
  </si>
  <si>
    <t>rne</t>
  </si>
  <si>
    <t>mulch sur maïs</t>
  </si>
  <si>
    <t>mulch</t>
  </si>
  <si>
    <t>RGA</t>
  </si>
  <si>
    <t>Rga</t>
  </si>
  <si>
    <t>Rne</t>
  </si>
  <si>
    <t>prairie artificielle fourragère</t>
  </si>
  <si>
    <t>confor</t>
  </si>
  <si>
    <t>non-conformité en question</t>
  </si>
  <si>
    <t>Ren</t>
  </si>
  <si>
    <t>résidus enfouis sans levée</t>
  </si>
  <si>
    <t>regras</t>
  </si>
  <si>
    <t>Regras</t>
  </si>
  <si>
    <t>recolte</t>
  </si>
  <si>
    <t>maïs non récolté sec partiellement récolté</t>
  </si>
  <si>
    <t>prairie reto</t>
  </si>
  <si>
    <t>résidus de prairie vert enfouis sans levée</t>
  </si>
  <si>
    <t>jachere</t>
  </si>
  <si>
    <t>jachère, prairie sèche</t>
  </si>
  <si>
    <t>infraction</t>
  </si>
  <si>
    <t>infraction en question</t>
  </si>
  <si>
    <t>friche</t>
  </si>
  <si>
    <t>prairie sèche (strate arbustive)</t>
  </si>
  <si>
    <t>chaume</t>
  </si>
  <si>
    <t>repousse sur résidus non-enfouis de céréales</t>
  </si>
  <si>
    <t>left_min_env</t>
  </si>
  <si>
    <t>for</t>
  </si>
  <si>
    <t>nav</t>
  </si>
  <si>
    <t>MIS</t>
  </si>
  <si>
    <t>VT_J2_Hugo_join</t>
  </si>
  <si>
    <t>avo</t>
  </si>
  <si>
    <t>BTH</t>
  </si>
  <si>
    <t>mel</t>
  </si>
  <si>
    <t>MIE</t>
  </si>
  <si>
    <t>fai</t>
  </si>
  <si>
    <t>cer</t>
  </si>
  <si>
    <t>ren</t>
  </si>
  <si>
    <t>ter</t>
  </si>
  <si>
    <t>DFV</t>
  </si>
  <si>
    <t>DPH</t>
  </si>
  <si>
    <t>pra</t>
  </si>
  <si>
    <t>MLG</t>
  </si>
  <si>
    <t>moy</t>
  </si>
  <si>
    <t>CZH</t>
  </si>
  <si>
    <t>sol</t>
  </si>
  <si>
    <t>ORP</t>
  </si>
  <si>
    <t>Ambigue cereale a confirmer</t>
  </si>
  <si>
    <t>ORH</t>
  </si>
  <si>
    <t>DRG</t>
  </si>
  <si>
    <t>DTR</t>
  </si>
  <si>
    <t>DRD</t>
  </si>
  <si>
    <t>PRL</t>
  </si>
  <si>
    <t>TTH</t>
  </si>
  <si>
    <t>DVN</t>
  </si>
  <si>
    <t>Report</t>
  </si>
  <si>
    <t>AVH</t>
  </si>
  <si>
    <t>Zh</t>
  </si>
  <si>
    <t>J6P</t>
  </si>
  <si>
    <t>Jachere</t>
  </si>
  <si>
    <t>PTR</t>
  </si>
  <si>
    <t>rep</t>
  </si>
  <si>
    <t>Non conforme</t>
  </si>
  <si>
    <t>mou</t>
  </si>
  <si>
    <t>J5M</t>
  </si>
  <si>
    <t>mai</t>
  </si>
  <si>
    <t>AVP</t>
  </si>
  <si>
    <t>Luzerne</t>
  </si>
  <si>
    <t>SOJ</t>
  </si>
  <si>
    <t>DMD</t>
  </si>
  <si>
    <t>PPH</t>
  </si>
  <si>
    <t>CPL</t>
  </si>
  <si>
    <t>issu split</t>
  </si>
  <si>
    <t>Chaume</t>
  </si>
  <si>
    <t>Dom avoine</t>
  </si>
  <si>
    <t>pha</t>
  </si>
  <si>
    <t>Prairie retourn?e</t>
  </si>
  <si>
    <t>Jachere carotte</t>
  </si>
  <si>
    <t>aut</t>
  </si>
  <si>
    <t>Navette ou indetermin?</t>
  </si>
  <si>
    <t>HAR</t>
  </si>
  <si>
    <t>SNE</t>
  </si>
  <si>
    <t>BTP</t>
  </si>
  <si>
    <t>Betteraves</t>
  </si>
  <si>
    <t>fev</t>
  </si>
  <si>
    <t>Dominante phac?lie</t>
  </si>
  <si>
    <t>reconstruit</t>
  </si>
  <si>
    <t>Prairie retourn?</t>
  </si>
  <si>
    <t>Recolte non finie non conforme</t>
  </si>
  <si>
    <t>VT_J2_Josselin_join</t>
  </si>
  <si>
    <t>Friche</t>
  </si>
  <si>
    <t>BVF</t>
  </si>
  <si>
    <t>Repousses faibles A priori non conforme</t>
  </si>
  <si>
    <t>J6S</t>
  </si>
  <si>
    <t>Ble noir</t>
  </si>
  <si>
    <t>Dont avoine et phacelie</t>
  </si>
  <si>
    <t>Choux fourrager</t>
  </si>
  <si>
    <t>Avoine moutarde</t>
  </si>
  <si>
    <t>Seche</t>
  </si>
  <si>
    <t>PPO</t>
  </si>
  <si>
    <t>SRS</t>
  </si>
  <si>
    <t>FET</t>
  </si>
  <si>
    <t>MCR</t>
  </si>
  <si>
    <t>BTA</t>
  </si>
  <si>
    <t>Infraction mx aqua</t>
  </si>
  <si>
    <t>TRN</t>
  </si>
  <si>
    <t>Non gelee ?</t>
  </si>
  <si>
    <t>Non fauchee semi seche</t>
  </si>
  <si>
    <t>MPC</t>
  </si>
  <si>
    <t>SOG</t>
  </si>
  <si>
    <t>PPR</t>
  </si>
  <si>
    <t>LUZ</t>
  </si>
  <si>
    <t>Artificielle regras r?sidu navete</t>
  </si>
  <si>
    <t>Sec</t>
  </si>
  <si>
    <t>Pied</t>
  </si>
  <si>
    <t>Rne mulch</t>
  </si>
  <si>
    <t>Regras ?</t>
  </si>
  <si>
    <t>Ren no conforme</t>
  </si>
  <si>
    <t>FVL</t>
  </si>
  <si>
    <t>Artificielle regras r?sidu navette</t>
  </si>
  <si>
    <t>Sur pied</t>
  </si>
  <si>
    <t>Couverture</t>
  </si>
  <si>
    <t>Effectif</t>
  </si>
  <si>
    <t>%</t>
  </si>
  <si>
    <t>Qualité</t>
  </si>
  <si>
    <t>fid</t>
  </si>
  <si>
    <t>id</t>
  </si>
  <si>
    <t>step</t>
  </si>
  <si>
    <t>Qualite</t>
  </si>
  <si>
    <t>hetro_espc</t>
  </si>
  <si>
    <t>hetero_par</t>
  </si>
  <si>
    <t>sol_trav</t>
  </si>
  <si>
    <t>residu</t>
  </si>
  <si>
    <t>comm</t>
  </si>
  <si>
    <t>SURF_PARC</t>
  </si>
  <si>
    <t>CODE_CULTU</t>
  </si>
  <si>
    <t>CODE_GROUP</t>
  </si>
  <si>
    <t>CULTURE_D1</t>
  </si>
  <si>
    <t>CULTURE_D2</t>
  </si>
  <si>
    <t>layer</t>
  </si>
  <si>
    <t>ID_PARCEL</t>
  </si>
  <si>
    <t>somme</t>
  </si>
  <si>
    <t>Heterogénéité d'espèces</t>
  </si>
  <si>
    <t>Heterogénéité de parcelle</t>
  </si>
  <si>
    <t>True</t>
  </si>
  <si>
    <t>False</t>
  </si>
  <si>
    <t>total</t>
  </si>
  <si>
    <t>Travail du sol</t>
  </si>
  <si>
    <t>Résidus</t>
  </si>
  <si>
    <t>enfouis</t>
  </si>
  <si>
    <t>non-enfouis</t>
  </si>
  <si>
    <t>Somme</t>
  </si>
  <si>
    <t>% dans le total</t>
  </si>
  <si>
    <t>Effectif2</t>
  </si>
  <si>
    <t>Effectif3</t>
  </si>
  <si>
    <t>nomenclatures</t>
  </si>
  <si>
    <t>faible</t>
  </si>
  <si>
    <t>moyen</t>
  </si>
  <si>
    <t>fort</t>
  </si>
  <si>
    <t>terre</t>
  </si>
  <si>
    <t>autres</t>
  </si>
  <si>
    <t>avoine gélive</t>
  </si>
  <si>
    <t>cereales</t>
  </si>
  <si>
    <t>col</t>
  </si>
  <si>
    <t>colza</t>
  </si>
  <si>
    <t>con</t>
  </si>
  <si>
    <t>consoude</t>
  </si>
  <si>
    <t>féverole</t>
  </si>
  <si>
    <t>mais</t>
  </si>
  <si>
    <t>melange</t>
  </si>
  <si>
    <t>moutarde</t>
  </si>
  <si>
    <t>navette fourragère</t>
  </si>
  <si>
    <t>phacélie</t>
  </si>
  <si>
    <t>poi</t>
  </si>
  <si>
    <t>pois de printemps</t>
  </si>
  <si>
    <t>prairie</t>
  </si>
  <si>
    <t>sol nu</t>
  </si>
  <si>
    <t>tou</t>
  </si>
  <si>
    <t>tounesol</t>
  </si>
  <si>
    <t>repousse</t>
  </si>
  <si>
    <t>old</t>
  </si>
  <si>
    <t>cereales passées</t>
  </si>
  <si>
    <t>repousses</t>
  </si>
  <si>
    <t>Légende :</t>
  </si>
  <si>
    <t>Effectif suffisant</t>
  </si>
  <si>
    <t>Border</t>
  </si>
  <si>
    <t>Insuffisant</t>
  </si>
  <si>
    <t>Nouvelle couverture : finalement agrégé avec prairie</t>
  </si>
  <si>
    <t>Idéal-type du sol nu avec résidus enfouis</t>
  </si>
  <si>
    <t>Envoi d'une notice</t>
  </si>
  <si>
    <t>Idéal-type-bis du sol nu avec résidus enfouis</t>
  </si>
  <si>
    <t>Ideal-type non-conforme</t>
  </si>
  <si>
    <t>Nouvelle couverture "mul" : = couv "mai" x qualite "terr"</t>
  </si>
  <si>
    <t>Nouvelle couverture "jac"</t>
  </si>
  <si>
    <t>Couv "mai" restreinte : = couv "mai" x qualite "fort"</t>
  </si>
  <si>
    <t>mul</t>
  </si>
  <si>
    <t>ok</t>
  </si>
  <si>
    <t>check_données_traitées</t>
  </si>
  <si>
    <t>jac</t>
  </si>
  <si>
    <t>Actions, regroupements, choix</t>
  </si>
  <si>
    <t>Couv "autres"</t>
  </si>
  <si>
    <t>exclusion de l'échantillon traité (-3)</t>
  </si>
  <si>
    <t>Part dans la couverture</t>
  </si>
  <si>
    <t>Céréales</t>
  </si>
  <si>
    <t>Avoine</t>
  </si>
  <si>
    <t>Remarque</t>
  </si>
  <si>
    <t>distinction peut-être compliquée optiquement mais statistiquement intéressante</t>
  </si>
  <si>
    <t>jachère</t>
  </si>
  <si>
    <t>Jachère</t>
  </si>
  <si>
    <t>Maïs</t>
  </si>
  <si>
    <t>Melange</t>
  </si>
  <si>
    <t>Moutarde</t>
  </si>
  <si>
    <t>Classe  agréger probablement au mélage</t>
  </si>
  <si>
    <t>Mulch</t>
  </si>
  <si>
    <t>Navette</t>
  </si>
  <si>
    <t>Phacélie</t>
  </si>
  <si>
    <t>Prairie</t>
  </si>
  <si>
    <t>Repousses</t>
  </si>
  <si>
    <t>Sol</t>
  </si>
  <si>
    <t>report des commentaires dans l'attribut résidu</t>
  </si>
  <si>
    <t>résidus</t>
  </si>
  <si>
    <t>suppression de l'attribut pour les couverts fort</t>
  </si>
  <si>
    <t>cohérence couvertures</t>
  </si>
  <si>
    <t>suppression des entités citées dans "Analyse combinatoire"</t>
  </si>
  <si>
    <t xml:space="preserve">A distinguer des prairies par couleur et hétérogénéité ? </t>
  </si>
  <si>
    <t>A distinguer des praires dans un second temps par couleur et/ou uniformité (à rassembler dans ce cas au prairies fourragères d'effectif 6)</t>
  </si>
  <si>
    <t>1ere tentative avec les deux qualité aggrégées par couleur, sinon exclusion des moyennes</t>
  </si>
  <si>
    <t>A différencier en interne selon l'intertemporalité</t>
  </si>
  <si>
    <t>jachèrre</t>
  </si>
  <si>
    <t>Traités ensemble, selon des critères de seuils radar, ces segments peuvent être bien identifiés. Sinon sans intertemporalité à aggréger au mulch</t>
  </si>
  <si>
    <t>couvert moyen et faible à écarter de la classe (mais à conserver pour analyse conjointe avec le maïs sur pied)</t>
  </si>
  <si>
    <t>Terre et fort à écarter (conserver pour analyse groupée intertemporelle). Classe moyen-fort à distinguer des céréales par intertemporalité et hétérogénéité</t>
  </si>
  <si>
    <t>CIPAN</t>
  </si>
  <si>
    <t>Pature</t>
  </si>
  <si>
    <t>NULL</t>
  </si>
  <si>
    <t>Résidus :</t>
  </si>
  <si>
    <t>écarter le REN et le NULL de la méta-classe "Restes"</t>
  </si>
  <si>
    <t>Restes</t>
  </si>
  <si>
    <t>mulch, maïs et repousses (RNE)</t>
  </si>
  <si>
    <t>Terre</t>
  </si>
  <si>
    <t>Semis</t>
  </si>
  <si>
    <t>Céréales (moyen et faible)</t>
  </si>
  <si>
    <t>à aggréger au sol nu dans la méta-classe "Terre"</t>
  </si>
  <si>
    <t>Méta-classe</t>
  </si>
  <si>
    <t>Aggrégation</t>
  </si>
  <si>
    <t>mélange, phacélie, moutarde, féverole</t>
  </si>
  <si>
    <t>Total</t>
  </si>
  <si>
    <t>Proportion</t>
  </si>
  <si>
    <t>Prairie, Avoine</t>
  </si>
  <si>
    <t>distinguer le couvert (par strates NDVI)</t>
  </si>
  <si>
    <t xml:space="preserve">Nature de la culture </t>
  </si>
  <si>
    <r>
      <rPr>
        <sz val="11"/>
        <color rgb="FFFF0000"/>
        <rFont val="Calibri"/>
        <family val="2"/>
        <scheme val="minor"/>
      </rPr>
      <t>Supprimer le faible</t>
    </r>
    <r>
      <rPr>
        <sz val="11"/>
        <color theme="1"/>
        <rFont val="Calibri"/>
        <family val="2"/>
        <scheme val="minor"/>
      </rPr>
      <t>, et agréger les deux autres. Classe à distinguer probablement des prairies par intertemporalité</t>
    </r>
  </si>
  <si>
    <r>
      <rPr>
        <sz val="11"/>
        <color rgb="FFFF0000"/>
        <rFont val="Calibri"/>
        <family val="2"/>
        <scheme val="minor"/>
      </rPr>
      <t>Faible à supprimer</t>
    </r>
    <r>
      <rPr>
        <sz val="11"/>
        <color theme="1"/>
        <rFont val="Calibri"/>
        <family val="2"/>
        <scheme val="minor"/>
      </rPr>
      <t>, moyen et fort à agréger pour tenter de distinguer la classe entre les couvert intmittents (intertemporalité). Sinon aggréagation au mélange</t>
    </r>
  </si>
  <si>
    <r>
      <rPr>
        <sz val="11"/>
        <color rgb="FFFF0000"/>
        <rFont val="Calibri"/>
        <family val="2"/>
        <scheme val="minor"/>
      </rPr>
      <t>Faible à supprimer</t>
    </r>
    <r>
      <rPr>
        <sz val="11"/>
        <color theme="1"/>
        <rFont val="Calibri"/>
        <family val="2"/>
        <scheme val="minor"/>
      </rPr>
      <t>. Considéré la classe dans son ensemble mais possibilité dans un second temps de distinguer faible et fort au sein des prairies et jachères isolées par intertemporalité</t>
    </r>
  </si>
  <si>
    <t>Féveroles</t>
  </si>
  <si>
    <t>sol, céréales &amp; repousses (terre)</t>
  </si>
  <si>
    <t>Erosion</t>
  </si>
  <si>
    <t>buffer -10m</t>
  </si>
  <si>
    <t>Suppression des entités sans géométries (suite érosion)</t>
  </si>
  <si>
    <t>fid (4227; 10119)</t>
  </si>
  <si>
    <t xml:space="preserve">modification des fid des entités en doublons </t>
  </si>
  <si>
    <t>3 entités</t>
  </si>
  <si>
    <t>Traitements pour entraintement</t>
  </si>
  <si>
    <t>Supression des parcelles érodées (10m) puis ré-agrégées sur leur fid commmun pour lequel moins de 10 pixel sont relevés dans la Zonal Statistics</t>
  </si>
  <si>
    <t>23 entités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</si>
</sst>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theme="5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1"/>
      </top>
      <bottom/>
      <diagonal/>
    </border>
    <border>
      <left style="thin">
        <color theme="5"/>
      </left>
      <right/>
      <top style="thin">
        <color theme="1"/>
      </top>
      <bottom style="thin">
        <color theme="5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1" xfId="0" applyFont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2" fillId="6" borderId="13" xfId="0" applyFont="1" applyFill="1" applyBorder="1"/>
    <xf numFmtId="0" fontId="0" fillId="0" borderId="13" xfId="0" applyBorder="1"/>
    <xf numFmtId="0" fontId="2" fillId="7" borderId="13" xfId="0" applyFont="1" applyFill="1" applyBorder="1"/>
    <xf numFmtId="0" fontId="2" fillId="8" borderId="13" xfId="0" applyFont="1" applyFill="1" applyBorder="1"/>
    <xf numFmtId="0" fontId="1" fillId="3" borderId="13" xfId="0" applyFont="1" applyFill="1" applyBorder="1"/>
    <xf numFmtId="0" fontId="2" fillId="9" borderId="13" xfId="0" applyFont="1" applyFill="1" applyBorder="1"/>
    <xf numFmtId="0" fontId="0" fillId="10" borderId="13" xfId="0" applyFill="1" applyBorder="1"/>
    <xf numFmtId="0" fontId="0" fillId="11" borderId="13" xfId="0" applyFill="1" applyBorder="1"/>
    <xf numFmtId="0" fontId="0" fillId="12" borderId="13" xfId="0" applyFill="1" applyBorder="1"/>
    <xf numFmtId="0" fontId="0" fillId="10" borderId="0" xfId="0" applyFill="1"/>
    <xf numFmtId="0" fontId="1" fillId="2" borderId="0" xfId="0" applyFont="1" applyFill="1" applyBorder="1"/>
    <xf numFmtId="0" fontId="1" fillId="13" borderId="0" xfId="0" applyFont="1" applyFill="1" applyBorder="1"/>
    <xf numFmtId="0" fontId="1" fillId="5" borderId="10" xfId="0" applyFont="1" applyFill="1" applyBorder="1" applyAlignment="1">
      <alignment vertical="center" wrapText="1"/>
    </xf>
    <xf numFmtId="0" fontId="1" fillId="5" borderId="1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" fillId="5" borderId="12" xfId="0" applyFont="1" applyFill="1" applyBorder="1" applyAlignment="1">
      <alignment vertical="center" wrapText="1"/>
    </xf>
    <xf numFmtId="0" fontId="1" fillId="14" borderId="0" xfId="0" applyFont="1" applyFill="1"/>
    <xf numFmtId="0" fontId="0" fillId="15" borderId="13" xfId="0" applyFill="1" applyBorder="1"/>
    <xf numFmtId="0" fontId="0" fillId="0" borderId="0" xfId="0" applyAlignment="1">
      <alignment horizontal="right"/>
    </xf>
    <xf numFmtId="0" fontId="0" fillId="12" borderId="0" xfId="0" applyFill="1"/>
    <xf numFmtId="0" fontId="0" fillId="0" borderId="0" xfId="0" applyAlignment="1">
      <alignment horizontal="center" vertical="center"/>
    </xf>
    <xf numFmtId="0" fontId="0" fillId="11" borderId="0" xfId="0" applyFill="1"/>
    <xf numFmtId="0" fontId="0" fillId="0" borderId="13" xfId="0" applyBorder="1" applyAlignment="1">
      <alignment wrapText="1"/>
    </xf>
    <xf numFmtId="0" fontId="0" fillId="15" borderId="13" xfId="0" applyFill="1" applyBorder="1" applyAlignment="1">
      <alignment wrapText="1"/>
    </xf>
    <xf numFmtId="0" fontId="2" fillId="15" borderId="14" xfId="0" applyFont="1" applyFill="1" applyBorder="1" applyAlignment="1">
      <alignment vertical="center"/>
    </xf>
    <xf numFmtId="0" fontId="2" fillId="15" borderId="14" xfId="0" applyFont="1" applyFill="1" applyBorder="1"/>
    <xf numFmtId="0" fontId="2" fillId="15" borderId="14" xfId="0" applyFont="1" applyFill="1" applyBorder="1" applyAlignment="1">
      <alignment horizontal="center" vertical="center"/>
    </xf>
    <xf numFmtId="0" fontId="0" fillId="10" borderId="16" xfId="0" applyFill="1" applyBorder="1"/>
    <xf numFmtId="0" fontId="0" fillId="0" borderId="16" xfId="0" applyBorder="1"/>
    <xf numFmtId="0" fontId="0" fillId="12" borderId="21" xfId="0" applyFill="1" applyBorder="1"/>
    <xf numFmtId="0" fontId="0" fillId="0" borderId="21" xfId="0" applyBorder="1"/>
    <xf numFmtId="0" fontId="0" fillId="0" borderId="22" xfId="0" applyBorder="1" applyAlignment="1">
      <alignment horizontal="center" vertical="center"/>
    </xf>
    <xf numFmtId="0" fontId="2" fillId="17" borderId="23" xfId="0" applyFont="1" applyFill="1" applyBorder="1" applyAlignment="1">
      <alignment horizontal="center" vertical="center"/>
    </xf>
    <xf numFmtId="0" fontId="0" fillId="11" borderId="24" xfId="0" applyFill="1" applyBorder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horizontal="center" vertical="center" wrapText="1"/>
    </xf>
    <xf numFmtId="0" fontId="0" fillId="10" borderId="24" xfId="0" applyFill="1" applyBorder="1"/>
    <xf numFmtId="0" fontId="0" fillId="0" borderId="24" xfId="0" applyBorder="1"/>
    <xf numFmtId="0" fontId="0" fillId="0" borderId="25" xfId="0" applyBorder="1" applyAlignment="1">
      <alignment horizontal="center" vertical="center"/>
    </xf>
    <xf numFmtId="0" fontId="0" fillId="12" borderId="16" xfId="0" applyFill="1" applyBorder="1"/>
    <xf numFmtId="0" fontId="0" fillId="11" borderId="21" xfId="0" applyFill="1" applyBorder="1"/>
    <xf numFmtId="0" fontId="0" fillId="12" borderId="24" xfId="0" applyFill="1" applyBorder="1"/>
    <xf numFmtId="0" fontId="3" fillId="16" borderId="16" xfId="0" applyFont="1" applyFill="1" applyBorder="1"/>
    <xf numFmtId="0" fontId="0" fillId="10" borderId="21" xfId="0" applyFill="1" applyBorder="1"/>
    <xf numFmtId="0" fontId="0" fillId="0" borderId="0" xfId="0" applyNumberFormat="1"/>
    <xf numFmtId="0" fontId="0" fillId="11" borderId="0" xfId="0" applyFill="1" applyAlignment="1">
      <alignment vertical="center"/>
    </xf>
    <xf numFmtId="0" fontId="2" fillId="17" borderId="29" xfId="0" applyFont="1" applyFill="1" applyBorder="1" applyAlignment="1">
      <alignment horizontal="center" vertical="center"/>
    </xf>
    <xf numFmtId="0" fontId="0" fillId="10" borderId="15" xfId="0" applyFill="1" applyBorder="1"/>
    <xf numFmtId="0" fontId="0" fillId="12" borderId="18" xfId="0" applyFill="1" applyBorder="1"/>
    <xf numFmtId="0" fontId="0" fillId="12" borderId="20" xfId="0" applyFill="1" applyBorder="1"/>
    <xf numFmtId="0" fontId="0" fillId="0" borderId="22" xfId="0" applyBorder="1"/>
    <xf numFmtId="0" fontId="2" fillId="17" borderId="32" xfId="0" applyFont="1" applyFill="1" applyBorder="1" applyAlignment="1">
      <alignment horizontal="center" vertical="center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17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2" fillId="17" borderId="15" xfId="0" applyFont="1" applyFill="1" applyBorder="1" applyAlignment="1">
      <alignment horizontal="center" vertical="center"/>
    </xf>
    <xf numFmtId="0" fontId="2" fillId="17" borderId="18" xfId="0" applyFont="1" applyFill="1" applyBorder="1" applyAlignment="1">
      <alignment horizontal="center" vertical="center"/>
    </xf>
    <xf numFmtId="0" fontId="2" fillId="17" borderId="20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2" fillId="17" borderId="29" xfId="0" applyFont="1" applyFill="1" applyBorder="1" applyAlignment="1">
      <alignment horizontal="center" vertical="center"/>
    </xf>
    <xf numFmtId="0" fontId="2" fillId="17" borderId="36" xfId="0" applyFont="1" applyFill="1" applyBorder="1" applyAlignment="1">
      <alignment horizontal="center" vertical="center"/>
    </xf>
    <xf numFmtId="0" fontId="2" fillId="17" borderId="15" xfId="0" applyFont="1" applyFill="1" applyBorder="1" applyAlignment="1">
      <alignment horizontal="center" vertical="center" wrapText="1"/>
    </xf>
    <xf numFmtId="0" fontId="2" fillId="17" borderId="20" xfId="0" applyFont="1" applyFill="1" applyBorder="1" applyAlignment="1">
      <alignment horizontal="center" vertical="center" wrapText="1"/>
    </xf>
    <xf numFmtId="0" fontId="1" fillId="14" borderId="0" xfId="0" applyFont="1" applyFill="1" applyAlignment="1">
      <alignment horizontal="center"/>
    </xf>
    <xf numFmtId="0" fontId="0" fillId="15" borderId="13" xfId="0" applyFill="1" applyBorder="1" applyAlignment="1">
      <alignment vertical="center" wrapText="1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4" name="Tableau6915" displayName="Tableau6915" ref="A19:F21" headerRowCount="0" totalsRowShown="0">
  <tableColumns count="6">
    <tableColumn id="1" name="Heterogénéité d'espèces"/>
    <tableColumn id="2" name="Effectif"/>
    <tableColumn id="3" name="Heterogénéité de parcelle"/>
    <tableColumn id="4" name="Effectif2"/>
    <tableColumn id="5" name="Travail du sol"/>
    <tableColumn id="6" name="Effectif3"/>
  </tableColumns>
  <tableStyleInfo name="TableStyleLight14" showFirstColumn="0" showLastColumn="0" showRowStripes="1" showColumnStripes="0"/>
</table>
</file>

<file path=xl/tables/table10.xml><?xml version="1.0" encoding="utf-8"?>
<table xmlns="http://schemas.openxmlformats.org/spreadsheetml/2006/main" id="6" name="Tableau6" displayName="Tableau6" ref="E1:J4" totalsRowShown="0">
  <autoFilter ref="E1:J4"/>
  <tableColumns count="6">
    <tableColumn id="1" name="Heterogénéité d'espèces"/>
    <tableColumn id="2" name="Effectif"/>
    <tableColumn id="3" name="Heterogénéité de parcelle"/>
    <tableColumn id="4" name="Effectif2"/>
    <tableColumn id="5" name="Travail du sol"/>
    <tableColumn id="6" name="Effectif3"/>
  </tableColumns>
  <tableStyleInfo name="TableStyleLight14" showFirstColumn="0" showLastColumn="0" showRowStripes="1" showColumnStripes="0"/>
</table>
</file>

<file path=xl/tables/table11.xml><?xml version="1.0" encoding="utf-8"?>
<table xmlns="http://schemas.openxmlformats.org/spreadsheetml/2006/main" id="9" name="Tableau110" displayName="Tableau110" ref="A1:Q735" totalsRowShown="0">
  <autoFilter ref="A1:Q735">
    <filterColumn colId="9">
      <filters>
        <filter val="Infraction mx aqua"/>
        <filter val="Non conforme"/>
        <filter val="Recolte non finie non conforme"/>
        <filter val="Ren no conforme"/>
        <filter val="Repousses faibles A priori non conforme"/>
      </filters>
    </filterColumn>
  </autoFilter>
  <sortState ref="A2:Q735">
    <sortCondition ref="J1:J735"/>
  </sortState>
  <tableColumns count="17">
    <tableColumn id="1" name="fid"/>
    <tableColumn id="2" name="id"/>
    <tableColumn id="3" name="step"/>
    <tableColumn id="4" name="Qualite"/>
    <tableColumn id="5" name="Couverture"/>
    <tableColumn id="6" name="hetro_espc"/>
    <tableColumn id="7" name="hetero_par"/>
    <tableColumn id="8" name="sol_trav"/>
    <tableColumn id="9" name="residu"/>
    <tableColumn id="10" name="comm"/>
    <tableColumn id="11" name="SURF_PARC"/>
    <tableColumn id="12" name="CODE_CULTU"/>
    <tableColumn id="13" name="CODE_GROUP"/>
    <tableColumn id="14" name="CULTURE_D1"/>
    <tableColumn id="15" name="CULTURE_D2"/>
    <tableColumn id="16" name="layer"/>
    <tableColumn id="17" name="ID_PARCEL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id="1" name="Tableau1" displayName="Tableau1" ref="A1:Q740" totalsRowShown="0">
  <autoFilter ref="A1:Q740"/>
  <sortState ref="A2:Q740">
    <sortCondition ref="E1:E740"/>
  </sortState>
  <tableColumns count="17">
    <tableColumn id="1" name="fid"/>
    <tableColumn id="2" name="id"/>
    <tableColumn id="3" name="step"/>
    <tableColumn id="4" name="Qualite"/>
    <tableColumn id="5" name="Couverture"/>
    <tableColumn id="6" name="hetro_espc"/>
    <tableColumn id="7" name="hetero_par"/>
    <tableColumn id="8" name="sol_trav"/>
    <tableColumn id="9" name="residu"/>
    <tableColumn id="10" name="comm"/>
    <tableColumn id="11" name="SURF_PARC"/>
    <tableColumn id="12" name="CODE_CULTU"/>
    <tableColumn id="13" name="CODE_GROUP"/>
    <tableColumn id="14" name="CULTURE_D1"/>
    <tableColumn id="15" name="CULTURE_D2"/>
    <tableColumn id="16" name="layer"/>
    <tableColumn id="17" name="ID_PARCEL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10" name="Tableau211" displayName="Tableau211" ref="A1:C14" totalsRowShown="0">
  <autoFilter ref="A1:C14"/>
  <tableColumns count="3">
    <tableColumn id="1" name="Couverture" dataDxfId="6"/>
    <tableColumn id="2" name="Effectif" dataDxfId="5">
      <calculatedColumnFormula>COUNTIF(Tableau110[Couverture],'stats traitées'!A2)</calculatedColumnFormula>
    </tableColumn>
    <tableColumn id="3" name="%">
      <calculatedColumnFormula>ROUND(B2/B$16*100,2)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11" name="Tableau412" displayName="Tableau412" ref="A18:C22" totalsRowShown="0">
  <autoFilter ref="A18:C22"/>
  <tableColumns count="3">
    <tableColumn id="1" name="Qualité" dataDxfId="4"/>
    <tableColumn id="2" name="Effectif" dataDxfId="3">
      <calculatedColumnFormula>COUNTIF(Tableau110[Qualite],'stats traitées'!A19)</calculatedColumnFormula>
    </tableColumn>
    <tableColumn id="3" name="%">
      <calculatedColumnFormula>ROUND(B19/B$24*100,2)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12" name="Tableau513" displayName="Tableau513" ref="A26:C28" totalsRowShown="0">
  <autoFilter ref="A26:C28"/>
  <tableColumns count="3">
    <tableColumn id="1" name="Résidus"/>
    <tableColumn id="2" name="Effectif" dataDxfId="2">
      <calculatedColumnFormula>COUNTIF(Tableau110[residu],"ren")</calculatedColumnFormula>
    </tableColumn>
    <tableColumn id="3" name="% dans le total">
      <calculatedColumnFormula>ROUND(B27/B$24*100,2)</calculatedColumnFormula>
    </tableColumn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id="13" name="Tableau614" displayName="Tableau614" ref="E1:J4" totalsRowShown="0">
  <autoFilter ref="E1:J4"/>
  <tableColumns count="6">
    <tableColumn id="1" name="Heterogénéité d'espèces"/>
    <tableColumn id="2" name="Effectif"/>
    <tableColumn id="3" name="Heterogénéité de parcelle"/>
    <tableColumn id="4" name="Effectif2"/>
    <tableColumn id="5" name="Travail du sol"/>
    <tableColumn id="6" name="Effectif3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id="8" name="Tableau69" displayName="Tableau69" ref="A18:F20" headerRowCount="0" totalsRowShown="0">
  <tableColumns count="6">
    <tableColumn id="1" name="Heterogénéité d'espèces"/>
    <tableColumn id="2" name="Effectif"/>
    <tableColumn id="3" name="Heterogénéité de parcelle"/>
    <tableColumn id="4" name="Effectif2"/>
    <tableColumn id="5" name="Travail du sol"/>
    <tableColumn id="6" name="Effectif3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id="2" name="Tableau2" displayName="Tableau2" ref="A1:C13" totalsRowShown="0">
  <autoFilter ref="A1:C13"/>
  <tableColumns count="3">
    <tableColumn id="1" name="Couverture" dataDxfId="1"/>
    <tableColumn id="2" name="Effectif">
      <calculatedColumnFormula>COUNTIF(Tableau1[Couverture],'stats 1er rang'!A2)</calculatedColumnFormula>
    </tableColumn>
    <tableColumn id="3" name="%">
      <calculatedColumnFormula>ROUND(B2/B$15*100,2)</calculatedColumnFormula>
    </tableColumn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id="4" name="Tableau4" displayName="Tableau4" ref="A17:C21" totalsRowShown="0">
  <autoFilter ref="A17:C21"/>
  <tableColumns count="3">
    <tableColumn id="1" name="Qualité" dataDxfId="0"/>
    <tableColumn id="2" name="Effectif">
      <calculatedColumnFormula>COUNTIF(Tableau1[Qualite],'stats 1er rang'!A18)</calculatedColumnFormula>
    </tableColumn>
    <tableColumn id="3" name="%">
      <calculatedColumnFormula>ROUND(B18/B$23*100,2)</calculatedColumnFormula>
    </tableColumn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id="5" name="Tableau5" displayName="Tableau5" ref="A25:C27" totalsRowShown="0">
  <autoFilter ref="A25:C27"/>
  <tableColumns count="3">
    <tableColumn id="1" name="Résidus"/>
    <tableColumn id="2" name="Effectif">
      <calculatedColumnFormula>COUNTIF(Tableau1[residu],"rne")</calculatedColumnFormula>
    </tableColumn>
    <tableColumn id="3" name="% dans le total">
      <calculatedColumnFormula>ROUND(B26/B$23*100,2)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J11" sqref="J11"/>
    </sheetView>
  </sheetViews>
  <sheetFormatPr baseColWidth="10" defaultRowHeight="15" x14ac:dyDescent="0.25"/>
  <cols>
    <col min="1" max="1" width="18.5703125" customWidth="1"/>
    <col min="3" max="3" width="11.42578125" customWidth="1"/>
    <col min="4" max="4" width="17.140625" customWidth="1"/>
    <col min="5" max="5" width="13" customWidth="1"/>
    <col min="7" max="7" width="17" customWidth="1"/>
    <col min="9" max="9" width="16.7109375" customWidth="1"/>
  </cols>
  <sheetData>
    <row r="1" spans="1:9" x14ac:dyDescent="0.25">
      <c r="A1" s="2" t="s">
        <v>132</v>
      </c>
      <c r="B1" s="3" t="s">
        <v>133</v>
      </c>
      <c r="C1" s="4" t="s">
        <v>134</v>
      </c>
      <c r="E1" s="14" t="s">
        <v>135</v>
      </c>
      <c r="F1" s="14" t="s">
        <v>133</v>
      </c>
      <c r="G1" s="14" t="s">
        <v>134</v>
      </c>
      <c r="I1" s="21" t="s">
        <v>194</v>
      </c>
    </row>
    <row r="2" spans="1:9" x14ac:dyDescent="0.25">
      <c r="A2" s="19" t="s">
        <v>186</v>
      </c>
      <c r="B2">
        <v>213</v>
      </c>
      <c r="C2">
        <v>29.02</v>
      </c>
      <c r="E2" s="16" t="s">
        <v>169</v>
      </c>
      <c r="F2">
        <v>331</v>
      </c>
      <c r="G2">
        <v>45.1</v>
      </c>
      <c r="I2" s="16" t="s">
        <v>195</v>
      </c>
    </row>
    <row r="3" spans="1:9" x14ac:dyDescent="0.25">
      <c r="A3" s="19" t="s">
        <v>173</v>
      </c>
      <c r="B3">
        <v>190</v>
      </c>
      <c r="C3">
        <v>25.89</v>
      </c>
      <c r="E3" s="16" t="s">
        <v>168</v>
      </c>
      <c r="F3">
        <v>156</v>
      </c>
      <c r="G3">
        <v>21.25</v>
      </c>
      <c r="I3" s="17" t="s">
        <v>196</v>
      </c>
    </row>
    <row r="4" spans="1:9" x14ac:dyDescent="0.25">
      <c r="A4" s="19" t="s">
        <v>187</v>
      </c>
      <c r="B4">
        <v>98</v>
      </c>
      <c r="C4">
        <v>13.35</v>
      </c>
      <c r="E4" s="16" t="s">
        <v>167</v>
      </c>
      <c r="F4">
        <v>141</v>
      </c>
      <c r="G4">
        <v>19.21</v>
      </c>
      <c r="I4" s="18" t="s">
        <v>197</v>
      </c>
    </row>
    <row r="5" spans="1:9" x14ac:dyDescent="0.25">
      <c r="A5" s="19" t="s">
        <v>180</v>
      </c>
      <c r="B5">
        <v>63</v>
      </c>
      <c r="C5">
        <v>8.58</v>
      </c>
      <c r="E5" s="16" t="s">
        <v>170</v>
      </c>
      <c r="F5">
        <v>106</v>
      </c>
      <c r="G5">
        <v>14.44</v>
      </c>
    </row>
    <row r="6" spans="1:9" x14ac:dyDescent="0.25">
      <c r="A6" s="19" t="s">
        <v>182</v>
      </c>
      <c r="B6">
        <v>55</v>
      </c>
      <c r="C6">
        <v>7.49</v>
      </c>
    </row>
    <row r="7" spans="1:9" x14ac:dyDescent="0.25">
      <c r="A7" s="55" t="s">
        <v>14</v>
      </c>
      <c r="B7" s="24">
        <v>27</v>
      </c>
      <c r="C7" s="24">
        <v>3.68</v>
      </c>
      <c r="E7" s="12" t="s">
        <v>152</v>
      </c>
      <c r="F7" s="11">
        <f>SUM(F2:F5)</f>
        <v>734</v>
      </c>
      <c r="G7" s="11">
        <f>SUM(G2:G5)</f>
        <v>100</v>
      </c>
    </row>
    <row r="8" spans="1:9" x14ac:dyDescent="0.25">
      <c r="A8" s="31" t="s">
        <v>218</v>
      </c>
      <c r="B8">
        <v>24</v>
      </c>
      <c r="C8">
        <v>3.27</v>
      </c>
    </row>
    <row r="9" spans="1:9" x14ac:dyDescent="0.25">
      <c r="A9" s="31" t="s">
        <v>183</v>
      </c>
      <c r="B9">
        <v>17</v>
      </c>
      <c r="C9">
        <v>2.3199999999999998</v>
      </c>
    </row>
    <row r="10" spans="1:9" x14ac:dyDescent="0.25">
      <c r="A10" s="31" t="s">
        <v>193</v>
      </c>
      <c r="B10">
        <v>14</v>
      </c>
      <c r="C10">
        <v>1.91</v>
      </c>
    </row>
    <row r="11" spans="1:9" x14ac:dyDescent="0.25">
      <c r="A11" s="31" t="s">
        <v>172</v>
      </c>
      <c r="B11">
        <v>11</v>
      </c>
      <c r="C11">
        <v>1.5</v>
      </c>
      <c r="E11" s="7" t="s">
        <v>159</v>
      </c>
      <c r="F11" s="8" t="s">
        <v>133</v>
      </c>
      <c r="G11" s="9" t="s">
        <v>163</v>
      </c>
    </row>
    <row r="12" spans="1:9" x14ac:dyDescent="0.25">
      <c r="A12" s="31" t="s">
        <v>179</v>
      </c>
      <c r="B12">
        <v>8</v>
      </c>
      <c r="C12">
        <v>1.0900000000000001</v>
      </c>
      <c r="E12" s="16" t="s">
        <v>160</v>
      </c>
      <c r="F12" s="11">
        <v>77</v>
      </c>
      <c r="G12" s="11">
        <v>10.49</v>
      </c>
    </row>
    <row r="13" spans="1:9" x14ac:dyDescent="0.25">
      <c r="A13" s="29" t="s">
        <v>178</v>
      </c>
      <c r="B13">
        <v>8</v>
      </c>
      <c r="C13">
        <v>1.0900000000000001</v>
      </c>
      <c r="E13" s="16" t="s">
        <v>161</v>
      </c>
      <c r="F13" s="11">
        <v>77</v>
      </c>
      <c r="G13" s="11">
        <v>10.49</v>
      </c>
    </row>
    <row r="14" spans="1:9" x14ac:dyDescent="0.25">
      <c r="A14" s="29" t="s">
        <v>181</v>
      </c>
      <c r="B14">
        <v>6</v>
      </c>
      <c r="C14">
        <v>0.82</v>
      </c>
    </row>
    <row r="15" spans="1:9" x14ac:dyDescent="0.25">
      <c r="E15" s="13" t="s">
        <v>162</v>
      </c>
      <c r="F15" s="11">
        <v>154</v>
      </c>
      <c r="G15" s="11">
        <v>20.98</v>
      </c>
    </row>
    <row r="16" spans="1:9" x14ac:dyDescent="0.25">
      <c r="A16" s="10" t="s">
        <v>152</v>
      </c>
      <c r="B16" s="11">
        <f>SUM(B2:B14)</f>
        <v>734</v>
      </c>
      <c r="C16" s="11">
        <f>SUM(C2:C14)</f>
        <v>100.00999999999998</v>
      </c>
    </row>
    <row r="18" spans="1:8" s="24" customFormat="1" ht="31.5" customHeight="1" x14ac:dyDescent="0.25">
      <c r="A18" s="22" t="s">
        <v>153</v>
      </c>
      <c r="B18" s="23" t="s">
        <v>133</v>
      </c>
      <c r="D18" s="23" t="s">
        <v>154</v>
      </c>
      <c r="E18" s="23" t="s">
        <v>133</v>
      </c>
      <c r="G18" s="23" t="s">
        <v>158</v>
      </c>
      <c r="H18" s="25" t="s">
        <v>133</v>
      </c>
    </row>
    <row r="19" spans="1:8" x14ac:dyDescent="0.25">
      <c r="A19" s="19" t="s">
        <v>155</v>
      </c>
      <c r="B19">
        <f>COUNTIF(Tableau110[hetro_espc],1)</f>
        <v>67</v>
      </c>
      <c r="D19" s="19" t="s">
        <v>155</v>
      </c>
      <c r="E19">
        <f>COUNTIF(Tableau110[hetero_par],1)</f>
        <v>56</v>
      </c>
      <c r="G19" s="19" t="s">
        <v>155</v>
      </c>
      <c r="H19">
        <f>COUNTIF(Tableau110[sol_trav],1)</f>
        <v>107</v>
      </c>
    </row>
    <row r="20" spans="1:8" x14ac:dyDescent="0.25">
      <c r="A20" t="s">
        <v>156</v>
      </c>
      <c r="B20">
        <f>COUNTIF(Tableau110[hetro_espc],0)</f>
        <v>667</v>
      </c>
      <c r="D20" t="s">
        <v>156</v>
      </c>
      <c r="E20">
        <f>COUNTIF(Tableau110[hetero_par],0)</f>
        <v>678</v>
      </c>
      <c r="G20" t="s">
        <v>156</v>
      </c>
      <c r="H20">
        <f>COUNTIF(Tableau110[sol_trav],0)</f>
        <v>627</v>
      </c>
    </row>
    <row r="21" spans="1:8" x14ac:dyDescent="0.25">
      <c r="A21" s="15" t="s">
        <v>152</v>
      </c>
      <c r="B21">
        <f>SUM(B19:B20)</f>
        <v>734</v>
      </c>
      <c r="D21" s="15" t="s">
        <v>152</v>
      </c>
      <c r="E21">
        <f>SUM(E19:E20)</f>
        <v>734</v>
      </c>
      <c r="G21" s="15" t="s">
        <v>152</v>
      </c>
      <c r="H21">
        <f>SUM(H19:H20)</f>
        <v>734</v>
      </c>
    </row>
  </sheetData>
  <sortState ref="A2:C14">
    <sortCondition descending="1" ref="C6:C18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7"/>
  <sheetViews>
    <sheetView zoomScale="160" zoomScaleNormal="160" workbookViewId="0">
      <selection activeCell="G12" sqref="G12"/>
    </sheetView>
  </sheetViews>
  <sheetFormatPr baseColWidth="10" defaultRowHeight="15" x14ac:dyDescent="0.25"/>
  <cols>
    <col min="2" max="2" width="17.42578125" customWidth="1"/>
    <col min="6" max="6" width="16.42578125" customWidth="1"/>
    <col min="7" max="7" width="38.42578125" customWidth="1"/>
  </cols>
  <sheetData>
    <row r="2" spans="2:9" ht="15.75" thickBot="1" x14ac:dyDescent="0.3">
      <c r="B2" s="2" t="s">
        <v>132</v>
      </c>
      <c r="C2" s="3" t="s">
        <v>133</v>
      </c>
      <c r="D2" s="4" t="s">
        <v>134</v>
      </c>
      <c r="F2" s="20" t="s">
        <v>254</v>
      </c>
      <c r="G2" s="20" t="s">
        <v>255</v>
      </c>
      <c r="H2" s="20" t="s">
        <v>133</v>
      </c>
      <c r="I2" s="20" t="s">
        <v>258</v>
      </c>
    </row>
    <row r="3" spans="2:9" ht="15.75" thickBot="1" x14ac:dyDescent="0.3">
      <c r="B3" s="19" t="s">
        <v>186</v>
      </c>
      <c r="C3">
        <v>213</v>
      </c>
      <c r="D3">
        <v>29.02</v>
      </c>
      <c r="F3" s="42" t="s">
        <v>244</v>
      </c>
      <c r="G3" s="60" t="s">
        <v>259</v>
      </c>
      <c r="H3" s="62">
        <v>224</v>
      </c>
      <c r="I3">
        <f t="shared" ref="I3:I10" si="0">ROUND(H3/H$10*100,2)</f>
        <v>30.6</v>
      </c>
    </row>
    <row r="4" spans="2:9" ht="15.75" thickBot="1" x14ac:dyDescent="0.3">
      <c r="B4" s="19" t="s">
        <v>173</v>
      </c>
      <c r="C4">
        <v>190</v>
      </c>
      <c r="D4">
        <v>25.89</v>
      </c>
      <c r="F4" s="42" t="s">
        <v>218</v>
      </c>
      <c r="G4" s="60" t="s">
        <v>219</v>
      </c>
      <c r="H4" s="62">
        <v>24</v>
      </c>
      <c r="I4">
        <f t="shared" si="0"/>
        <v>3.28</v>
      </c>
    </row>
    <row r="5" spans="2:9" ht="15.75" thickBot="1" x14ac:dyDescent="0.3">
      <c r="B5" s="19" t="s">
        <v>187</v>
      </c>
      <c r="C5">
        <v>98</v>
      </c>
      <c r="D5">
        <v>13.35</v>
      </c>
      <c r="F5" s="42" t="s">
        <v>243</v>
      </c>
      <c r="G5" s="60" t="s">
        <v>256</v>
      </c>
      <c r="H5" s="63">
        <v>94</v>
      </c>
      <c r="I5">
        <f t="shared" si="0"/>
        <v>12.84</v>
      </c>
    </row>
    <row r="6" spans="2:9" ht="15.75" thickBot="1" x14ac:dyDescent="0.3">
      <c r="B6" s="19" t="s">
        <v>180</v>
      </c>
      <c r="C6">
        <v>63</v>
      </c>
      <c r="D6">
        <v>8.58</v>
      </c>
      <c r="F6" s="42" t="s">
        <v>225</v>
      </c>
      <c r="G6" s="60" t="s">
        <v>225</v>
      </c>
      <c r="H6" s="63">
        <v>55</v>
      </c>
      <c r="I6">
        <f t="shared" si="0"/>
        <v>7.51</v>
      </c>
    </row>
    <row r="7" spans="2:9" ht="15.75" thickBot="1" x14ac:dyDescent="0.3">
      <c r="B7" s="19" t="s">
        <v>182</v>
      </c>
      <c r="C7">
        <v>55</v>
      </c>
      <c r="D7">
        <v>7.49</v>
      </c>
      <c r="F7" s="42" t="s">
        <v>248</v>
      </c>
      <c r="G7" s="60" t="s">
        <v>249</v>
      </c>
      <c r="H7" s="63">
        <v>47</v>
      </c>
      <c r="I7">
        <f t="shared" si="0"/>
        <v>6.42</v>
      </c>
    </row>
    <row r="8" spans="2:9" ht="15.75" thickBot="1" x14ac:dyDescent="0.3">
      <c r="B8" s="55" t="s">
        <v>14</v>
      </c>
      <c r="C8" s="24">
        <v>27</v>
      </c>
      <c r="D8" s="24">
        <v>3.68</v>
      </c>
      <c r="F8" s="42" t="s">
        <v>251</v>
      </c>
      <c r="G8" s="60" t="s">
        <v>252</v>
      </c>
      <c r="H8" s="63">
        <v>171</v>
      </c>
      <c r="I8">
        <f t="shared" si="0"/>
        <v>23.36</v>
      </c>
    </row>
    <row r="9" spans="2:9" ht="15.75" thickBot="1" x14ac:dyDescent="0.3">
      <c r="B9" s="31" t="s">
        <v>218</v>
      </c>
      <c r="C9">
        <v>24</v>
      </c>
      <c r="D9">
        <v>3.27</v>
      </c>
      <c r="F9" s="42" t="s">
        <v>250</v>
      </c>
      <c r="G9" s="60" t="s">
        <v>266</v>
      </c>
      <c r="H9" s="63">
        <v>117</v>
      </c>
      <c r="I9">
        <f t="shared" si="0"/>
        <v>15.98</v>
      </c>
    </row>
    <row r="10" spans="2:9" ht="15.75" thickBot="1" x14ac:dyDescent="0.3">
      <c r="B10" s="31" t="s">
        <v>183</v>
      </c>
      <c r="C10">
        <v>17</v>
      </c>
      <c r="D10">
        <v>2.3199999999999998</v>
      </c>
      <c r="G10" s="61" t="s">
        <v>257</v>
      </c>
      <c r="H10" s="64">
        <v>732</v>
      </c>
      <c r="I10">
        <f t="shared" si="0"/>
        <v>100</v>
      </c>
    </row>
    <row r="11" spans="2:9" x14ac:dyDescent="0.25">
      <c r="B11" s="31" t="s">
        <v>193</v>
      </c>
      <c r="C11">
        <v>14</v>
      </c>
      <c r="D11">
        <v>1.91</v>
      </c>
    </row>
    <row r="12" spans="2:9" x14ac:dyDescent="0.25">
      <c r="B12" s="31" t="s">
        <v>172</v>
      </c>
      <c r="C12">
        <v>11</v>
      </c>
      <c r="D12">
        <v>1.5</v>
      </c>
    </row>
    <row r="13" spans="2:9" x14ac:dyDescent="0.25">
      <c r="B13" s="31" t="s">
        <v>179</v>
      </c>
      <c r="C13">
        <v>8</v>
      </c>
      <c r="D13">
        <v>1.0900000000000001</v>
      </c>
    </row>
    <row r="14" spans="2:9" x14ac:dyDescent="0.25">
      <c r="B14" s="29" t="s">
        <v>178</v>
      </c>
      <c r="C14">
        <v>8</v>
      </c>
      <c r="D14">
        <v>1.0900000000000001</v>
      </c>
      <c r="F14" t="s">
        <v>260</v>
      </c>
    </row>
    <row r="15" spans="2:9" x14ac:dyDescent="0.25">
      <c r="B15" s="29" t="s">
        <v>181</v>
      </c>
      <c r="C15">
        <v>6</v>
      </c>
      <c r="D15">
        <v>0.82</v>
      </c>
      <c r="F15" t="s">
        <v>261</v>
      </c>
    </row>
    <row r="17" spans="2:4" x14ac:dyDescent="0.25">
      <c r="B17" s="10" t="s">
        <v>152</v>
      </c>
      <c r="C17" s="11">
        <f>SUM(C3:C15)</f>
        <v>734</v>
      </c>
      <c r="D17" s="11">
        <f>SUM(D3:D15)</f>
        <v>100.00999999999998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H13" sqref="H13"/>
    </sheetView>
  </sheetViews>
  <sheetFormatPr baseColWidth="10" defaultRowHeight="15" x14ac:dyDescent="0.25"/>
  <cols>
    <col min="1" max="1" width="11.42578125" style="24"/>
    <col min="4" max="4" width="21.140625" customWidth="1"/>
    <col min="5" max="5" width="73.42578125" style="30" customWidth="1"/>
    <col min="8" max="8" width="33" customWidth="1"/>
  </cols>
  <sheetData>
    <row r="1" spans="1:5" ht="15.75" thickBot="1" x14ac:dyDescent="0.3">
      <c r="A1" s="34" t="s">
        <v>132</v>
      </c>
      <c r="B1" s="35" t="s">
        <v>135</v>
      </c>
      <c r="C1" s="35" t="s">
        <v>133</v>
      </c>
      <c r="D1" s="35" t="s">
        <v>213</v>
      </c>
      <c r="E1" s="36" t="s">
        <v>216</v>
      </c>
    </row>
    <row r="2" spans="1:5" x14ac:dyDescent="0.25">
      <c r="A2" s="71" t="s">
        <v>214</v>
      </c>
      <c r="B2" s="37" t="s">
        <v>167</v>
      </c>
      <c r="C2" s="38">
        <v>95</v>
      </c>
      <c r="D2" s="38">
        <f>C2/(SUM(C$2:C$4))*100</f>
        <v>50</v>
      </c>
      <c r="E2" s="68" t="s">
        <v>217</v>
      </c>
    </row>
    <row r="3" spans="1:5" x14ac:dyDescent="0.25">
      <c r="A3" s="72"/>
      <c r="B3" s="16" t="s">
        <v>168</v>
      </c>
      <c r="C3" s="11">
        <v>76</v>
      </c>
      <c r="D3" s="11">
        <f t="shared" ref="D3:D4" si="0">C3/(SUM(C$2:C$4))*100</f>
        <v>40</v>
      </c>
      <c r="E3" s="69"/>
    </row>
    <row r="4" spans="1:5" ht="15.75" thickBot="1" x14ac:dyDescent="0.3">
      <c r="A4" s="73"/>
      <c r="B4" s="39" t="s">
        <v>170</v>
      </c>
      <c r="C4" s="40">
        <v>19</v>
      </c>
      <c r="D4" s="40">
        <f t="shared" si="0"/>
        <v>10</v>
      </c>
      <c r="E4" s="41" t="s">
        <v>253</v>
      </c>
    </row>
    <row r="5" spans="1:5" ht="30.75" customHeight="1" thickBot="1" x14ac:dyDescent="0.3">
      <c r="A5" s="42" t="s">
        <v>215</v>
      </c>
      <c r="B5" s="43" t="s">
        <v>169</v>
      </c>
      <c r="C5" s="44">
        <v>11</v>
      </c>
      <c r="D5" s="44">
        <v>100</v>
      </c>
      <c r="E5" s="45" t="s">
        <v>236</v>
      </c>
    </row>
    <row r="6" spans="1:5" ht="15.75" thickBot="1" x14ac:dyDescent="0.3">
      <c r="A6" s="42" t="s">
        <v>219</v>
      </c>
      <c r="B6" s="46" t="s">
        <v>169</v>
      </c>
      <c r="C6" s="47">
        <v>24</v>
      </c>
      <c r="D6" s="47">
        <v>100</v>
      </c>
      <c r="E6" s="48" t="s">
        <v>235</v>
      </c>
    </row>
    <row r="7" spans="1:5" x14ac:dyDescent="0.25">
      <c r="A7" s="81" t="s">
        <v>220</v>
      </c>
      <c r="B7" s="37" t="s">
        <v>169</v>
      </c>
      <c r="C7" s="38">
        <v>7</v>
      </c>
      <c r="D7" s="38">
        <f>ROUND(C7/(SUM(C$7:C$8))*100,0)</f>
        <v>88</v>
      </c>
      <c r="E7" s="68" t="s">
        <v>240</v>
      </c>
    </row>
    <row r="8" spans="1:5" ht="15.75" thickBot="1" x14ac:dyDescent="0.3">
      <c r="A8" s="82"/>
      <c r="B8" s="39" t="s">
        <v>167</v>
      </c>
      <c r="C8" s="40">
        <v>1</v>
      </c>
      <c r="D8" s="40">
        <f>ROUND(C8/(SUM(C$7:C$8))*100,0)</f>
        <v>13</v>
      </c>
      <c r="E8" s="70"/>
    </row>
    <row r="9" spans="1:5" ht="15" customHeight="1" x14ac:dyDescent="0.25">
      <c r="A9" s="71" t="s">
        <v>221</v>
      </c>
      <c r="B9" s="49" t="s">
        <v>167</v>
      </c>
      <c r="C9" s="38">
        <v>1</v>
      </c>
      <c r="D9" s="38">
        <f>ROUND(C9/(SUM(C$9:C$11))*100,0)</f>
        <v>2</v>
      </c>
      <c r="E9" s="68" t="s">
        <v>262</v>
      </c>
    </row>
    <row r="10" spans="1:5" x14ac:dyDescent="0.25">
      <c r="A10" s="72"/>
      <c r="B10" s="16" t="s">
        <v>169</v>
      </c>
      <c r="C10" s="11">
        <v>46</v>
      </c>
      <c r="D10" s="11">
        <f>ROUND(C10/(SUM(C$9:C$11))*100,0)</f>
        <v>72</v>
      </c>
      <c r="E10" s="69"/>
    </row>
    <row r="11" spans="1:5" ht="15.75" thickBot="1" x14ac:dyDescent="0.3">
      <c r="A11" s="73"/>
      <c r="B11" s="50" t="s">
        <v>168</v>
      </c>
      <c r="C11" s="40">
        <v>17</v>
      </c>
      <c r="D11" s="40">
        <f>ROUND(C11/(SUM(C$9:C$11))*100,0)</f>
        <v>27</v>
      </c>
      <c r="E11" s="70"/>
    </row>
    <row r="12" spans="1:5" ht="15.75" thickBot="1" x14ac:dyDescent="0.3">
      <c r="A12" s="79" t="s">
        <v>265</v>
      </c>
      <c r="B12" s="51" t="s">
        <v>169</v>
      </c>
      <c r="C12" s="47">
        <v>6</v>
      </c>
      <c r="D12" s="38">
        <f>ROUND(C12/(SUM(C$12:C$13))*100,0)</f>
        <v>75</v>
      </c>
      <c r="E12" s="48" t="s">
        <v>223</v>
      </c>
    </row>
    <row r="13" spans="1:5" ht="15.75" thickBot="1" x14ac:dyDescent="0.3">
      <c r="A13" s="80"/>
      <c r="B13" s="51" t="s">
        <v>168</v>
      </c>
      <c r="C13" s="47">
        <v>2</v>
      </c>
      <c r="D13" s="38">
        <f>ROUND(C13/(SUM(C$12:C$13))*100,0)</f>
        <v>25</v>
      </c>
      <c r="E13" s="48"/>
    </row>
    <row r="14" spans="1:5" ht="15.75" thickBot="1" x14ac:dyDescent="0.3">
      <c r="A14" s="42" t="s">
        <v>222</v>
      </c>
      <c r="B14" s="51" t="s">
        <v>169</v>
      </c>
      <c r="C14" s="47">
        <v>6</v>
      </c>
      <c r="D14" s="47">
        <v>100</v>
      </c>
      <c r="E14" s="48" t="s">
        <v>223</v>
      </c>
    </row>
    <row r="15" spans="1:5" x14ac:dyDescent="0.25">
      <c r="A15" s="71" t="s">
        <v>224</v>
      </c>
      <c r="B15" s="52" t="s">
        <v>169</v>
      </c>
      <c r="C15" s="52">
        <v>0</v>
      </c>
      <c r="D15" s="52">
        <f>ROUND(C15/(SUM(C$15:C$18))*100,0)</f>
        <v>0</v>
      </c>
      <c r="E15" s="76" t="s">
        <v>241</v>
      </c>
    </row>
    <row r="16" spans="1:5" x14ac:dyDescent="0.25">
      <c r="A16" s="72"/>
      <c r="B16" s="18" t="s">
        <v>167</v>
      </c>
      <c r="C16" s="11">
        <v>3</v>
      </c>
      <c r="D16" s="11">
        <f t="shared" ref="D16:D18" si="1">ROUND(C16/(SUM(C$15:C$18))*100,0)</f>
        <v>12</v>
      </c>
      <c r="E16" s="77"/>
    </row>
    <row r="17" spans="1:8" x14ac:dyDescent="0.25">
      <c r="A17" s="72"/>
      <c r="B17" s="18" t="s">
        <v>168</v>
      </c>
      <c r="C17" s="11">
        <v>1</v>
      </c>
      <c r="D17" s="11">
        <f t="shared" si="1"/>
        <v>4</v>
      </c>
      <c r="E17" s="77"/>
    </row>
    <row r="18" spans="1:8" ht="15.75" thickBot="1" x14ac:dyDescent="0.3">
      <c r="A18" s="73"/>
      <c r="B18" s="53" t="s">
        <v>170</v>
      </c>
      <c r="C18" s="40">
        <v>22</v>
      </c>
      <c r="D18" s="40">
        <f t="shared" si="1"/>
        <v>85</v>
      </c>
      <c r="E18" s="78"/>
    </row>
    <row r="19" spans="1:8" x14ac:dyDescent="0.25">
      <c r="A19" s="71" t="s">
        <v>225</v>
      </c>
      <c r="B19" s="37" t="s">
        <v>169</v>
      </c>
      <c r="C19" s="38">
        <v>46</v>
      </c>
      <c r="D19" s="38">
        <f>ROUND(C19/(SUM(C$19:C$20))*100,0)</f>
        <v>84</v>
      </c>
      <c r="E19" s="68" t="s">
        <v>237</v>
      </c>
    </row>
    <row r="20" spans="1:8" ht="15.75" thickBot="1" x14ac:dyDescent="0.3">
      <c r="A20" s="73"/>
      <c r="B20" s="50" t="s">
        <v>168</v>
      </c>
      <c r="C20" s="40">
        <v>9</v>
      </c>
      <c r="D20" s="40">
        <f>ROUND(C20/(SUM(C$19:C$20))*100,0)</f>
        <v>16</v>
      </c>
      <c r="E20" s="70"/>
    </row>
    <row r="21" spans="1:8" x14ac:dyDescent="0.25">
      <c r="A21" s="71" t="s">
        <v>226</v>
      </c>
      <c r="B21" s="49" t="s">
        <v>167</v>
      </c>
      <c r="C21" s="38">
        <v>2</v>
      </c>
      <c r="D21" s="38">
        <f>ROUND(C21/(SUM(C$21:C$23))*100,0)</f>
        <v>11</v>
      </c>
      <c r="E21" s="68" t="s">
        <v>263</v>
      </c>
    </row>
    <row r="22" spans="1:8" x14ac:dyDescent="0.25">
      <c r="A22" s="72"/>
      <c r="B22" s="17" t="s">
        <v>169</v>
      </c>
      <c r="C22" s="11">
        <v>11</v>
      </c>
      <c r="D22" s="11">
        <f t="shared" ref="D22:D23" si="2">ROUND(C22/(SUM(C$21:C$23))*100,0)</f>
        <v>61</v>
      </c>
      <c r="E22" s="69"/>
    </row>
    <row r="23" spans="1:8" ht="15.75" thickBot="1" x14ac:dyDescent="0.3">
      <c r="A23" s="73"/>
      <c r="B23" s="39" t="s">
        <v>168</v>
      </c>
      <c r="C23" s="40">
        <v>5</v>
      </c>
      <c r="D23" s="40">
        <f t="shared" si="2"/>
        <v>28</v>
      </c>
      <c r="E23" s="70"/>
    </row>
    <row r="24" spans="1:8" ht="13.5" customHeight="1" x14ac:dyDescent="0.25">
      <c r="A24" s="71" t="s">
        <v>227</v>
      </c>
      <c r="B24" s="49" t="s">
        <v>167</v>
      </c>
      <c r="C24" s="38">
        <v>1</v>
      </c>
      <c r="D24" s="38">
        <f>ROUND(C24/(SUM(C$24:C$26))*100,0)</f>
        <v>0</v>
      </c>
      <c r="E24" s="68" t="s">
        <v>264</v>
      </c>
    </row>
    <row r="25" spans="1:8" ht="15.75" thickBot="1" x14ac:dyDescent="0.3">
      <c r="A25" s="72"/>
      <c r="B25" s="16" t="s">
        <v>169</v>
      </c>
      <c r="C25" s="11">
        <v>172</v>
      </c>
      <c r="D25" s="11">
        <f t="shared" ref="D25:D26" si="3">ROUND(C25/(SUM(C$24:C$26))*100,0)</f>
        <v>81</v>
      </c>
      <c r="E25" s="69"/>
    </row>
    <row r="26" spans="1:8" ht="15.75" thickBot="1" x14ac:dyDescent="0.3">
      <c r="A26" s="73"/>
      <c r="B26" s="53" t="s">
        <v>168</v>
      </c>
      <c r="C26" s="40">
        <v>40</v>
      </c>
      <c r="D26" s="40">
        <f t="shared" si="3"/>
        <v>19</v>
      </c>
      <c r="E26" s="70"/>
      <c r="F26" s="56" t="s">
        <v>246</v>
      </c>
    </row>
    <row r="27" spans="1:8" x14ac:dyDescent="0.25">
      <c r="A27" s="71" t="s">
        <v>228</v>
      </c>
      <c r="B27" s="37" t="s">
        <v>167</v>
      </c>
      <c r="C27" s="38">
        <v>6</v>
      </c>
      <c r="D27" s="38">
        <f>ROUND(C27/(SUM(C$27:C$30))*100,0)</f>
        <v>43</v>
      </c>
      <c r="E27" s="74" t="s">
        <v>242</v>
      </c>
      <c r="F27" s="57" t="s">
        <v>12</v>
      </c>
      <c r="G27" s="38">
        <v>12</v>
      </c>
      <c r="H27" s="65" t="s">
        <v>247</v>
      </c>
    </row>
    <row r="28" spans="1:8" x14ac:dyDescent="0.25">
      <c r="A28" s="72"/>
      <c r="B28" s="18" t="s">
        <v>169</v>
      </c>
      <c r="C28" s="11">
        <v>1</v>
      </c>
      <c r="D28" s="11">
        <f t="shared" ref="D28:D30" si="4">ROUND(C28/(SUM(C$27:C$30))*100,0)</f>
        <v>7</v>
      </c>
      <c r="E28" s="75"/>
      <c r="F28" s="58" t="s">
        <v>48</v>
      </c>
      <c r="G28" s="11">
        <v>1</v>
      </c>
      <c r="H28" s="66"/>
    </row>
    <row r="29" spans="1:8" ht="15.75" thickBot="1" x14ac:dyDescent="0.3">
      <c r="A29" s="72"/>
      <c r="B29" s="16" t="s">
        <v>168</v>
      </c>
      <c r="C29" s="11">
        <v>6</v>
      </c>
      <c r="D29" s="11">
        <f t="shared" si="4"/>
        <v>43</v>
      </c>
      <c r="E29" s="75"/>
      <c r="F29" s="59" t="s">
        <v>245</v>
      </c>
      <c r="G29" s="40">
        <v>1</v>
      </c>
      <c r="H29" s="67"/>
    </row>
    <row r="30" spans="1:8" ht="15.75" thickBot="1" x14ac:dyDescent="0.3">
      <c r="A30" s="73"/>
      <c r="B30" s="39" t="s">
        <v>170</v>
      </c>
      <c r="C30" s="40">
        <v>1</v>
      </c>
      <c r="D30" s="40">
        <f t="shared" si="4"/>
        <v>7</v>
      </c>
      <c r="E30" s="70"/>
    </row>
    <row r="31" spans="1:8" ht="15.75" thickBot="1" x14ac:dyDescent="0.3">
      <c r="A31" s="42" t="s">
        <v>229</v>
      </c>
      <c r="B31" s="46" t="s">
        <v>170</v>
      </c>
      <c r="C31" s="47">
        <v>98</v>
      </c>
      <c r="D31" s="47">
        <v>100</v>
      </c>
      <c r="E31" s="48" t="s">
        <v>238</v>
      </c>
    </row>
  </sheetData>
  <mergeCells count="18">
    <mergeCell ref="E2:E3"/>
    <mergeCell ref="A2:A4"/>
    <mergeCell ref="E7:E8"/>
    <mergeCell ref="E9:E11"/>
    <mergeCell ref="E15:E18"/>
    <mergeCell ref="A12:A13"/>
    <mergeCell ref="A7:A8"/>
    <mergeCell ref="A9:A11"/>
    <mergeCell ref="A15:A18"/>
    <mergeCell ref="H27:H29"/>
    <mergeCell ref="E21:E23"/>
    <mergeCell ref="E24:E26"/>
    <mergeCell ref="A24:A26"/>
    <mergeCell ref="A19:A20"/>
    <mergeCell ref="A21:A23"/>
    <mergeCell ref="A27:A30"/>
    <mergeCell ref="E27:E30"/>
    <mergeCell ref="E19:E2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E29" sqref="E29"/>
    </sheetView>
  </sheetViews>
  <sheetFormatPr baseColWidth="10" defaultColWidth="9.140625" defaultRowHeight="15" x14ac:dyDescent="0.25"/>
  <cols>
    <col min="2" max="2" width="15.7109375" customWidth="1"/>
    <col min="3" max="3" width="42.5703125" customWidth="1"/>
    <col min="5" max="5" width="56.140625" customWidth="1"/>
    <col min="6" max="6" width="26.5703125" customWidth="1"/>
  </cols>
  <sheetData>
    <row r="1" spans="1:6" x14ac:dyDescent="0.25">
      <c r="A1" s="26" t="s">
        <v>9</v>
      </c>
      <c r="B1" s="26" t="s">
        <v>0</v>
      </c>
      <c r="C1" s="26" t="s">
        <v>4</v>
      </c>
      <c r="D1" s="26" t="s">
        <v>1</v>
      </c>
      <c r="E1" s="26" t="s">
        <v>2</v>
      </c>
      <c r="F1" s="26" t="s">
        <v>208</v>
      </c>
    </row>
    <row r="2" spans="1:6" x14ac:dyDescent="0.25">
      <c r="A2" s="27">
        <f>1</f>
        <v>1</v>
      </c>
      <c r="B2" s="11" t="s">
        <v>29</v>
      </c>
      <c r="C2" s="27" t="s">
        <v>30</v>
      </c>
      <c r="D2" s="11">
        <v>14</v>
      </c>
      <c r="E2" s="27" t="s">
        <v>204</v>
      </c>
      <c r="F2" s="28" t="s">
        <v>207</v>
      </c>
    </row>
    <row r="3" spans="1:6" x14ac:dyDescent="0.25">
      <c r="A3" s="27">
        <f>A2+1</f>
        <v>2</v>
      </c>
      <c r="B3" s="11" t="s">
        <v>33</v>
      </c>
      <c r="C3" s="27" t="s">
        <v>34</v>
      </c>
      <c r="D3" s="11">
        <v>5</v>
      </c>
      <c r="E3" s="27" t="str">
        <f>"aggregation n°"&amp;A2</f>
        <v>aggregation n°1</v>
      </c>
      <c r="F3" s="28" t="s">
        <v>207</v>
      </c>
    </row>
    <row r="4" spans="1:6" x14ac:dyDescent="0.25">
      <c r="A4" s="27">
        <f t="shared" ref="A4:A17" si="0">A3+1</f>
        <v>3</v>
      </c>
      <c r="B4" s="11" t="s">
        <v>10</v>
      </c>
      <c r="C4" s="27" t="s">
        <v>11</v>
      </c>
      <c r="D4" s="11">
        <v>5</v>
      </c>
      <c r="E4" s="27" t="str">
        <f>"aggregation n°"&amp;A2</f>
        <v>aggregation n°1</v>
      </c>
      <c r="F4" s="28" t="s">
        <v>207</v>
      </c>
    </row>
    <row r="5" spans="1:6" x14ac:dyDescent="0.25">
      <c r="A5" s="27">
        <f t="shared" si="0"/>
        <v>4</v>
      </c>
      <c r="B5" s="11" t="s">
        <v>17</v>
      </c>
      <c r="C5" s="27" t="s">
        <v>13</v>
      </c>
      <c r="D5" s="11">
        <v>12</v>
      </c>
      <c r="E5" s="27" t="s">
        <v>203</v>
      </c>
      <c r="F5" s="28" t="s">
        <v>207</v>
      </c>
    </row>
    <row r="6" spans="1:6" x14ac:dyDescent="0.25">
      <c r="A6" s="27">
        <f t="shared" si="0"/>
        <v>5</v>
      </c>
      <c r="B6" s="11" t="s">
        <v>14</v>
      </c>
      <c r="C6" s="27" t="s">
        <v>13</v>
      </c>
      <c r="D6" s="11">
        <v>2</v>
      </c>
      <c r="E6" s="27" t="str">
        <f>"aggregation n°"&amp;A5</f>
        <v>aggregation n°4</v>
      </c>
      <c r="F6" s="28" t="s">
        <v>207</v>
      </c>
    </row>
    <row r="7" spans="1:6" x14ac:dyDescent="0.25">
      <c r="A7" s="27">
        <f t="shared" si="0"/>
        <v>6</v>
      </c>
      <c r="B7" s="11" t="s">
        <v>6</v>
      </c>
      <c r="C7" s="27" t="s">
        <v>7</v>
      </c>
      <c r="D7" s="11">
        <v>4</v>
      </c>
      <c r="E7" s="27" t="s">
        <v>205</v>
      </c>
      <c r="F7" s="28" t="s">
        <v>207</v>
      </c>
    </row>
    <row r="8" spans="1:6" x14ac:dyDescent="0.25">
      <c r="A8" s="27">
        <f t="shared" si="0"/>
        <v>7</v>
      </c>
      <c r="B8" s="11" t="s">
        <v>8</v>
      </c>
      <c r="C8" s="27" t="s">
        <v>7</v>
      </c>
      <c r="D8" s="11">
        <v>1</v>
      </c>
      <c r="E8" s="27" t="str">
        <f>"aggregation n°"&amp;A7</f>
        <v>aggregation n°6</v>
      </c>
      <c r="F8" s="28" t="s">
        <v>207</v>
      </c>
    </row>
    <row r="9" spans="1:6" x14ac:dyDescent="0.25">
      <c r="A9" s="27">
        <f t="shared" si="0"/>
        <v>8</v>
      </c>
      <c r="B9" s="11" t="s">
        <v>25</v>
      </c>
      <c r="C9" s="27" t="s">
        <v>26</v>
      </c>
      <c r="D9" s="11">
        <v>1</v>
      </c>
      <c r="E9" s="27" t="str">
        <f>"aggregation n°"&amp;A7</f>
        <v>aggregation n°6</v>
      </c>
      <c r="F9" s="28" t="s">
        <v>207</v>
      </c>
    </row>
    <row r="10" spans="1:6" x14ac:dyDescent="0.25">
      <c r="A10" s="27">
        <f t="shared" si="0"/>
        <v>9</v>
      </c>
      <c r="B10" s="11" t="s">
        <v>23</v>
      </c>
      <c r="C10" s="27" t="s">
        <v>18</v>
      </c>
      <c r="D10" s="11">
        <v>4</v>
      </c>
      <c r="E10" s="27" t="s">
        <v>198</v>
      </c>
      <c r="F10" s="28" t="s">
        <v>207</v>
      </c>
    </row>
    <row r="11" spans="1:6" x14ac:dyDescent="0.25">
      <c r="A11" s="27">
        <f t="shared" si="0"/>
        <v>10</v>
      </c>
      <c r="B11" s="11" t="s">
        <v>16</v>
      </c>
      <c r="C11" s="27" t="s">
        <v>18</v>
      </c>
      <c r="D11" s="11">
        <v>2</v>
      </c>
      <c r="E11" s="27" t="str">
        <f>"aggregation n°"&amp;A10</f>
        <v>aggregation n°9</v>
      </c>
      <c r="F11" s="28" t="s">
        <v>207</v>
      </c>
    </row>
    <row r="12" spans="1:6" x14ac:dyDescent="0.25">
      <c r="A12" s="27">
        <f t="shared" si="0"/>
        <v>11</v>
      </c>
      <c r="B12" s="11" t="s">
        <v>3</v>
      </c>
      <c r="C12" s="27" t="s">
        <v>5</v>
      </c>
      <c r="D12" s="11">
        <v>4</v>
      </c>
      <c r="E12" s="27" t="s">
        <v>198</v>
      </c>
      <c r="F12" s="28" t="s">
        <v>207</v>
      </c>
    </row>
    <row r="13" spans="1:6" x14ac:dyDescent="0.25">
      <c r="A13" s="27">
        <f t="shared" si="0"/>
        <v>12</v>
      </c>
      <c r="B13" s="11" t="s">
        <v>19</v>
      </c>
      <c r="C13" s="27" t="s">
        <v>20</v>
      </c>
      <c r="D13" s="11">
        <v>6</v>
      </c>
      <c r="E13" s="27" t="s">
        <v>200</v>
      </c>
      <c r="F13" s="28"/>
    </row>
    <row r="14" spans="1:6" x14ac:dyDescent="0.25">
      <c r="A14" s="27">
        <f t="shared" si="0"/>
        <v>13</v>
      </c>
      <c r="B14" s="11" t="s">
        <v>31</v>
      </c>
      <c r="C14" s="27" t="s">
        <v>32</v>
      </c>
      <c r="D14" s="11">
        <v>1</v>
      </c>
      <c r="E14" s="27" t="s">
        <v>200</v>
      </c>
      <c r="F14" s="28"/>
    </row>
    <row r="15" spans="1:6" x14ac:dyDescent="0.25">
      <c r="A15" s="27">
        <f t="shared" si="0"/>
        <v>14</v>
      </c>
      <c r="B15" s="11" t="s">
        <v>21</v>
      </c>
      <c r="C15" s="27" t="s">
        <v>22</v>
      </c>
      <c r="D15" s="11">
        <v>12</v>
      </c>
      <c r="E15" s="27" t="s">
        <v>199</v>
      </c>
      <c r="F15" s="28"/>
    </row>
    <row r="16" spans="1:6" x14ac:dyDescent="0.25">
      <c r="A16" s="27">
        <f t="shared" si="0"/>
        <v>15</v>
      </c>
      <c r="B16" s="11" t="s">
        <v>27</v>
      </c>
      <c r="C16" s="27" t="s">
        <v>28</v>
      </c>
      <c r="D16" s="11">
        <v>3</v>
      </c>
      <c r="E16" s="27" t="s">
        <v>201</v>
      </c>
      <c r="F16" s="28"/>
    </row>
    <row r="17" spans="1:6" x14ac:dyDescent="0.25">
      <c r="A17" s="27">
        <f t="shared" si="0"/>
        <v>16</v>
      </c>
      <c r="B17" s="11" t="s">
        <v>35</v>
      </c>
      <c r="C17" s="27" t="s">
        <v>36</v>
      </c>
      <c r="D17" s="11">
        <v>1</v>
      </c>
      <c r="E17" s="27" t="s">
        <v>202</v>
      </c>
      <c r="F17" s="28"/>
    </row>
    <row r="19" spans="1:6" x14ac:dyDescent="0.25">
      <c r="A19" s="83" t="s">
        <v>210</v>
      </c>
      <c r="B19" s="83"/>
      <c r="C19" s="83"/>
      <c r="D19" s="83" t="s">
        <v>273</v>
      </c>
      <c r="E19" s="83"/>
      <c r="F19" s="83"/>
    </row>
    <row r="20" spans="1:6" x14ac:dyDescent="0.25">
      <c r="A20" s="27">
        <f>1</f>
        <v>1</v>
      </c>
      <c r="B20" s="11" t="s">
        <v>211</v>
      </c>
      <c r="C20" s="27" t="s">
        <v>212</v>
      </c>
      <c r="D20" s="11">
        <f>1</f>
        <v>1</v>
      </c>
      <c r="E20" s="27" t="s">
        <v>267</v>
      </c>
      <c r="F20" s="28" t="s">
        <v>268</v>
      </c>
    </row>
    <row r="21" spans="1:6" x14ac:dyDescent="0.25">
      <c r="A21" s="27">
        <v>2</v>
      </c>
      <c r="B21" s="11" t="s">
        <v>231</v>
      </c>
      <c r="C21" s="27" t="s">
        <v>230</v>
      </c>
      <c r="D21" s="11">
        <v>2</v>
      </c>
      <c r="E21" s="27" t="s">
        <v>269</v>
      </c>
      <c r="F21" s="28" t="s">
        <v>270</v>
      </c>
    </row>
    <row r="22" spans="1:6" x14ac:dyDescent="0.25">
      <c r="A22" s="27">
        <v>3</v>
      </c>
      <c r="B22" s="11" t="s">
        <v>231</v>
      </c>
      <c r="C22" s="27" t="s">
        <v>232</v>
      </c>
      <c r="D22" s="11">
        <v>2</v>
      </c>
      <c r="E22" s="27" t="s">
        <v>271</v>
      </c>
      <c r="F22" s="28" t="s">
        <v>272</v>
      </c>
    </row>
    <row r="23" spans="1:6" ht="48.75" customHeight="1" x14ac:dyDescent="0.25">
      <c r="A23" s="27">
        <v>4</v>
      </c>
      <c r="B23" s="32" t="s">
        <v>233</v>
      </c>
      <c r="C23" s="84" t="s">
        <v>234</v>
      </c>
      <c r="D23" s="11">
        <v>3</v>
      </c>
      <c r="E23" s="33" t="s">
        <v>274</v>
      </c>
      <c r="F23" s="28" t="s">
        <v>275</v>
      </c>
    </row>
  </sheetData>
  <mergeCells count="2">
    <mergeCell ref="A19:C19"/>
    <mergeCell ref="D19:F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B30" sqref="B30:C30"/>
    </sheetView>
  </sheetViews>
  <sheetFormatPr baseColWidth="10" defaultColWidth="9.140625" defaultRowHeight="15" x14ac:dyDescent="0.25"/>
  <cols>
    <col min="1" max="1" width="13.140625" customWidth="1"/>
    <col min="2" max="2" width="12.85546875" customWidth="1"/>
    <col min="3" max="3" width="18.140625" customWidth="1"/>
    <col min="5" max="5" width="25.85546875" customWidth="1"/>
    <col min="6" max="6" width="18.5703125" customWidth="1"/>
    <col min="7" max="7" width="26.42578125" customWidth="1"/>
    <col min="8" max="8" width="10.5703125" customWidth="1"/>
    <col min="9" max="9" width="14.7109375" customWidth="1"/>
    <col min="10" max="10" width="10.5703125" customWidth="1"/>
  </cols>
  <sheetData>
    <row r="1" spans="1:11" x14ac:dyDescent="0.25">
      <c r="A1" t="s">
        <v>132</v>
      </c>
      <c r="B1" t="s">
        <v>133</v>
      </c>
      <c r="C1" t="s">
        <v>134</v>
      </c>
      <c r="E1" t="s">
        <v>153</v>
      </c>
      <c r="F1" t="s">
        <v>133</v>
      </c>
      <c r="G1" t="s">
        <v>154</v>
      </c>
      <c r="H1" t="s">
        <v>164</v>
      </c>
      <c r="I1" t="s">
        <v>158</v>
      </c>
      <c r="J1" t="s">
        <v>165</v>
      </c>
    </row>
    <row r="2" spans="1:11" x14ac:dyDescent="0.25">
      <c r="A2" s="1" t="s">
        <v>39</v>
      </c>
      <c r="B2">
        <f>COUNTIF(Tableau110[Couverture],'stats traitées'!A2)</f>
        <v>55</v>
      </c>
      <c r="C2">
        <f t="shared" ref="C2:C14" si="0">ROUND(B2/B$16*100,2)</f>
        <v>7.49</v>
      </c>
      <c r="E2" t="s">
        <v>155</v>
      </c>
      <c r="F2">
        <f>COUNTIF(Tableau110[hetro_espc],1)</f>
        <v>67</v>
      </c>
      <c r="G2" t="s">
        <v>155</v>
      </c>
      <c r="H2">
        <f>COUNTIF(Tableau110[hetero_par],1)</f>
        <v>56</v>
      </c>
      <c r="I2" t="s">
        <v>155</v>
      </c>
      <c r="J2">
        <f>COUNTIF(Tableau110[sol_trav],1)</f>
        <v>107</v>
      </c>
    </row>
    <row r="3" spans="1:11" x14ac:dyDescent="0.25">
      <c r="A3" s="1" t="s">
        <v>42</v>
      </c>
      <c r="B3">
        <f>COUNTIF(Tableau110[Couverture],'stats traitées'!A3)</f>
        <v>11</v>
      </c>
      <c r="C3">
        <f t="shared" si="0"/>
        <v>1.5</v>
      </c>
      <c r="E3" t="s">
        <v>156</v>
      </c>
      <c r="F3">
        <f>COUNTIF(Tableau110[hetro_espc],0)</f>
        <v>667</v>
      </c>
      <c r="G3" t="s">
        <v>156</v>
      </c>
      <c r="H3">
        <f>COUNTIF(Tableau110[hetero_par],0)</f>
        <v>678</v>
      </c>
      <c r="I3" t="s">
        <v>156</v>
      </c>
      <c r="J3">
        <f>COUNTIF(Tableau110[sol_trav],0)</f>
        <v>627</v>
      </c>
    </row>
    <row r="4" spans="1:11" x14ac:dyDescent="0.25">
      <c r="A4" s="1" t="s">
        <v>44</v>
      </c>
      <c r="B4">
        <f>COUNTIF(Tableau110[Couverture],'stats traitées'!A4)</f>
        <v>63</v>
      </c>
      <c r="C4">
        <f t="shared" si="0"/>
        <v>8.58</v>
      </c>
      <c r="E4" t="s">
        <v>157</v>
      </c>
      <c r="F4">
        <f>SUM(F2:F3)</f>
        <v>734</v>
      </c>
      <c r="G4" t="s">
        <v>157</v>
      </c>
      <c r="H4">
        <f>SUM(H2:H3)</f>
        <v>734</v>
      </c>
      <c r="I4" t="s">
        <v>157</v>
      </c>
      <c r="J4">
        <f>SUM(J2:J3)</f>
        <v>734</v>
      </c>
    </row>
    <row r="5" spans="1:11" x14ac:dyDescent="0.25">
      <c r="A5" s="1" t="s">
        <v>47</v>
      </c>
      <c r="B5">
        <f>COUNTIF(Tableau110[Couverture],'stats traitées'!A5)</f>
        <v>190</v>
      </c>
      <c r="C5">
        <f t="shared" si="0"/>
        <v>25.89</v>
      </c>
    </row>
    <row r="6" spans="1:11" x14ac:dyDescent="0.25">
      <c r="A6" s="1" t="s">
        <v>209</v>
      </c>
      <c r="B6" s="54">
        <f>COUNTIF(Tableau110[Couverture],'stats traitées'!A6)</f>
        <v>24</v>
      </c>
      <c r="C6">
        <f t="shared" si="0"/>
        <v>3.27</v>
      </c>
    </row>
    <row r="7" spans="1:11" ht="12.75" customHeight="1" x14ac:dyDescent="0.25">
      <c r="A7" s="1" t="s">
        <v>52</v>
      </c>
      <c r="B7">
        <f>COUNTIF(Tableau110[Couverture],'stats traitées'!A7)</f>
        <v>213</v>
      </c>
      <c r="C7">
        <f t="shared" si="0"/>
        <v>29.02</v>
      </c>
    </row>
    <row r="8" spans="1:11" x14ac:dyDescent="0.25">
      <c r="A8" s="1" t="s">
        <v>56</v>
      </c>
      <c r="B8">
        <f>COUNTIF(Tableau110[Couverture],'stats traitées'!A8)</f>
        <v>98</v>
      </c>
      <c r="C8">
        <f t="shared" si="0"/>
        <v>13.35</v>
      </c>
    </row>
    <row r="9" spans="1:11" x14ac:dyDescent="0.25">
      <c r="A9" s="1" t="s">
        <v>72</v>
      </c>
      <c r="B9">
        <f>COUNTIF(Tableau110[Couverture],'stats traitées'!A9)</f>
        <v>14</v>
      </c>
      <c r="C9">
        <f t="shared" si="0"/>
        <v>1.91</v>
      </c>
      <c r="E9" t="s">
        <v>166</v>
      </c>
    </row>
    <row r="10" spans="1:11" x14ac:dyDescent="0.25">
      <c r="A10" s="1" t="s">
        <v>74</v>
      </c>
      <c r="B10">
        <f>COUNTIF(Tableau110[Couverture],'stats traitées'!A10)</f>
        <v>6</v>
      </c>
      <c r="C10">
        <f t="shared" si="0"/>
        <v>0.82</v>
      </c>
      <c r="E10" t="s">
        <v>132</v>
      </c>
      <c r="G10" t="s">
        <v>135</v>
      </c>
    </row>
    <row r="11" spans="1:11" x14ac:dyDescent="0.25">
      <c r="A11" s="1" t="s">
        <v>76</v>
      </c>
      <c r="B11">
        <f>COUNTIF(Tableau110[Couverture],'stats traitées'!A11)</f>
        <v>8</v>
      </c>
      <c r="C11">
        <f t="shared" si="0"/>
        <v>1.0900000000000001</v>
      </c>
      <c r="E11" t="s">
        <v>42</v>
      </c>
      <c r="F11" t="s">
        <v>172</v>
      </c>
      <c r="G11" t="s">
        <v>46</v>
      </c>
      <c r="H11" t="s">
        <v>167</v>
      </c>
      <c r="J11" s="5" t="s">
        <v>39</v>
      </c>
      <c r="K11" t="str">
        <f>VLOOKUP(J11,E$11:F$28,2)</f>
        <v>navette fourragère</v>
      </c>
    </row>
    <row r="12" spans="1:11" x14ac:dyDescent="0.25">
      <c r="A12" s="1" t="s">
        <v>86</v>
      </c>
      <c r="B12">
        <f>COUNTIF(Tableau110[Couverture],'stats traitées'!A12)</f>
        <v>17</v>
      </c>
      <c r="C12">
        <f t="shared" si="0"/>
        <v>2.3199999999999998</v>
      </c>
      <c r="E12" t="s">
        <v>47</v>
      </c>
      <c r="F12" t="s">
        <v>173</v>
      </c>
      <c r="G12" t="s">
        <v>54</v>
      </c>
      <c r="H12" t="s">
        <v>168</v>
      </c>
      <c r="J12" s="5" t="s">
        <v>42</v>
      </c>
      <c r="K12" t="str">
        <f t="shared" ref="K12:K23" si="1">VLOOKUP(J12,E$11:F$28,2)</f>
        <v>avoine gélive</v>
      </c>
    </row>
    <row r="13" spans="1:11" x14ac:dyDescent="0.25">
      <c r="A13" s="1" t="s">
        <v>206</v>
      </c>
      <c r="B13">
        <f>COUNTIF(Tableau110[Couverture],'stats traitées'!A13)</f>
        <v>27</v>
      </c>
      <c r="C13">
        <f t="shared" si="0"/>
        <v>3.68</v>
      </c>
      <c r="E13" t="s">
        <v>174</v>
      </c>
      <c r="F13" t="s">
        <v>175</v>
      </c>
      <c r="G13" t="s">
        <v>38</v>
      </c>
      <c r="H13" t="s">
        <v>169</v>
      </c>
      <c r="J13" s="5" t="s">
        <v>44</v>
      </c>
      <c r="K13" t="str">
        <f t="shared" si="1"/>
        <v>melange</v>
      </c>
    </row>
    <row r="14" spans="1:11" x14ac:dyDescent="0.25">
      <c r="A14" s="1" t="s">
        <v>95</v>
      </c>
      <c r="B14">
        <f>COUNTIF(Tableau110[Couverture],'stats traitées'!A14)</f>
        <v>8</v>
      </c>
      <c r="C14">
        <f t="shared" si="0"/>
        <v>1.0900000000000001</v>
      </c>
      <c r="E14" t="s">
        <v>176</v>
      </c>
      <c r="F14" t="s">
        <v>177</v>
      </c>
      <c r="G14" t="s">
        <v>49</v>
      </c>
      <c r="H14" t="s">
        <v>170</v>
      </c>
      <c r="J14" s="5" t="s">
        <v>47</v>
      </c>
      <c r="K14" t="str">
        <f t="shared" si="1"/>
        <v>cereales</v>
      </c>
    </row>
    <row r="15" spans="1:11" x14ac:dyDescent="0.25">
      <c r="E15" t="s">
        <v>95</v>
      </c>
      <c r="F15" t="s">
        <v>178</v>
      </c>
      <c r="J15" s="5" t="s">
        <v>209</v>
      </c>
      <c r="K15" t="str">
        <f t="shared" si="1"/>
        <v>féverole</v>
      </c>
    </row>
    <row r="16" spans="1:11" x14ac:dyDescent="0.25">
      <c r="A16" s="10" t="s">
        <v>152</v>
      </c>
      <c r="B16" s="11">
        <f>SUM(B2:B14)</f>
        <v>734</v>
      </c>
      <c r="C16" s="11">
        <f>SUM(C2:C14)</f>
        <v>100.00999999999999</v>
      </c>
      <c r="E16" t="s">
        <v>76</v>
      </c>
      <c r="F16" t="s">
        <v>179</v>
      </c>
      <c r="J16" s="5" t="s">
        <v>52</v>
      </c>
      <c r="K16" t="str">
        <f t="shared" si="1"/>
        <v>prairie</v>
      </c>
    </row>
    <row r="17" spans="1:11" x14ac:dyDescent="0.25">
      <c r="E17" t="s">
        <v>44</v>
      </c>
      <c r="F17" t="s">
        <v>180</v>
      </c>
      <c r="J17" s="5" t="s">
        <v>56</v>
      </c>
      <c r="K17" t="str">
        <f t="shared" si="1"/>
        <v>sol nu</v>
      </c>
    </row>
    <row r="18" spans="1:11" x14ac:dyDescent="0.25">
      <c r="A18" t="s">
        <v>135</v>
      </c>
      <c r="B18" t="s">
        <v>133</v>
      </c>
      <c r="C18" t="s">
        <v>134</v>
      </c>
      <c r="E18" t="s">
        <v>74</v>
      </c>
      <c r="F18" t="s">
        <v>181</v>
      </c>
      <c r="J18" s="5" t="s">
        <v>72</v>
      </c>
      <c r="K18" t="str">
        <f t="shared" si="1"/>
        <v>prairie</v>
      </c>
    </row>
    <row r="19" spans="1:11" x14ac:dyDescent="0.25">
      <c r="A19" s="1" t="s">
        <v>38</v>
      </c>
      <c r="B19">
        <f>COUNTIF(Tableau110[Qualite],'stats traitées'!A19)</f>
        <v>331</v>
      </c>
      <c r="C19">
        <f>ROUND(B19/B$24*100,2)</f>
        <v>45.1</v>
      </c>
      <c r="E19" t="s">
        <v>39</v>
      </c>
      <c r="F19" t="s">
        <v>182</v>
      </c>
      <c r="J19" s="5" t="s">
        <v>74</v>
      </c>
      <c r="K19" t="str">
        <f t="shared" si="1"/>
        <v>moutarde</v>
      </c>
    </row>
    <row r="20" spans="1:11" x14ac:dyDescent="0.25">
      <c r="A20" s="1" t="s">
        <v>46</v>
      </c>
      <c r="B20">
        <f>COUNTIF(Tableau110[Qualite],'stats traitées'!A20)</f>
        <v>106</v>
      </c>
      <c r="C20">
        <f>ROUND(B20/B$24*100,2)</f>
        <v>14.44</v>
      </c>
      <c r="E20" t="s">
        <v>86</v>
      </c>
      <c r="F20" t="s">
        <v>183</v>
      </c>
      <c r="J20" s="5" t="s">
        <v>76</v>
      </c>
      <c r="K20" t="str">
        <f t="shared" si="1"/>
        <v>mais</v>
      </c>
    </row>
    <row r="21" spans="1:11" x14ac:dyDescent="0.25">
      <c r="A21" s="1" t="s">
        <v>49</v>
      </c>
      <c r="B21">
        <f>COUNTIF(Tableau110[Qualite],'stats traitées'!A21)</f>
        <v>141</v>
      </c>
      <c r="C21">
        <f>ROUND(B21/B$24*100,2)</f>
        <v>19.21</v>
      </c>
      <c r="E21" t="s">
        <v>184</v>
      </c>
      <c r="F21" t="s">
        <v>185</v>
      </c>
      <c r="J21" s="5" t="s">
        <v>86</v>
      </c>
      <c r="K21" t="str">
        <f t="shared" si="1"/>
        <v>phacélie</v>
      </c>
    </row>
    <row r="22" spans="1:11" x14ac:dyDescent="0.25">
      <c r="A22" s="1" t="s">
        <v>54</v>
      </c>
      <c r="B22">
        <f>COUNTIF(Tableau110[Qualite],'stats traitées'!A22)</f>
        <v>156</v>
      </c>
      <c r="C22">
        <f>ROUND(B22/B$24*100,2)</f>
        <v>21.25</v>
      </c>
      <c r="E22" t="s">
        <v>52</v>
      </c>
      <c r="F22" t="s">
        <v>186</v>
      </c>
      <c r="J22" s="5" t="s">
        <v>206</v>
      </c>
      <c r="K22" t="str">
        <f t="shared" si="1"/>
        <v>moutarde</v>
      </c>
    </row>
    <row r="23" spans="1:11" x14ac:dyDescent="0.25">
      <c r="E23" t="s">
        <v>56</v>
      </c>
      <c r="F23" t="s">
        <v>187</v>
      </c>
      <c r="J23" s="6" t="s">
        <v>95</v>
      </c>
      <c r="K23" t="str">
        <f t="shared" si="1"/>
        <v>féverole</v>
      </c>
    </row>
    <row r="24" spans="1:11" x14ac:dyDescent="0.25">
      <c r="A24" s="12" t="s">
        <v>152</v>
      </c>
      <c r="B24" s="11">
        <f>SUM(B19:B22)</f>
        <v>734</v>
      </c>
      <c r="C24" s="11">
        <f>SUM(C19:C22)</f>
        <v>100</v>
      </c>
      <c r="E24" t="s">
        <v>188</v>
      </c>
      <c r="F24" t="s">
        <v>189</v>
      </c>
    </row>
    <row r="25" spans="1:11" x14ac:dyDescent="0.25">
      <c r="E25" t="s">
        <v>72</v>
      </c>
      <c r="F25" t="s">
        <v>190</v>
      </c>
    </row>
    <row r="26" spans="1:11" x14ac:dyDescent="0.25">
      <c r="A26" t="s">
        <v>159</v>
      </c>
      <c r="B26" t="s">
        <v>133</v>
      </c>
      <c r="C26" t="s">
        <v>163</v>
      </c>
      <c r="E26" t="s">
        <v>191</v>
      </c>
      <c r="F26" t="s">
        <v>192</v>
      </c>
    </row>
    <row r="27" spans="1:11" x14ac:dyDescent="0.25">
      <c r="A27" t="s">
        <v>160</v>
      </c>
      <c r="B27">
        <f>COUNTIF(Tableau110[residu],"ren")</f>
        <v>77</v>
      </c>
      <c r="C27">
        <f>ROUND(B27/B$24*100,2)</f>
        <v>10.49</v>
      </c>
      <c r="E27" t="s">
        <v>209</v>
      </c>
      <c r="F27" t="s">
        <v>239</v>
      </c>
    </row>
    <row r="28" spans="1:11" x14ac:dyDescent="0.25">
      <c r="A28" t="s">
        <v>161</v>
      </c>
      <c r="B28">
        <f>COUNTIF(Tableau110[residu],"ren")</f>
        <v>77</v>
      </c>
      <c r="C28">
        <f>ROUND(B28/B$24*100,2)</f>
        <v>10.49</v>
      </c>
      <c r="E28" t="s">
        <v>206</v>
      </c>
      <c r="F28" t="s">
        <v>14</v>
      </c>
    </row>
    <row r="30" spans="1:11" x14ac:dyDescent="0.25">
      <c r="A30" s="13" t="s">
        <v>162</v>
      </c>
      <c r="B30" s="11">
        <f>SUM(B27:B28)</f>
        <v>154</v>
      </c>
      <c r="C30" s="11">
        <f>SUM(C27:C28)</f>
        <v>20.98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A22" sqref="A22"/>
    </sheetView>
  </sheetViews>
  <sheetFormatPr baseColWidth="10" defaultRowHeight="15" x14ac:dyDescent="0.25"/>
  <cols>
    <col min="1" max="1" width="18.5703125" customWidth="1"/>
    <col min="3" max="3" width="11.42578125" customWidth="1"/>
    <col min="4" max="4" width="17.140625" customWidth="1"/>
    <col min="5" max="5" width="13" customWidth="1"/>
    <col min="7" max="7" width="17" customWidth="1"/>
    <col min="9" max="9" width="16.7109375" customWidth="1"/>
  </cols>
  <sheetData>
    <row r="1" spans="1:9" x14ac:dyDescent="0.25">
      <c r="A1" s="2" t="s">
        <v>132</v>
      </c>
      <c r="B1" s="3" t="s">
        <v>133</v>
      </c>
      <c r="C1" s="4" t="s">
        <v>134</v>
      </c>
      <c r="E1" s="14" t="s">
        <v>135</v>
      </c>
      <c r="F1" s="14" t="s">
        <v>133</v>
      </c>
      <c r="G1" s="14" t="s">
        <v>134</v>
      </c>
      <c r="I1" s="21" t="s">
        <v>194</v>
      </c>
    </row>
    <row r="2" spans="1:9" x14ac:dyDescent="0.25">
      <c r="A2" s="16" t="s">
        <v>186</v>
      </c>
      <c r="B2" s="11">
        <v>237</v>
      </c>
      <c r="C2" s="11">
        <v>32.07</v>
      </c>
      <c r="E2" s="16" t="s">
        <v>169</v>
      </c>
      <c r="F2" s="11">
        <v>334</v>
      </c>
      <c r="G2" s="11">
        <v>45.2</v>
      </c>
      <c r="I2" s="16" t="s">
        <v>195</v>
      </c>
    </row>
    <row r="3" spans="1:9" x14ac:dyDescent="0.25">
      <c r="A3" s="16" t="s">
        <v>173</v>
      </c>
      <c r="B3" s="11">
        <v>190</v>
      </c>
      <c r="C3" s="11">
        <v>25.71</v>
      </c>
      <c r="E3" s="16" t="s">
        <v>168</v>
      </c>
      <c r="F3" s="11">
        <v>156</v>
      </c>
      <c r="G3" s="11">
        <v>21.11</v>
      </c>
      <c r="I3" s="17" t="s">
        <v>196</v>
      </c>
    </row>
    <row r="4" spans="1:9" x14ac:dyDescent="0.25">
      <c r="A4" s="16" t="s">
        <v>187</v>
      </c>
      <c r="B4" s="11">
        <v>94</v>
      </c>
      <c r="C4" s="11">
        <v>12.72</v>
      </c>
      <c r="E4" s="16" t="s">
        <v>167</v>
      </c>
      <c r="F4" s="11">
        <v>109</v>
      </c>
      <c r="G4" s="11">
        <v>14.75</v>
      </c>
      <c r="I4" s="18" t="s">
        <v>197</v>
      </c>
    </row>
    <row r="5" spans="1:9" x14ac:dyDescent="0.25">
      <c r="A5" s="16" t="s">
        <v>180</v>
      </c>
      <c r="B5" s="11">
        <v>64</v>
      </c>
      <c r="C5" s="11">
        <v>8.66</v>
      </c>
      <c r="E5" s="16" t="s">
        <v>170</v>
      </c>
      <c r="F5" s="11">
        <v>140</v>
      </c>
      <c r="G5" s="11">
        <v>18.940000000000001</v>
      </c>
    </row>
    <row r="6" spans="1:9" x14ac:dyDescent="0.25">
      <c r="A6" s="16" t="s">
        <v>182</v>
      </c>
      <c r="B6" s="11">
        <v>55</v>
      </c>
      <c r="C6" s="11">
        <v>7.44</v>
      </c>
    </row>
    <row r="7" spans="1:9" x14ac:dyDescent="0.25">
      <c r="A7" s="16" t="s">
        <v>179</v>
      </c>
      <c r="B7" s="11">
        <v>28</v>
      </c>
      <c r="C7" s="11">
        <v>3.79</v>
      </c>
      <c r="E7" s="12" t="s">
        <v>152</v>
      </c>
      <c r="F7" s="11">
        <f>SUM(F2:F5)</f>
        <v>739</v>
      </c>
      <c r="G7" s="11">
        <f>SUM(G2:G5)</f>
        <v>100</v>
      </c>
    </row>
    <row r="8" spans="1:9" x14ac:dyDescent="0.25">
      <c r="A8" s="17" t="s">
        <v>193</v>
      </c>
      <c r="B8" s="11">
        <v>20</v>
      </c>
      <c r="C8" s="11">
        <v>2.71</v>
      </c>
    </row>
    <row r="9" spans="1:9" x14ac:dyDescent="0.25">
      <c r="A9" s="17" t="s">
        <v>183</v>
      </c>
      <c r="B9" s="11">
        <v>18</v>
      </c>
      <c r="C9" s="11">
        <v>2.44</v>
      </c>
    </row>
    <row r="10" spans="1:9" x14ac:dyDescent="0.25">
      <c r="A10" s="17" t="s">
        <v>172</v>
      </c>
      <c r="B10" s="11">
        <v>11</v>
      </c>
      <c r="C10" s="11">
        <v>1.49</v>
      </c>
    </row>
    <row r="11" spans="1:9" x14ac:dyDescent="0.25">
      <c r="A11" s="18" t="s">
        <v>171</v>
      </c>
      <c r="B11" s="11">
        <v>8</v>
      </c>
      <c r="C11" s="11">
        <v>1.08</v>
      </c>
      <c r="E11" s="7" t="s">
        <v>159</v>
      </c>
      <c r="F11" s="8" t="s">
        <v>133</v>
      </c>
      <c r="G11" s="9" t="s">
        <v>163</v>
      </c>
    </row>
    <row r="12" spans="1:9" x14ac:dyDescent="0.25">
      <c r="A12" s="18" t="s">
        <v>178</v>
      </c>
      <c r="B12" s="11">
        <v>8</v>
      </c>
      <c r="C12" s="11">
        <v>1.08</v>
      </c>
      <c r="E12" s="16" t="s">
        <v>160</v>
      </c>
      <c r="F12" s="11">
        <v>67</v>
      </c>
      <c r="G12" s="11">
        <v>9.07</v>
      </c>
    </row>
    <row r="13" spans="1:9" x14ac:dyDescent="0.25">
      <c r="A13" s="18" t="s">
        <v>181</v>
      </c>
      <c r="B13" s="11">
        <v>6</v>
      </c>
      <c r="C13" s="11">
        <v>0.81</v>
      </c>
      <c r="E13" s="16" t="s">
        <v>161</v>
      </c>
      <c r="F13" s="11">
        <v>50</v>
      </c>
      <c r="G13" s="11">
        <v>6.77</v>
      </c>
    </row>
    <row r="15" spans="1:9" x14ac:dyDescent="0.25">
      <c r="A15" s="10" t="s">
        <v>152</v>
      </c>
      <c r="B15" s="11">
        <f>SUM(B2:B13)</f>
        <v>739</v>
      </c>
      <c r="C15" s="11">
        <f>SUM(C2:C13)</f>
        <v>99.999999999999986</v>
      </c>
      <c r="E15" s="13" t="s">
        <v>162</v>
      </c>
      <c r="F15" s="11">
        <v>117</v>
      </c>
      <c r="G15" s="11">
        <v>15.84</v>
      </c>
    </row>
    <row r="17" spans="1:8" s="24" customFormat="1" ht="31.5" customHeight="1" x14ac:dyDescent="0.25">
      <c r="A17" s="22" t="s">
        <v>153</v>
      </c>
      <c r="B17" s="23" t="s">
        <v>133</v>
      </c>
      <c r="D17" s="23" t="s">
        <v>154</v>
      </c>
      <c r="E17" s="23" t="s">
        <v>133</v>
      </c>
      <c r="G17" s="23" t="s">
        <v>158</v>
      </c>
      <c r="H17" s="25" t="s">
        <v>133</v>
      </c>
    </row>
    <row r="18" spans="1:8" x14ac:dyDescent="0.25">
      <c r="A18" s="19" t="s">
        <v>155</v>
      </c>
      <c r="B18">
        <f>COUNTIF(Tableau1[hetro_espc],1)</f>
        <v>67</v>
      </c>
      <c r="D18" s="19" t="s">
        <v>155</v>
      </c>
      <c r="E18">
        <f>COUNTIF(Tableau1[hetero_par],1)</f>
        <v>57</v>
      </c>
      <c r="G18" s="19" t="s">
        <v>155</v>
      </c>
      <c r="H18">
        <f>COUNTIF(Tableau1[sol_trav],1)</f>
        <v>107</v>
      </c>
    </row>
    <row r="19" spans="1:8" x14ac:dyDescent="0.25">
      <c r="A19" t="s">
        <v>156</v>
      </c>
      <c r="B19">
        <f>COUNTIF(Tableau1[hetro_espc],0)</f>
        <v>672</v>
      </c>
      <c r="D19" t="s">
        <v>156</v>
      </c>
      <c r="E19">
        <f>COUNTIF(Tableau1[hetero_par],0)</f>
        <v>682</v>
      </c>
      <c r="G19" t="s">
        <v>156</v>
      </c>
      <c r="H19">
        <f>COUNTIF(Tableau1[sol_trav],0)</f>
        <v>632</v>
      </c>
    </row>
    <row r="20" spans="1:8" x14ac:dyDescent="0.25">
      <c r="A20" s="15" t="s">
        <v>152</v>
      </c>
      <c r="B20">
        <f>SUM(B18:B19)</f>
        <v>739</v>
      </c>
      <c r="D20" s="15" t="s">
        <v>152</v>
      </c>
      <c r="E20">
        <f>SUM(E18:E19)</f>
        <v>739</v>
      </c>
      <c r="G20" s="15" t="s">
        <v>152</v>
      </c>
      <c r="H20">
        <f>SUM(H18:H19)</f>
        <v>739</v>
      </c>
    </row>
  </sheetData>
  <sortState ref="E2:G13">
    <sortCondition descending="1" ref="G1"/>
  </sortState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B2" sqref="B2"/>
    </sheetView>
  </sheetViews>
  <sheetFormatPr baseColWidth="10" defaultColWidth="9.140625" defaultRowHeight="15" x14ac:dyDescent="0.25"/>
  <cols>
    <col min="1" max="1" width="13.140625" customWidth="1"/>
    <col min="2" max="2" width="12.85546875" customWidth="1"/>
    <col min="3" max="3" width="18.140625" customWidth="1"/>
    <col min="5" max="5" width="25.85546875" customWidth="1"/>
    <col min="6" max="6" width="18.5703125" customWidth="1"/>
    <col min="7" max="7" width="26.42578125" customWidth="1"/>
    <col min="8" max="8" width="10.5703125" customWidth="1"/>
    <col min="9" max="9" width="14.7109375" customWidth="1"/>
    <col min="10" max="10" width="10.5703125" customWidth="1"/>
  </cols>
  <sheetData>
    <row r="1" spans="1:10" x14ac:dyDescent="0.25">
      <c r="A1" t="s">
        <v>132</v>
      </c>
      <c r="B1" t="s">
        <v>133</v>
      </c>
      <c r="C1" t="s">
        <v>134</v>
      </c>
      <c r="E1" t="s">
        <v>153</v>
      </c>
      <c r="F1" t="s">
        <v>133</v>
      </c>
      <c r="G1" t="s">
        <v>154</v>
      </c>
      <c r="H1" t="s">
        <v>164</v>
      </c>
      <c r="I1" t="s">
        <v>158</v>
      </c>
      <c r="J1" t="s">
        <v>165</v>
      </c>
    </row>
    <row r="2" spans="1:10" x14ac:dyDescent="0.25">
      <c r="A2" s="1" t="s">
        <v>39</v>
      </c>
      <c r="B2">
        <f>COUNTIF(Tableau1[Couverture],'stats 1er rang'!A2)</f>
        <v>55</v>
      </c>
      <c r="C2">
        <f t="shared" ref="C2:C13" si="0">ROUND(B2/B$15*100,2)</f>
        <v>7.44</v>
      </c>
      <c r="E2" t="s">
        <v>155</v>
      </c>
      <c r="F2">
        <f>COUNTIF(Tableau1[hetro_espc],1)</f>
        <v>67</v>
      </c>
      <c r="G2" t="s">
        <v>155</v>
      </c>
      <c r="H2">
        <f>COUNTIF(Tableau1[hetero_par],1)</f>
        <v>57</v>
      </c>
      <c r="I2" t="s">
        <v>155</v>
      </c>
      <c r="J2">
        <f>COUNTIF(Tableau1[sol_trav],1)</f>
        <v>107</v>
      </c>
    </row>
    <row r="3" spans="1:10" x14ac:dyDescent="0.25">
      <c r="A3" s="1" t="s">
        <v>42</v>
      </c>
      <c r="B3">
        <f>COUNTIF(Tableau1[Couverture],'stats 1er rang'!A3)</f>
        <v>11</v>
      </c>
      <c r="C3">
        <f t="shared" si="0"/>
        <v>1.49</v>
      </c>
      <c r="E3" t="s">
        <v>156</v>
      </c>
      <c r="F3">
        <f>COUNTIF(Tableau1[hetro_espc],0)</f>
        <v>672</v>
      </c>
      <c r="G3" t="s">
        <v>156</v>
      </c>
      <c r="H3">
        <f>COUNTIF(Tableau1[hetero_par],0)</f>
        <v>682</v>
      </c>
      <c r="I3" t="s">
        <v>156</v>
      </c>
      <c r="J3">
        <f>COUNTIF(Tableau1[sol_trav],0)</f>
        <v>632</v>
      </c>
    </row>
    <row r="4" spans="1:10" x14ac:dyDescent="0.25">
      <c r="A4" s="1" t="s">
        <v>44</v>
      </c>
      <c r="B4">
        <f>COUNTIF(Tableau1[Couverture],'stats 1er rang'!A4)</f>
        <v>64</v>
      </c>
      <c r="C4">
        <f t="shared" si="0"/>
        <v>8.66</v>
      </c>
      <c r="E4" t="s">
        <v>157</v>
      </c>
      <c r="F4">
        <f>SUM(F2:F3)</f>
        <v>739</v>
      </c>
      <c r="G4" t="s">
        <v>157</v>
      </c>
      <c r="H4">
        <f>SUM(H2:H3)</f>
        <v>739</v>
      </c>
      <c r="I4" t="s">
        <v>157</v>
      </c>
      <c r="J4">
        <f>SUM(J2:J3)</f>
        <v>739</v>
      </c>
    </row>
    <row r="5" spans="1:10" x14ac:dyDescent="0.25">
      <c r="A5" s="1" t="s">
        <v>47</v>
      </c>
      <c r="B5">
        <f>COUNTIF(Tableau1[Couverture],'stats 1er rang'!A5)</f>
        <v>190</v>
      </c>
      <c r="C5">
        <f t="shared" si="0"/>
        <v>25.71</v>
      </c>
    </row>
    <row r="6" spans="1:10" ht="12.75" customHeight="1" x14ac:dyDescent="0.25">
      <c r="A6" s="1" t="s">
        <v>52</v>
      </c>
      <c r="B6">
        <f>COUNTIF(Tableau1[Couverture],'stats 1er rang'!A6)</f>
        <v>237</v>
      </c>
      <c r="C6">
        <f t="shared" si="0"/>
        <v>32.07</v>
      </c>
    </row>
    <row r="7" spans="1:10" x14ac:dyDescent="0.25">
      <c r="A7" s="1" t="s">
        <v>56</v>
      </c>
      <c r="B7">
        <f>COUNTIF(Tableau1[Couverture],'stats 1er rang'!A7)</f>
        <v>94</v>
      </c>
      <c r="C7">
        <f t="shared" si="0"/>
        <v>12.72</v>
      </c>
    </row>
    <row r="8" spans="1:10" x14ac:dyDescent="0.25">
      <c r="A8" s="1" t="s">
        <v>72</v>
      </c>
      <c r="B8">
        <f>COUNTIF(Tableau1[Couverture],'stats 1er rang'!A8)</f>
        <v>20</v>
      </c>
      <c r="C8">
        <f t="shared" si="0"/>
        <v>2.71</v>
      </c>
      <c r="E8" t="s">
        <v>166</v>
      </c>
    </row>
    <row r="9" spans="1:10" x14ac:dyDescent="0.25">
      <c r="A9" s="1" t="s">
        <v>74</v>
      </c>
      <c r="B9">
        <f>COUNTIF(Tableau1[Couverture],'stats 1er rang'!A9)</f>
        <v>6</v>
      </c>
      <c r="C9">
        <f t="shared" si="0"/>
        <v>0.81</v>
      </c>
      <c r="E9" t="s">
        <v>132</v>
      </c>
      <c r="G9" t="s">
        <v>135</v>
      </c>
    </row>
    <row r="10" spans="1:10" x14ac:dyDescent="0.25">
      <c r="A10" s="1" t="s">
        <v>76</v>
      </c>
      <c r="B10">
        <f>COUNTIF(Tableau1[Couverture],'stats 1er rang'!A10)</f>
        <v>28</v>
      </c>
      <c r="C10">
        <f t="shared" si="0"/>
        <v>3.79</v>
      </c>
      <c r="E10" t="s">
        <v>89</v>
      </c>
      <c r="F10" t="s">
        <v>171</v>
      </c>
      <c r="G10" t="s">
        <v>46</v>
      </c>
      <c r="H10" t="s">
        <v>167</v>
      </c>
    </row>
    <row r="11" spans="1:10" x14ac:dyDescent="0.25">
      <c r="A11" s="1" t="s">
        <v>86</v>
      </c>
      <c r="B11">
        <f>COUNTIF(Tableau1[Couverture],'stats 1er rang'!A11)</f>
        <v>18</v>
      </c>
      <c r="C11">
        <f t="shared" si="0"/>
        <v>2.44</v>
      </c>
      <c r="E11" t="s">
        <v>42</v>
      </c>
      <c r="F11" t="s">
        <v>172</v>
      </c>
      <c r="G11" t="s">
        <v>54</v>
      </c>
      <c r="H11" t="s">
        <v>168</v>
      </c>
    </row>
    <row r="12" spans="1:10" x14ac:dyDescent="0.25">
      <c r="A12" s="1" t="s">
        <v>89</v>
      </c>
      <c r="B12">
        <f>COUNTIF(Tableau1[Couverture],'stats 1er rang'!A12)</f>
        <v>8</v>
      </c>
      <c r="C12">
        <f t="shared" si="0"/>
        <v>1.08</v>
      </c>
      <c r="E12" t="s">
        <v>47</v>
      </c>
      <c r="F12" t="s">
        <v>173</v>
      </c>
      <c r="G12" t="s">
        <v>38</v>
      </c>
      <c r="H12" t="s">
        <v>169</v>
      </c>
    </row>
    <row r="13" spans="1:10" x14ac:dyDescent="0.25">
      <c r="A13" s="1" t="s">
        <v>95</v>
      </c>
      <c r="B13">
        <f>COUNTIF(Tableau1[Couverture],'stats 1er rang'!A13)</f>
        <v>8</v>
      </c>
      <c r="C13">
        <f t="shared" si="0"/>
        <v>1.08</v>
      </c>
      <c r="E13" t="s">
        <v>174</v>
      </c>
      <c r="F13" t="s">
        <v>175</v>
      </c>
      <c r="G13" t="s">
        <v>49</v>
      </c>
      <c r="H13" t="s">
        <v>170</v>
      </c>
    </row>
    <row r="14" spans="1:10" x14ac:dyDescent="0.25">
      <c r="E14" t="s">
        <v>176</v>
      </c>
      <c r="F14" t="s">
        <v>177</v>
      </c>
    </row>
    <row r="15" spans="1:10" x14ac:dyDescent="0.25">
      <c r="A15" s="10" t="s">
        <v>152</v>
      </c>
      <c r="B15" s="11">
        <f>SUM(B2:B13)</f>
        <v>739</v>
      </c>
      <c r="C15" s="11">
        <f>SUM(C2:C13)</f>
        <v>100</v>
      </c>
      <c r="E15" t="s">
        <v>95</v>
      </c>
      <c r="F15" t="s">
        <v>178</v>
      </c>
    </row>
    <row r="16" spans="1:10" x14ac:dyDescent="0.25">
      <c r="E16" t="s">
        <v>76</v>
      </c>
      <c r="F16" t="s">
        <v>179</v>
      </c>
    </row>
    <row r="17" spans="1:6" x14ac:dyDescent="0.25">
      <c r="A17" t="s">
        <v>135</v>
      </c>
      <c r="B17" t="s">
        <v>133</v>
      </c>
      <c r="C17" t="s">
        <v>134</v>
      </c>
      <c r="E17" t="s">
        <v>44</v>
      </c>
      <c r="F17" t="s">
        <v>180</v>
      </c>
    </row>
    <row r="18" spans="1:6" x14ac:dyDescent="0.25">
      <c r="A18" s="1" t="s">
        <v>38</v>
      </c>
      <c r="B18">
        <f>COUNTIF(Tableau1[Qualite],'stats 1er rang'!A18)</f>
        <v>334</v>
      </c>
      <c r="C18">
        <f>ROUND(B18/B$23*100,2)</f>
        <v>45.2</v>
      </c>
      <c r="E18" t="s">
        <v>74</v>
      </c>
      <c r="F18" t="s">
        <v>181</v>
      </c>
    </row>
    <row r="19" spans="1:6" x14ac:dyDescent="0.25">
      <c r="A19" s="1" t="s">
        <v>46</v>
      </c>
      <c r="B19">
        <f>COUNTIF(Tableau1[Qualite],'stats 1er rang'!A19)</f>
        <v>109</v>
      </c>
      <c r="C19">
        <f>ROUND(B19/B$23*100,2)</f>
        <v>14.75</v>
      </c>
      <c r="E19" t="s">
        <v>39</v>
      </c>
      <c r="F19" t="s">
        <v>182</v>
      </c>
    </row>
    <row r="20" spans="1:6" x14ac:dyDescent="0.25">
      <c r="A20" s="1" t="s">
        <v>49</v>
      </c>
      <c r="B20">
        <f>COUNTIF(Tableau1[Qualite],'stats 1er rang'!A20)</f>
        <v>140</v>
      </c>
      <c r="C20">
        <f>ROUND(B20/B$23*100,2)</f>
        <v>18.940000000000001</v>
      </c>
      <c r="E20" t="s">
        <v>86</v>
      </c>
      <c r="F20" t="s">
        <v>183</v>
      </c>
    </row>
    <row r="21" spans="1:6" x14ac:dyDescent="0.25">
      <c r="A21" s="1" t="s">
        <v>54</v>
      </c>
      <c r="B21">
        <f>COUNTIF(Tableau1[Qualite],'stats 1er rang'!A21)</f>
        <v>156</v>
      </c>
      <c r="C21">
        <f>ROUND(B21/B$23*100,2)</f>
        <v>21.11</v>
      </c>
      <c r="E21" t="s">
        <v>184</v>
      </c>
      <c r="F21" t="s">
        <v>185</v>
      </c>
    </row>
    <row r="22" spans="1:6" x14ac:dyDescent="0.25">
      <c r="E22" t="s">
        <v>52</v>
      </c>
      <c r="F22" t="s">
        <v>186</v>
      </c>
    </row>
    <row r="23" spans="1:6" x14ac:dyDescent="0.25">
      <c r="A23" s="12" t="s">
        <v>152</v>
      </c>
      <c r="B23" s="11">
        <f>SUM(B18:B21)</f>
        <v>739</v>
      </c>
      <c r="C23" s="11">
        <f>SUM(C18:C21)</f>
        <v>100</v>
      </c>
      <c r="E23" t="s">
        <v>56</v>
      </c>
      <c r="F23" t="s">
        <v>187</v>
      </c>
    </row>
    <row r="24" spans="1:6" x14ac:dyDescent="0.25">
      <c r="E24" t="s">
        <v>188</v>
      </c>
      <c r="F24" t="s">
        <v>189</v>
      </c>
    </row>
    <row r="25" spans="1:6" x14ac:dyDescent="0.25">
      <c r="A25" t="s">
        <v>159</v>
      </c>
      <c r="B25" t="s">
        <v>133</v>
      </c>
      <c r="C25" t="s">
        <v>163</v>
      </c>
      <c r="E25" t="s">
        <v>72</v>
      </c>
      <c r="F25" t="s">
        <v>190</v>
      </c>
    </row>
    <row r="26" spans="1:6" x14ac:dyDescent="0.25">
      <c r="A26" t="s">
        <v>160</v>
      </c>
      <c r="B26">
        <f>COUNTIF(Tableau1[residu],"ren")</f>
        <v>67</v>
      </c>
      <c r="C26">
        <f>ROUND(B26/B$23*100,2)</f>
        <v>9.07</v>
      </c>
      <c r="E26" t="s">
        <v>191</v>
      </c>
      <c r="F26" t="s">
        <v>192</v>
      </c>
    </row>
    <row r="27" spans="1:6" x14ac:dyDescent="0.25">
      <c r="A27" t="s">
        <v>161</v>
      </c>
      <c r="B27">
        <f>COUNTIF(Tableau1[residu],"rne")</f>
        <v>50</v>
      </c>
      <c r="C27">
        <f>ROUND(B27/B$23*100,2)</f>
        <v>6.77</v>
      </c>
    </row>
    <row r="29" spans="1:6" x14ac:dyDescent="0.25">
      <c r="A29" s="13" t="s">
        <v>162</v>
      </c>
      <c r="B29" s="11">
        <f>SUM(B26:B27)</f>
        <v>117</v>
      </c>
      <c r="C29" s="11">
        <f>SUM(C26:C27)</f>
        <v>15.84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5"/>
  <sheetViews>
    <sheetView workbookViewId="0">
      <pane ySplit="1" topLeftCell="A2" activePane="bottomLeft" state="frozen"/>
      <selection pane="bottomLeft" sqref="A1:Q63"/>
    </sheetView>
  </sheetViews>
  <sheetFormatPr baseColWidth="10" defaultColWidth="9.140625" defaultRowHeight="15" x14ac:dyDescent="0.25"/>
  <cols>
    <col min="3" max="3" width="18.5703125" customWidth="1"/>
    <col min="4" max="4" width="9.7109375" customWidth="1"/>
    <col min="5" max="5" width="13.140625" customWidth="1"/>
    <col min="6" max="7" width="13" customWidth="1"/>
    <col min="8" max="8" width="10.140625" customWidth="1"/>
    <col min="10" max="10" width="33.7109375" customWidth="1"/>
    <col min="11" max="11" width="13.28515625" customWidth="1"/>
    <col min="12" max="12" width="14.5703125" customWidth="1"/>
    <col min="13" max="13" width="15.28515625" customWidth="1"/>
    <col min="14" max="15" width="14.140625" customWidth="1"/>
    <col min="16" max="16" width="22" customWidth="1"/>
    <col min="17" max="17" width="12.5703125" customWidth="1"/>
  </cols>
  <sheetData>
    <row r="1" spans="1:17" x14ac:dyDescent="0.25">
      <c r="A1" t="s">
        <v>136</v>
      </c>
      <c r="B1" t="s">
        <v>137</v>
      </c>
      <c r="C1" t="s">
        <v>138</v>
      </c>
      <c r="D1" t="s">
        <v>139</v>
      </c>
      <c r="E1" t="s">
        <v>132</v>
      </c>
      <c r="F1" t="s">
        <v>140</v>
      </c>
      <c r="G1" t="s">
        <v>141</v>
      </c>
      <c r="H1" t="s">
        <v>142</v>
      </c>
      <c r="I1" t="s">
        <v>143</v>
      </c>
      <c r="J1" t="s">
        <v>144</v>
      </c>
      <c r="K1" t="s">
        <v>145</v>
      </c>
      <c r="L1" t="s">
        <v>146</v>
      </c>
      <c r="M1" t="s">
        <v>147</v>
      </c>
      <c r="N1" t="s">
        <v>148</v>
      </c>
      <c r="O1" t="s">
        <v>149</v>
      </c>
      <c r="P1" t="s">
        <v>150</v>
      </c>
      <c r="Q1" t="s">
        <v>151</v>
      </c>
    </row>
    <row r="2" spans="1:17" hidden="1" x14ac:dyDescent="0.25">
      <c r="A2">
        <v>903</v>
      </c>
      <c r="B2">
        <v>407819</v>
      </c>
      <c r="C2" t="s">
        <v>37</v>
      </c>
      <c r="D2" t="s">
        <v>54</v>
      </c>
      <c r="E2" t="s">
        <v>52</v>
      </c>
      <c r="F2">
        <v>0</v>
      </c>
      <c r="G2">
        <v>0</v>
      </c>
      <c r="H2">
        <v>0</v>
      </c>
      <c r="J2" t="s">
        <v>58</v>
      </c>
      <c r="K2">
        <v>1.53</v>
      </c>
      <c r="L2" t="s">
        <v>57</v>
      </c>
      <c r="M2">
        <v>3</v>
      </c>
      <c r="P2" t="s">
        <v>41</v>
      </c>
      <c r="Q2">
        <v>15550970</v>
      </c>
    </row>
    <row r="3" spans="1:17" hidden="1" x14ac:dyDescent="0.25">
      <c r="A3">
        <v>6903</v>
      </c>
      <c r="B3">
        <v>0</v>
      </c>
      <c r="D3" t="s">
        <v>38</v>
      </c>
      <c r="E3" t="s">
        <v>52</v>
      </c>
      <c r="F3">
        <v>0</v>
      </c>
      <c r="G3">
        <v>0</v>
      </c>
      <c r="H3">
        <v>0</v>
      </c>
      <c r="J3" t="s">
        <v>123</v>
      </c>
      <c r="K3">
        <v>0</v>
      </c>
      <c r="L3" t="s">
        <v>55</v>
      </c>
      <c r="M3">
        <v>0</v>
      </c>
      <c r="Q3">
        <v>3709582</v>
      </c>
    </row>
    <row r="4" spans="1:17" hidden="1" x14ac:dyDescent="0.25">
      <c r="A4">
        <v>22747</v>
      </c>
      <c r="B4">
        <v>0</v>
      </c>
      <c r="D4" t="s">
        <v>38</v>
      </c>
      <c r="E4" t="s">
        <v>52</v>
      </c>
      <c r="F4">
        <v>0</v>
      </c>
      <c r="G4">
        <v>0</v>
      </c>
      <c r="H4">
        <v>0</v>
      </c>
      <c r="J4" t="s">
        <v>130</v>
      </c>
      <c r="K4">
        <v>0</v>
      </c>
      <c r="L4" t="s">
        <v>55</v>
      </c>
      <c r="M4">
        <v>0</v>
      </c>
      <c r="Q4">
        <v>17369127</v>
      </c>
    </row>
    <row r="5" spans="1:17" hidden="1" x14ac:dyDescent="0.25">
      <c r="A5">
        <v>6107</v>
      </c>
      <c r="B5">
        <v>253041</v>
      </c>
      <c r="C5" t="s">
        <v>66</v>
      </c>
      <c r="D5" t="s">
        <v>38</v>
      </c>
      <c r="E5" t="s">
        <v>44</v>
      </c>
      <c r="F5">
        <v>1</v>
      </c>
      <c r="G5">
        <v>0</v>
      </c>
      <c r="H5">
        <v>0</v>
      </c>
      <c r="J5" t="s">
        <v>108</v>
      </c>
      <c r="K5">
        <v>2.15</v>
      </c>
      <c r="L5" t="s">
        <v>55</v>
      </c>
      <c r="M5">
        <v>5</v>
      </c>
      <c r="P5" t="s">
        <v>100</v>
      </c>
      <c r="Q5">
        <v>6075355</v>
      </c>
    </row>
    <row r="6" spans="1:17" hidden="1" x14ac:dyDescent="0.25">
      <c r="A6">
        <v>3946</v>
      </c>
      <c r="B6">
        <v>232776</v>
      </c>
      <c r="C6" t="s">
        <v>66</v>
      </c>
      <c r="D6" t="s">
        <v>38</v>
      </c>
      <c r="E6" t="s">
        <v>44</v>
      </c>
      <c r="F6">
        <v>1</v>
      </c>
      <c r="G6">
        <v>0</v>
      </c>
      <c r="H6">
        <v>0</v>
      </c>
      <c r="J6" t="s">
        <v>105</v>
      </c>
      <c r="K6">
        <v>3.02</v>
      </c>
      <c r="L6" t="s">
        <v>57</v>
      </c>
      <c r="M6">
        <v>3</v>
      </c>
      <c r="P6" t="s">
        <v>100</v>
      </c>
      <c r="Q6">
        <v>6009440</v>
      </c>
    </row>
    <row r="7" spans="1:17" hidden="1" x14ac:dyDescent="0.25">
      <c r="A7">
        <v>9866</v>
      </c>
      <c r="B7">
        <v>283964</v>
      </c>
      <c r="C7" t="s">
        <v>66</v>
      </c>
      <c r="D7" t="s">
        <v>38</v>
      </c>
      <c r="E7" t="s">
        <v>72</v>
      </c>
      <c r="F7">
        <v>0</v>
      </c>
      <c r="G7">
        <v>0</v>
      </c>
      <c r="H7">
        <v>0</v>
      </c>
      <c r="J7" t="s">
        <v>84</v>
      </c>
      <c r="K7">
        <v>1.91</v>
      </c>
      <c r="L7" t="s">
        <v>43</v>
      </c>
      <c r="M7">
        <v>1</v>
      </c>
      <c r="P7" t="s">
        <v>41</v>
      </c>
      <c r="Q7">
        <v>10705226</v>
      </c>
    </row>
    <row r="8" spans="1:17" hidden="1" x14ac:dyDescent="0.25">
      <c r="A8">
        <v>10007</v>
      </c>
      <c r="B8">
        <v>285527</v>
      </c>
      <c r="C8" t="s">
        <v>66</v>
      </c>
      <c r="D8" t="s">
        <v>38</v>
      </c>
      <c r="E8" t="s">
        <v>44</v>
      </c>
      <c r="F8">
        <v>0</v>
      </c>
      <c r="G8">
        <v>0</v>
      </c>
      <c r="H8">
        <v>0</v>
      </c>
      <c r="J8" t="s">
        <v>85</v>
      </c>
      <c r="K8">
        <v>4.45</v>
      </c>
      <c r="L8" t="s">
        <v>43</v>
      </c>
      <c r="M8">
        <v>1</v>
      </c>
      <c r="P8" t="s">
        <v>41</v>
      </c>
      <c r="Q8">
        <v>15605206</v>
      </c>
    </row>
    <row r="9" spans="1:17" hidden="1" x14ac:dyDescent="0.25">
      <c r="A9">
        <v>19030</v>
      </c>
      <c r="B9">
        <v>367501</v>
      </c>
      <c r="C9" t="s">
        <v>66</v>
      </c>
      <c r="D9" t="s">
        <v>38</v>
      </c>
      <c r="E9" t="s">
        <v>44</v>
      </c>
      <c r="F9">
        <v>0</v>
      </c>
      <c r="G9">
        <v>1</v>
      </c>
      <c r="H9">
        <v>0</v>
      </c>
      <c r="J9" t="s">
        <v>96</v>
      </c>
      <c r="K9">
        <v>3.64</v>
      </c>
      <c r="L9" t="s">
        <v>45</v>
      </c>
      <c r="M9">
        <v>2</v>
      </c>
      <c r="P9" t="s">
        <v>41</v>
      </c>
      <c r="Q9">
        <v>18010968</v>
      </c>
    </row>
    <row r="10" spans="1:17" hidden="1" x14ac:dyDescent="0.25">
      <c r="A10">
        <v>4943</v>
      </c>
      <c r="B10">
        <v>242091</v>
      </c>
      <c r="C10" t="s">
        <v>66</v>
      </c>
      <c r="D10" t="s">
        <v>38</v>
      </c>
      <c r="E10" t="s">
        <v>44</v>
      </c>
      <c r="F10">
        <v>0</v>
      </c>
      <c r="G10">
        <v>0</v>
      </c>
      <c r="H10">
        <v>0</v>
      </c>
      <c r="J10" t="s">
        <v>106</v>
      </c>
      <c r="K10">
        <v>0.97</v>
      </c>
      <c r="L10" t="s">
        <v>71</v>
      </c>
      <c r="M10">
        <v>19</v>
      </c>
      <c r="P10" t="s">
        <v>100</v>
      </c>
      <c r="Q10">
        <v>15624182</v>
      </c>
    </row>
    <row r="11" spans="1:17" hidden="1" x14ac:dyDescent="0.25">
      <c r="A11">
        <v>697</v>
      </c>
      <c r="B11">
        <v>406821</v>
      </c>
      <c r="C11" t="s">
        <v>37</v>
      </c>
      <c r="D11" t="s">
        <v>38</v>
      </c>
      <c r="E11" t="s">
        <v>209</v>
      </c>
      <c r="F11">
        <v>1</v>
      </c>
      <c r="G11">
        <v>0</v>
      </c>
      <c r="H11">
        <v>0</v>
      </c>
      <c r="J11" t="s">
        <v>101</v>
      </c>
      <c r="K11">
        <v>1.51</v>
      </c>
      <c r="L11" t="s">
        <v>71</v>
      </c>
      <c r="M11">
        <v>19</v>
      </c>
      <c r="P11" t="s">
        <v>100</v>
      </c>
      <c r="Q11">
        <v>15553125</v>
      </c>
    </row>
    <row r="12" spans="1:17" hidden="1" x14ac:dyDescent="0.25">
      <c r="A12">
        <v>8907</v>
      </c>
      <c r="B12">
        <v>287244</v>
      </c>
      <c r="C12" t="s">
        <v>66</v>
      </c>
      <c r="D12" t="s">
        <v>38</v>
      </c>
      <c r="E12" t="s">
        <v>209</v>
      </c>
      <c r="F12">
        <v>1</v>
      </c>
      <c r="G12">
        <v>0</v>
      </c>
      <c r="H12">
        <v>0</v>
      </c>
      <c r="J12" t="s">
        <v>101</v>
      </c>
      <c r="K12">
        <v>0.47</v>
      </c>
      <c r="L12" t="s">
        <v>75</v>
      </c>
      <c r="M12">
        <v>11</v>
      </c>
      <c r="P12" t="s">
        <v>100</v>
      </c>
      <c r="Q12">
        <v>13067137</v>
      </c>
    </row>
    <row r="13" spans="1:17" hidden="1" x14ac:dyDescent="0.25">
      <c r="A13">
        <v>9197</v>
      </c>
      <c r="B13">
        <v>278907</v>
      </c>
      <c r="C13" t="s">
        <v>66</v>
      </c>
      <c r="D13" t="s">
        <v>38</v>
      </c>
      <c r="E13" t="s">
        <v>209</v>
      </c>
      <c r="F13">
        <v>1</v>
      </c>
      <c r="G13">
        <v>1</v>
      </c>
      <c r="H13">
        <v>0</v>
      </c>
      <c r="J13" t="s">
        <v>101</v>
      </c>
      <c r="K13">
        <v>2.02</v>
      </c>
      <c r="L13" t="s">
        <v>63</v>
      </c>
      <c r="M13">
        <v>18</v>
      </c>
      <c r="P13" t="s">
        <v>100</v>
      </c>
      <c r="Q13">
        <v>15606666</v>
      </c>
    </row>
    <row r="14" spans="1:17" hidden="1" x14ac:dyDescent="0.25">
      <c r="A14">
        <v>11146</v>
      </c>
      <c r="B14">
        <v>0</v>
      </c>
      <c r="D14" t="s">
        <v>38</v>
      </c>
      <c r="E14" t="s">
        <v>209</v>
      </c>
      <c r="F14">
        <v>0</v>
      </c>
      <c r="G14">
        <v>0</v>
      </c>
      <c r="H14">
        <v>0</v>
      </c>
      <c r="J14" t="s">
        <v>101</v>
      </c>
      <c r="K14">
        <v>0</v>
      </c>
      <c r="L14" t="s">
        <v>104</v>
      </c>
      <c r="M14">
        <v>0</v>
      </c>
      <c r="Q14">
        <v>14866092</v>
      </c>
    </row>
    <row r="15" spans="1:17" hidden="1" x14ac:dyDescent="0.25">
      <c r="A15">
        <v>13299</v>
      </c>
      <c r="B15">
        <v>0</v>
      </c>
      <c r="D15" t="s">
        <v>38</v>
      </c>
      <c r="E15" t="s">
        <v>209</v>
      </c>
      <c r="F15">
        <v>0</v>
      </c>
      <c r="G15">
        <v>0</v>
      </c>
      <c r="H15">
        <v>0</v>
      </c>
      <c r="J15" t="s">
        <v>101</v>
      </c>
      <c r="K15">
        <v>0</v>
      </c>
      <c r="L15" t="s">
        <v>81</v>
      </c>
      <c r="M15">
        <v>0</v>
      </c>
      <c r="Q15">
        <v>3699606</v>
      </c>
    </row>
    <row r="16" spans="1:17" x14ac:dyDescent="0.25">
      <c r="A16">
        <v>20848</v>
      </c>
      <c r="B16">
        <v>388809</v>
      </c>
      <c r="C16" t="s">
        <v>97</v>
      </c>
      <c r="D16" t="s">
        <v>54</v>
      </c>
      <c r="E16" t="s">
        <v>52</v>
      </c>
      <c r="F16">
        <v>1</v>
      </c>
      <c r="G16">
        <v>1</v>
      </c>
      <c r="H16">
        <v>0</v>
      </c>
      <c r="J16" t="s">
        <v>115</v>
      </c>
      <c r="K16">
        <v>4.78</v>
      </c>
      <c r="L16" t="s">
        <v>63</v>
      </c>
      <c r="M16">
        <v>18</v>
      </c>
      <c r="P16" t="s">
        <v>100</v>
      </c>
      <c r="Q16">
        <v>13076202</v>
      </c>
    </row>
    <row r="17" spans="1:17" hidden="1" x14ac:dyDescent="0.25">
      <c r="A17">
        <v>1088</v>
      </c>
      <c r="B17">
        <v>409115</v>
      </c>
      <c r="C17" t="s">
        <v>37</v>
      </c>
      <c r="D17" t="s">
        <v>38</v>
      </c>
      <c r="E17" t="s">
        <v>42</v>
      </c>
      <c r="F17">
        <v>0</v>
      </c>
      <c r="G17">
        <v>0</v>
      </c>
      <c r="H17">
        <v>0</v>
      </c>
      <c r="J17" t="s">
        <v>83</v>
      </c>
      <c r="K17">
        <v>2.3199999999999998</v>
      </c>
      <c r="L17" t="s">
        <v>43</v>
      </c>
      <c r="M17">
        <v>1</v>
      </c>
      <c r="N17" t="s">
        <v>51</v>
      </c>
      <c r="O17" t="s">
        <v>65</v>
      </c>
      <c r="P17" t="s">
        <v>41</v>
      </c>
      <c r="Q17">
        <v>17957381</v>
      </c>
    </row>
    <row r="18" spans="1:17" hidden="1" x14ac:dyDescent="0.25">
      <c r="A18">
        <v>9191</v>
      </c>
      <c r="B18">
        <v>278902</v>
      </c>
      <c r="C18" t="s">
        <v>66</v>
      </c>
      <c r="D18" t="s">
        <v>38</v>
      </c>
      <c r="E18" t="s">
        <v>39</v>
      </c>
      <c r="F18">
        <v>0</v>
      </c>
      <c r="G18">
        <v>0</v>
      </c>
      <c r="H18">
        <v>0</v>
      </c>
      <c r="J18" t="s">
        <v>83</v>
      </c>
      <c r="K18">
        <v>3.21</v>
      </c>
      <c r="L18" t="s">
        <v>64</v>
      </c>
      <c r="M18">
        <v>4</v>
      </c>
      <c r="P18" t="s">
        <v>41</v>
      </c>
      <c r="Q18">
        <v>13068910</v>
      </c>
    </row>
    <row r="19" spans="1:17" hidden="1" x14ac:dyDescent="0.25">
      <c r="A19">
        <v>83690</v>
      </c>
      <c r="B19">
        <v>272818</v>
      </c>
      <c r="C19" t="s">
        <v>66</v>
      </c>
      <c r="D19" t="s">
        <v>38</v>
      </c>
      <c r="E19" t="s">
        <v>39</v>
      </c>
      <c r="F19">
        <v>0</v>
      </c>
      <c r="G19">
        <v>0</v>
      </c>
      <c r="H19">
        <v>0</v>
      </c>
      <c r="J19" t="s">
        <v>83</v>
      </c>
      <c r="K19">
        <v>5.5</v>
      </c>
      <c r="L19" t="s">
        <v>40</v>
      </c>
      <c r="M19">
        <v>2</v>
      </c>
      <c r="P19" t="s">
        <v>41</v>
      </c>
      <c r="Q19">
        <v>15575462</v>
      </c>
    </row>
    <row r="20" spans="1:17" hidden="1" x14ac:dyDescent="0.25">
      <c r="A20">
        <v>8369</v>
      </c>
      <c r="B20">
        <v>272818</v>
      </c>
      <c r="C20" t="s">
        <v>66</v>
      </c>
      <c r="D20" t="s">
        <v>46</v>
      </c>
      <c r="E20" t="s">
        <v>72</v>
      </c>
      <c r="F20">
        <v>0</v>
      </c>
      <c r="G20">
        <v>1</v>
      </c>
      <c r="H20">
        <v>0</v>
      </c>
      <c r="I20" t="s">
        <v>12</v>
      </c>
      <c r="J20" t="s">
        <v>83</v>
      </c>
      <c r="K20">
        <v>4.5</v>
      </c>
      <c r="L20" t="s">
        <v>40</v>
      </c>
      <c r="M20">
        <v>2</v>
      </c>
      <c r="P20" t="s">
        <v>41</v>
      </c>
      <c r="Q20">
        <v>15575462</v>
      </c>
    </row>
    <row r="21" spans="1:17" hidden="1" x14ac:dyDescent="0.25">
      <c r="A21">
        <v>91910</v>
      </c>
      <c r="B21">
        <v>278902</v>
      </c>
      <c r="C21" t="s">
        <v>66</v>
      </c>
      <c r="D21" t="s">
        <v>46</v>
      </c>
      <c r="E21" t="s">
        <v>72</v>
      </c>
      <c r="F21">
        <v>0</v>
      </c>
      <c r="G21">
        <v>1</v>
      </c>
      <c r="H21">
        <v>0</v>
      </c>
      <c r="I21" t="s">
        <v>12</v>
      </c>
      <c r="J21" t="s">
        <v>83</v>
      </c>
      <c r="K21">
        <v>6.1</v>
      </c>
      <c r="L21" t="s">
        <v>64</v>
      </c>
      <c r="M21">
        <v>4</v>
      </c>
      <c r="P21" t="s">
        <v>41</v>
      </c>
      <c r="Q21">
        <v>13068910</v>
      </c>
    </row>
    <row r="22" spans="1:17" hidden="1" x14ac:dyDescent="0.25">
      <c r="A22">
        <v>10880</v>
      </c>
      <c r="B22">
        <v>409115</v>
      </c>
      <c r="C22" t="s">
        <v>37</v>
      </c>
      <c r="D22" t="s">
        <v>49</v>
      </c>
      <c r="E22" t="s">
        <v>56</v>
      </c>
      <c r="F22">
        <v>0</v>
      </c>
      <c r="G22">
        <v>0</v>
      </c>
      <c r="H22">
        <v>1</v>
      </c>
      <c r="J22" t="s">
        <v>83</v>
      </c>
      <c r="K22">
        <v>1.83</v>
      </c>
      <c r="L22" t="s">
        <v>43</v>
      </c>
      <c r="M22">
        <v>1</v>
      </c>
      <c r="N22" t="s">
        <v>51</v>
      </c>
      <c r="O22" t="s">
        <v>65</v>
      </c>
      <c r="P22" t="s">
        <v>41</v>
      </c>
      <c r="Q22">
        <v>17957381</v>
      </c>
    </row>
    <row r="23" spans="1:17" hidden="1" x14ac:dyDescent="0.25">
      <c r="A23">
        <v>2806</v>
      </c>
      <c r="B23">
        <v>222487</v>
      </c>
      <c r="C23" t="s">
        <v>66</v>
      </c>
      <c r="D23" t="s">
        <v>38</v>
      </c>
      <c r="E23" t="s">
        <v>209</v>
      </c>
      <c r="F23">
        <v>1</v>
      </c>
      <c r="G23">
        <v>1</v>
      </c>
      <c r="H23">
        <v>0</v>
      </c>
      <c r="J23" t="s">
        <v>70</v>
      </c>
      <c r="K23">
        <v>15.3</v>
      </c>
      <c r="L23" t="s">
        <v>63</v>
      </c>
      <c r="M23">
        <v>18</v>
      </c>
      <c r="P23" t="s">
        <v>41</v>
      </c>
      <c r="Q23">
        <v>5989293</v>
      </c>
    </row>
    <row r="24" spans="1:17" hidden="1" x14ac:dyDescent="0.25">
      <c r="A24">
        <v>4287</v>
      </c>
      <c r="B24">
        <v>235814</v>
      </c>
      <c r="C24" t="s">
        <v>66</v>
      </c>
      <c r="D24" t="s">
        <v>38</v>
      </c>
      <c r="E24" t="s">
        <v>209</v>
      </c>
      <c r="F24">
        <v>1</v>
      </c>
      <c r="G24">
        <v>1</v>
      </c>
      <c r="H24">
        <v>0</v>
      </c>
      <c r="J24" t="s">
        <v>70</v>
      </c>
      <c r="K24">
        <v>0.32</v>
      </c>
      <c r="L24" t="s">
        <v>55</v>
      </c>
      <c r="M24">
        <v>5</v>
      </c>
      <c r="P24" t="s">
        <v>41</v>
      </c>
      <c r="Q24">
        <v>15570615</v>
      </c>
    </row>
    <row r="25" spans="1:17" hidden="1" x14ac:dyDescent="0.25">
      <c r="A25">
        <v>5052</v>
      </c>
      <c r="B25">
        <v>243132</v>
      </c>
      <c r="C25" t="s">
        <v>66</v>
      </c>
      <c r="D25" t="s">
        <v>38</v>
      </c>
      <c r="E25" t="s">
        <v>209</v>
      </c>
      <c r="F25">
        <v>1</v>
      </c>
      <c r="G25">
        <v>1</v>
      </c>
      <c r="H25">
        <v>0</v>
      </c>
      <c r="J25" t="s">
        <v>70</v>
      </c>
      <c r="K25">
        <v>1.18</v>
      </c>
      <c r="L25" t="s">
        <v>64</v>
      </c>
      <c r="M25">
        <v>4</v>
      </c>
      <c r="P25" t="s">
        <v>41</v>
      </c>
      <c r="Q25">
        <v>6077592</v>
      </c>
    </row>
    <row r="26" spans="1:17" hidden="1" x14ac:dyDescent="0.25">
      <c r="A26">
        <v>5094</v>
      </c>
      <c r="B26">
        <v>243536</v>
      </c>
      <c r="C26" t="s">
        <v>66</v>
      </c>
      <c r="D26" t="s">
        <v>38</v>
      </c>
      <c r="E26" t="s">
        <v>209</v>
      </c>
      <c r="F26">
        <v>0</v>
      </c>
      <c r="G26">
        <v>0</v>
      </c>
      <c r="H26">
        <v>0</v>
      </c>
      <c r="J26" t="s">
        <v>70</v>
      </c>
      <c r="K26">
        <v>8.0299999999999994</v>
      </c>
      <c r="L26" t="s">
        <v>63</v>
      </c>
      <c r="M26">
        <v>18</v>
      </c>
      <c r="P26" t="s">
        <v>41</v>
      </c>
      <c r="Q26">
        <v>15612770</v>
      </c>
    </row>
    <row r="27" spans="1:17" hidden="1" x14ac:dyDescent="0.25">
      <c r="A27">
        <v>8515</v>
      </c>
      <c r="B27">
        <v>273452</v>
      </c>
      <c r="C27" t="s">
        <v>66</v>
      </c>
      <c r="D27" t="s">
        <v>38</v>
      </c>
      <c r="E27" t="s">
        <v>209</v>
      </c>
      <c r="F27">
        <v>0</v>
      </c>
      <c r="G27">
        <v>0</v>
      </c>
      <c r="H27">
        <v>0</v>
      </c>
      <c r="J27" t="s">
        <v>70</v>
      </c>
      <c r="K27">
        <v>0.55000000000000004</v>
      </c>
      <c r="L27" t="s">
        <v>45</v>
      </c>
      <c r="M27">
        <v>2</v>
      </c>
      <c r="P27" t="s">
        <v>41</v>
      </c>
      <c r="Q27">
        <v>6029167</v>
      </c>
    </row>
    <row r="28" spans="1:17" hidden="1" x14ac:dyDescent="0.25">
      <c r="A28">
        <v>10214</v>
      </c>
      <c r="B28">
        <v>287830</v>
      </c>
      <c r="C28" t="s">
        <v>66</v>
      </c>
      <c r="D28" t="s">
        <v>38</v>
      </c>
      <c r="E28" t="s">
        <v>209</v>
      </c>
      <c r="F28">
        <v>1</v>
      </c>
      <c r="G28">
        <v>1</v>
      </c>
      <c r="H28">
        <v>0</v>
      </c>
      <c r="J28" t="s">
        <v>70</v>
      </c>
      <c r="K28">
        <v>3.22</v>
      </c>
      <c r="L28" t="s">
        <v>55</v>
      </c>
      <c r="M28">
        <v>5</v>
      </c>
      <c r="P28" t="s">
        <v>41</v>
      </c>
      <c r="Q28">
        <v>15570611</v>
      </c>
    </row>
    <row r="29" spans="1:17" hidden="1" x14ac:dyDescent="0.25">
      <c r="A29">
        <v>10270</v>
      </c>
      <c r="B29">
        <v>288123</v>
      </c>
      <c r="C29" t="s">
        <v>66</v>
      </c>
      <c r="D29" t="s">
        <v>38</v>
      </c>
      <c r="E29" t="s">
        <v>209</v>
      </c>
      <c r="F29">
        <v>1</v>
      </c>
      <c r="G29">
        <v>1</v>
      </c>
      <c r="H29">
        <v>0</v>
      </c>
      <c r="J29" t="s">
        <v>70</v>
      </c>
      <c r="K29">
        <v>2.61</v>
      </c>
      <c r="L29" t="s">
        <v>71</v>
      </c>
      <c r="M29">
        <v>19</v>
      </c>
      <c r="P29" t="s">
        <v>41</v>
      </c>
      <c r="Q29">
        <v>15557086</v>
      </c>
    </row>
    <row r="30" spans="1:17" hidden="1" x14ac:dyDescent="0.25">
      <c r="A30">
        <v>10294</v>
      </c>
      <c r="B30">
        <v>288134</v>
      </c>
      <c r="C30" t="s">
        <v>66</v>
      </c>
      <c r="D30" t="s">
        <v>38</v>
      </c>
      <c r="E30" t="s">
        <v>209</v>
      </c>
      <c r="F30">
        <v>1</v>
      </c>
      <c r="G30">
        <v>1</v>
      </c>
      <c r="H30">
        <v>0</v>
      </c>
      <c r="J30" t="s">
        <v>70</v>
      </c>
      <c r="K30">
        <v>5.63</v>
      </c>
      <c r="L30" t="s">
        <v>71</v>
      </c>
      <c r="M30">
        <v>19</v>
      </c>
      <c r="P30" t="s">
        <v>41</v>
      </c>
      <c r="Q30">
        <v>15553124</v>
      </c>
    </row>
    <row r="31" spans="1:17" hidden="1" x14ac:dyDescent="0.25">
      <c r="A31">
        <v>18048</v>
      </c>
      <c r="B31">
        <v>358960</v>
      </c>
      <c r="C31" t="s">
        <v>66</v>
      </c>
      <c r="D31" t="s">
        <v>38</v>
      </c>
      <c r="E31" t="s">
        <v>209</v>
      </c>
      <c r="F31">
        <v>1</v>
      </c>
      <c r="G31">
        <v>1</v>
      </c>
      <c r="H31">
        <v>0</v>
      </c>
      <c r="J31" t="s">
        <v>70</v>
      </c>
      <c r="K31">
        <v>9.1300000000000008</v>
      </c>
      <c r="L31" t="s">
        <v>43</v>
      </c>
      <c r="M31">
        <v>1</v>
      </c>
      <c r="P31" t="s">
        <v>41</v>
      </c>
      <c r="Q31">
        <v>18001398</v>
      </c>
    </row>
    <row r="32" spans="1:17" hidden="1" x14ac:dyDescent="0.25">
      <c r="A32">
        <v>18049</v>
      </c>
      <c r="B32">
        <v>358961</v>
      </c>
      <c r="C32" t="s">
        <v>66</v>
      </c>
      <c r="D32" t="s">
        <v>38</v>
      </c>
      <c r="E32" t="s">
        <v>209</v>
      </c>
      <c r="F32">
        <v>1</v>
      </c>
      <c r="G32">
        <v>1</v>
      </c>
      <c r="H32">
        <v>0</v>
      </c>
      <c r="J32" t="s">
        <v>70</v>
      </c>
      <c r="K32">
        <v>4.49</v>
      </c>
      <c r="L32" t="s">
        <v>71</v>
      </c>
      <c r="M32">
        <v>19</v>
      </c>
      <c r="P32" t="s">
        <v>41</v>
      </c>
      <c r="Q32">
        <v>18001399</v>
      </c>
    </row>
    <row r="33" spans="1:17" hidden="1" x14ac:dyDescent="0.25">
      <c r="A33">
        <v>18887</v>
      </c>
      <c r="B33">
        <v>366071</v>
      </c>
      <c r="C33" t="s">
        <v>66</v>
      </c>
      <c r="D33" t="s">
        <v>38</v>
      </c>
      <c r="E33" t="s">
        <v>209</v>
      </c>
      <c r="F33">
        <v>1</v>
      </c>
      <c r="G33">
        <v>0</v>
      </c>
      <c r="H33">
        <v>0</v>
      </c>
      <c r="J33" t="s">
        <v>70</v>
      </c>
      <c r="K33">
        <v>0.7</v>
      </c>
      <c r="L33" t="s">
        <v>40</v>
      </c>
      <c r="M33">
        <v>2</v>
      </c>
      <c r="P33" t="s">
        <v>41</v>
      </c>
      <c r="Q33">
        <v>18009355</v>
      </c>
    </row>
    <row r="34" spans="1:17" hidden="1" x14ac:dyDescent="0.25">
      <c r="A34">
        <v>18890</v>
      </c>
      <c r="B34">
        <v>366070</v>
      </c>
      <c r="C34" t="s">
        <v>66</v>
      </c>
      <c r="D34" t="s">
        <v>38</v>
      </c>
      <c r="E34" t="s">
        <v>209</v>
      </c>
      <c r="F34">
        <v>0</v>
      </c>
      <c r="G34">
        <v>0</v>
      </c>
      <c r="H34">
        <v>0</v>
      </c>
      <c r="J34" t="s">
        <v>70</v>
      </c>
      <c r="K34">
        <v>2.61</v>
      </c>
      <c r="L34" t="s">
        <v>43</v>
      </c>
      <c r="M34">
        <v>1</v>
      </c>
      <c r="N34" t="s">
        <v>51</v>
      </c>
      <c r="O34" t="s">
        <v>65</v>
      </c>
      <c r="P34" t="s">
        <v>41</v>
      </c>
      <c r="Q34">
        <v>18009354</v>
      </c>
    </row>
    <row r="35" spans="1:17" hidden="1" x14ac:dyDescent="0.25">
      <c r="A35">
        <v>20348</v>
      </c>
      <c r="B35">
        <v>385711</v>
      </c>
      <c r="C35" t="s">
        <v>97</v>
      </c>
      <c r="D35" t="s">
        <v>38</v>
      </c>
      <c r="E35" t="s">
        <v>209</v>
      </c>
      <c r="F35">
        <v>1</v>
      </c>
      <c r="G35">
        <v>1</v>
      </c>
      <c r="H35">
        <v>0</v>
      </c>
      <c r="J35" t="s">
        <v>70</v>
      </c>
      <c r="K35">
        <v>4.3899999999999997</v>
      </c>
      <c r="L35" t="s">
        <v>45</v>
      </c>
      <c r="M35">
        <v>2</v>
      </c>
      <c r="P35" t="s">
        <v>41</v>
      </c>
      <c r="Q35">
        <v>15620028</v>
      </c>
    </row>
    <row r="36" spans="1:17" hidden="1" x14ac:dyDescent="0.25">
      <c r="A36">
        <v>11469</v>
      </c>
      <c r="B36">
        <v>298272</v>
      </c>
      <c r="C36" t="s">
        <v>66</v>
      </c>
      <c r="D36" t="s">
        <v>38</v>
      </c>
      <c r="E36" t="s">
        <v>209</v>
      </c>
      <c r="F36">
        <v>1</v>
      </c>
      <c r="G36">
        <v>0</v>
      </c>
      <c r="H36">
        <v>0</v>
      </c>
      <c r="J36" t="s">
        <v>88</v>
      </c>
      <c r="K36">
        <v>0.73</v>
      </c>
      <c r="L36" t="s">
        <v>43</v>
      </c>
      <c r="M36">
        <v>1</v>
      </c>
      <c r="N36" t="s">
        <v>51</v>
      </c>
      <c r="O36" t="s">
        <v>65</v>
      </c>
      <c r="P36" t="s">
        <v>41</v>
      </c>
      <c r="Q36">
        <v>15581756</v>
      </c>
    </row>
    <row r="37" spans="1:17" hidden="1" x14ac:dyDescent="0.25">
      <c r="A37">
        <v>6037</v>
      </c>
      <c r="B37">
        <v>252497</v>
      </c>
      <c r="C37" t="s">
        <v>66</v>
      </c>
      <c r="D37" t="s">
        <v>38</v>
      </c>
      <c r="E37" t="s">
        <v>44</v>
      </c>
      <c r="F37">
        <v>0</v>
      </c>
      <c r="G37">
        <v>0</v>
      </c>
      <c r="H37">
        <v>0</v>
      </c>
      <c r="J37" t="s">
        <v>78</v>
      </c>
      <c r="K37">
        <v>1.02</v>
      </c>
      <c r="L37" t="s">
        <v>45</v>
      </c>
      <c r="M37">
        <v>2</v>
      </c>
      <c r="P37" t="s">
        <v>41</v>
      </c>
      <c r="Q37">
        <v>5992558</v>
      </c>
    </row>
    <row r="38" spans="1:17" x14ac:dyDescent="0.25">
      <c r="A38">
        <v>4074</v>
      </c>
      <c r="B38">
        <v>233586</v>
      </c>
      <c r="C38" t="s">
        <v>66</v>
      </c>
      <c r="D38" t="s">
        <v>54</v>
      </c>
      <c r="E38" t="s">
        <v>72</v>
      </c>
      <c r="F38">
        <v>0</v>
      </c>
      <c r="G38">
        <v>1</v>
      </c>
      <c r="H38">
        <v>0</v>
      </c>
      <c r="I38" t="s">
        <v>12</v>
      </c>
      <c r="J38" t="s">
        <v>73</v>
      </c>
      <c r="K38">
        <v>3.18</v>
      </c>
      <c r="L38" t="s">
        <v>64</v>
      </c>
      <c r="M38">
        <v>4</v>
      </c>
      <c r="P38" t="s">
        <v>41</v>
      </c>
      <c r="Q38">
        <v>6077596</v>
      </c>
    </row>
    <row r="39" spans="1:17" x14ac:dyDescent="0.25">
      <c r="A39">
        <v>6100</v>
      </c>
      <c r="B39">
        <v>253032</v>
      </c>
      <c r="C39" t="s">
        <v>66</v>
      </c>
      <c r="D39" t="s">
        <v>46</v>
      </c>
      <c r="E39" t="s">
        <v>72</v>
      </c>
      <c r="F39">
        <v>0</v>
      </c>
      <c r="G39">
        <v>0</v>
      </c>
      <c r="H39">
        <v>0</v>
      </c>
      <c r="I39" t="s">
        <v>12</v>
      </c>
      <c r="J39" t="s">
        <v>73</v>
      </c>
      <c r="K39">
        <v>0.9</v>
      </c>
      <c r="L39" t="s">
        <v>40</v>
      </c>
      <c r="M39">
        <v>2</v>
      </c>
      <c r="P39" t="s">
        <v>41</v>
      </c>
      <c r="Q39">
        <v>15601605</v>
      </c>
    </row>
    <row r="40" spans="1:17" x14ac:dyDescent="0.25">
      <c r="A40">
        <v>19118</v>
      </c>
      <c r="B40">
        <v>367801</v>
      </c>
      <c r="C40" t="s">
        <v>66</v>
      </c>
      <c r="D40" t="s">
        <v>54</v>
      </c>
      <c r="E40" t="s">
        <v>72</v>
      </c>
      <c r="F40">
        <v>1</v>
      </c>
      <c r="G40">
        <v>0</v>
      </c>
      <c r="H40">
        <v>0</v>
      </c>
      <c r="I40" t="s">
        <v>12</v>
      </c>
      <c r="J40" t="s">
        <v>73</v>
      </c>
      <c r="K40">
        <v>1.66</v>
      </c>
      <c r="L40" t="s">
        <v>63</v>
      </c>
      <c r="M40">
        <v>18</v>
      </c>
      <c r="P40" t="s">
        <v>41</v>
      </c>
      <c r="Q40">
        <v>18011298</v>
      </c>
    </row>
    <row r="41" spans="1:17" hidden="1" x14ac:dyDescent="0.25">
      <c r="A41">
        <v>13288</v>
      </c>
      <c r="B41">
        <v>0</v>
      </c>
      <c r="D41" t="s">
        <v>38</v>
      </c>
      <c r="E41" t="s">
        <v>209</v>
      </c>
      <c r="F41">
        <v>0</v>
      </c>
      <c r="G41">
        <v>0</v>
      </c>
      <c r="H41">
        <v>0</v>
      </c>
      <c r="J41" t="s">
        <v>118</v>
      </c>
      <c r="K41">
        <v>0</v>
      </c>
      <c r="L41" t="s">
        <v>81</v>
      </c>
      <c r="M41">
        <v>0</v>
      </c>
      <c r="Q41">
        <v>3699597</v>
      </c>
    </row>
    <row r="42" spans="1:17" hidden="1" x14ac:dyDescent="0.25">
      <c r="A42">
        <v>10397</v>
      </c>
      <c r="B42">
        <v>0</v>
      </c>
      <c r="D42" t="s">
        <v>38</v>
      </c>
      <c r="E42" t="s">
        <v>42</v>
      </c>
      <c r="F42">
        <v>0</v>
      </c>
      <c r="G42">
        <v>0</v>
      </c>
      <c r="H42">
        <v>0</v>
      </c>
      <c r="J42" t="s">
        <v>117</v>
      </c>
      <c r="K42">
        <v>0</v>
      </c>
      <c r="L42" t="s">
        <v>40</v>
      </c>
      <c r="M42">
        <v>0</v>
      </c>
      <c r="Q42">
        <v>3737065</v>
      </c>
    </row>
    <row r="43" spans="1:17" hidden="1" x14ac:dyDescent="0.25">
      <c r="A43">
        <v>12633</v>
      </c>
      <c r="B43">
        <v>0</v>
      </c>
      <c r="D43" t="s">
        <v>38</v>
      </c>
      <c r="E43" t="s">
        <v>76</v>
      </c>
      <c r="F43">
        <v>0</v>
      </c>
      <c r="G43">
        <v>0</v>
      </c>
      <c r="H43">
        <v>0</v>
      </c>
      <c r="J43" t="s">
        <v>125</v>
      </c>
      <c r="K43">
        <v>0</v>
      </c>
      <c r="L43" t="s">
        <v>40</v>
      </c>
      <c r="M43">
        <v>0</v>
      </c>
      <c r="Q43">
        <v>3699605</v>
      </c>
    </row>
    <row r="44" spans="1:17" hidden="1" x14ac:dyDescent="0.25">
      <c r="A44">
        <v>12638</v>
      </c>
      <c r="B44">
        <v>0</v>
      </c>
      <c r="D44" t="s">
        <v>38</v>
      </c>
      <c r="E44" t="s">
        <v>76</v>
      </c>
      <c r="F44">
        <v>0</v>
      </c>
      <c r="G44">
        <v>0</v>
      </c>
      <c r="H44">
        <v>0</v>
      </c>
      <c r="J44" t="s">
        <v>125</v>
      </c>
      <c r="K44">
        <v>0</v>
      </c>
      <c r="L44" t="s">
        <v>111</v>
      </c>
      <c r="M44">
        <v>0</v>
      </c>
      <c r="Q44">
        <v>3699503</v>
      </c>
    </row>
    <row r="45" spans="1:17" hidden="1" x14ac:dyDescent="0.25">
      <c r="A45">
        <v>20452</v>
      </c>
      <c r="B45">
        <v>386426</v>
      </c>
      <c r="C45" t="s">
        <v>97</v>
      </c>
      <c r="D45" t="s">
        <v>49</v>
      </c>
      <c r="E45" t="s">
        <v>56</v>
      </c>
      <c r="F45">
        <v>0</v>
      </c>
      <c r="G45">
        <v>0</v>
      </c>
      <c r="H45">
        <v>0</v>
      </c>
      <c r="I45" t="s">
        <v>48</v>
      </c>
      <c r="J45" t="s">
        <v>98</v>
      </c>
      <c r="K45">
        <v>0.72</v>
      </c>
      <c r="L45" t="s">
        <v>57</v>
      </c>
      <c r="M45">
        <v>3</v>
      </c>
      <c r="N45" t="s">
        <v>65</v>
      </c>
      <c r="O45" t="s">
        <v>51</v>
      </c>
      <c r="P45" t="s">
        <v>41</v>
      </c>
      <c r="Q45">
        <v>6060144</v>
      </c>
    </row>
    <row r="46" spans="1:17" hidden="1" x14ac:dyDescent="0.25">
      <c r="A46">
        <v>11054</v>
      </c>
      <c r="B46">
        <v>294101</v>
      </c>
      <c r="C46" t="s">
        <v>66</v>
      </c>
      <c r="D46" t="s">
        <v>49</v>
      </c>
      <c r="E46" t="s">
        <v>56</v>
      </c>
      <c r="F46">
        <v>0</v>
      </c>
      <c r="G46">
        <v>0</v>
      </c>
      <c r="H46">
        <v>0</v>
      </c>
      <c r="I46" t="s">
        <v>48</v>
      </c>
      <c r="J46" t="s">
        <v>87</v>
      </c>
      <c r="K46">
        <v>2.21</v>
      </c>
      <c r="L46" t="s">
        <v>57</v>
      </c>
      <c r="M46">
        <v>3</v>
      </c>
      <c r="N46" t="s">
        <v>60</v>
      </c>
      <c r="O46" t="s">
        <v>61</v>
      </c>
      <c r="P46" t="s">
        <v>41</v>
      </c>
      <c r="Q46">
        <v>6060139</v>
      </c>
    </row>
    <row r="47" spans="1:17" hidden="1" x14ac:dyDescent="0.25">
      <c r="A47">
        <v>18576</v>
      </c>
      <c r="B47">
        <v>363078</v>
      </c>
      <c r="C47" t="s">
        <v>66</v>
      </c>
      <c r="D47" t="s">
        <v>49</v>
      </c>
      <c r="E47" t="s">
        <v>56</v>
      </c>
      <c r="F47">
        <v>0</v>
      </c>
      <c r="G47">
        <v>0</v>
      </c>
      <c r="H47">
        <v>1</v>
      </c>
      <c r="J47" t="s">
        <v>87</v>
      </c>
      <c r="K47">
        <v>2.15</v>
      </c>
      <c r="L47" t="s">
        <v>45</v>
      </c>
      <c r="M47">
        <v>2</v>
      </c>
      <c r="P47" t="s">
        <v>41</v>
      </c>
      <c r="Q47">
        <v>18006022</v>
      </c>
    </row>
    <row r="48" spans="1:17" x14ac:dyDescent="0.25">
      <c r="A48">
        <v>20859</v>
      </c>
      <c r="B48">
        <v>388898</v>
      </c>
      <c r="C48" t="s">
        <v>97</v>
      </c>
      <c r="D48" t="s">
        <v>46</v>
      </c>
      <c r="E48" t="s">
        <v>76</v>
      </c>
      <c r="F48">
        <v>1</v>
      </c>
      <c r="G48">
        <v>1</v>
      </c>
      <c r="H48">
        <v>0</v>
      </c>
      <c r="I48" t="s">
        <v>12</v>
      </c>
      <c r="J48" t="s">
        <v>99</v>
      </c>
      <c r="K48">
        <v>2.61</v>
      </c>
      <c r="L48" t="s">
        <v>45</v>
      </c>
      <c r="M48">
        <v>2</v>
      </c>
      <c r="P48" t="s">
        <v>41</v>
      </c>
      <c r="Q48">
        <v>17997446</v>
      </c>
    </row>
    <row r="49" spans="1:17" hidden="1" x14ac:dyDescent="0.25">
      <c r="A49">
        <v>16714</v>
      </c>
      <c r="B49">
        <v>345622</v>
      </c>
      <c r="C49" t="s">
        <v>66</v>
      </c>
      <c r="D49" t="s">
        <v>38</v>
      </c>
      <c r="E49" t="s">
        <v>52</v>
      </c>
      <c r="F49">
        <v>0</v>
      </c>
      <c r="G49">
        <v>0</v>
      </c>
      <c r="H49">
        <v>0</v>
      </c>
      <c r="J49" t="s">
        <v>24</v>
      </c>
      <c r="K49">
        <v>3.66</v>
      </c>
      <c r="L49" t="s">
        <v>59</v>
      </c>
      <c r="M49">
        <v>3</v>
      </c>
      <c r="P49" t="s">
        <v>41</v>
      </c>
      <c r="Q49">
        <v>17986390</v>
      </c>
    </row>
    <row r="50" spans="1:17" hidden="1" x14ac:dyDescent="0.25">
      <c r="A50">
        <v>13298</v>
      </c>
      <c r="B50">
        <v>0</v>
      </c>
      <c r="D50" t="s">
        <v>54</v>
      </c>
      <c r="E50" t="s">
        <v>52</v>
      </c>
      <c r="F50">
        <v>0</v>
      </c>
      <c r="G50">
        <v>1</v>
      </c>
      <c r="H50">
        <v>0</v>
      </c>
      <c r="J50" t="s">
        <v>127</v>
      </c>
      <c r="K50">
        <v>0</v>
      </c>
      <c r="L50" t="s">
        <v>55</v>
      </c>
      <c r="M50">
        <v>0</v>
      </c>
      <c r="Q50">
        <v>3699610</v>
      </c>
    </row>
    <row r="51" spans="1:17" hidden="1" x14ac:dyDescent="0.25">
      <c r="A51">
        <v>2449</v>
      </c>
      <c r="B51">
        <v>0</v>
      </c>
      <c r="D51" t="s">
        <v>49</v>
      </c>
      <c r="E51" t="s">
        <v>47</v>
      </c>
      <c r="F51">
        <v>0</v>
      </c>
      <c r="G51">
        <v>0</v>
      </c>
      <c r="H51">
        <v>1</v>
      </c>
      <c r="I51" t="s">
        <v>48</v>
      </c>
      <c r="J51" t="s">
        <v>21</v>
      </c>
      <c r="K51">
        <v>0</v>
      </c>
      <c r="L51" t="s">
        <v>45</v>
      </c>
      <c r="M51">
        <v>0</v>
      </c>
      <c r="Q51">
        <v>14899246</v>
      </c>
    </row>
    <row r="52" spans="1:17" hidden="1" x14ac:dyDescent="0.25">
      <c r="A52">
        <v>5271</v>
      </c>
      <c r="B52">
        <v>0</v>
      </c>
      <c r="D52" t="s">
        <v>46</v>
      </c>
      <c r="E52" t="s">
        <v>47</v>
      </c>
      <c r="F52">
        <v>0</v>
      </c>
      <c r="G52">
        <v>0</v>
      </c>
      <c r="H52">
        <v>0</v>
      </c>
      <c r="I52" t="s">
        <v>48</v>
      </c>
      <c r="J52" t="s">
        <v>21</v>
      </c>
      <c r="K52">
        <v>0</v>
      </c>
      <c r="L52" t="s">
        <v>45</v>
      </c>
      <c r="M52">
        <v>0</v>
      </c>
      <c r="Q52">
        <v>14870746</v>
      </c>
    </row>
    <row r="53" spans="1:17" hidden="1" x14ac:dyDescent="0.25">
      <c r="A53">
        <v>5285</v>
      </c>
      <c r="B53">
        <v>0</v>
      </c>
      <c r="D53" t="s">
        <v>46</v>
      </c>
      <c r="E53" t="s">
        <v>47</v>
      </c>
      <c r="F53">
        <v>0</v>
      </c>
      <c r="G53">
        <v>0</v>
      </c>
      <c r="H53">
        <v>0</v>
      </c>
      <c r="I53" t="s">
        <v>48</v>
      </c>
      <c r="J53" t="s">
        <v>21</v>
      </c>
      <c r="K53">
        <v>0</v>
      </c>
      <c r="L53" t="s">
        <v>45</v>
      </c>
      <c r="M53">
        <v>0</v>
      </c>
      <c r="Q53">
        <v>3658550</v>
      </c>
    </row>
    <row r="54" spans="1:17" hidden="1" x14ac:dyDescent="0.25">
      <c r="A54">
        <v>12633</v>
      </c>
      <c r="B54">
        <v>0</v>
      </c>
      <c r="D54" t="s">
        <v>38</v>
      </c>
      <c r="E54" t="s">
        <v>76</v>
      </c>
      <c r="F54">
        <v>0</v>
      </c>
      <c r="G54">
        <v>0</v>
      </c>
      <c r="H54">
        <v>0</v>
      </c>
      <c r="J54" t="s">
        <v>21</v>
      </c>
      <c r="K54">
        <v>0</v>
      </c>
      <c r="L54" t="s">
        <v>40</v>
      </c>
      <c r="M54">
        <v>0</v>
      </c>
      <c r="Q54">
        <v>3699605</v>
      </c>
    </row>
    <row r="55" spans="1:17" hidden="1" x14ac:dyDescent="0.25">
      <c r="A55">
        <v>2518</v>
      </c>
      <c r="B55">
        <v>0</v>
      </c>
      <c r="D55" t="s">
        <v>49</v>
      </c>
      <c r="E55" t="s">
        <v>56</v>
      </c>
      <c r="F55">
        <v>0</v>
      </c>
      <c r="G55">
        <v>0</v>
      </c>
      <c r="H55">
        <v>1</v>
      </c>
      <c r="I55" t="s">
        <v>48</v>
      </c>
      <c r="J55" t="s">
        <v>21</v>
      </c>
      <c r="K55">
        <v>0</v>
      </c>
      <c r="L55" t="s">
        <v>57</v>
      </c>
      <c r="M55">
        <v>0</v>
      </c>
      <c r="Q55">
        <v>3651976</v>
      </c>
    </row>
    <row r="56" spans="1:17" hidden="1" x14ac:dyDescent="0.25">
      <c r="A56">
        <v>8695</v>
      </c>
      <c r="B56">
        <v>0</v>
      </c>
      <c r="D56" t="s">
        <v>49</v>
      </c>
      <c r="E56" t="s">
        <v>56</v>
      </c>
      <c r="F56">
        <v>0</v>
      </c>
      <c r="G56">
        <v>0</v>
      </c>
      <c r="H56">
        <v>1</v>
      </c>
      <c r="I56" t="s">
        <v>48</v>
      </c>
      <c r="J56" t="s">
        <v>21</v>
      </c>
      <c r="K56">
        <v>0</v>
      </c>
      <c r="L56" t="s">
        <v>45</v>
      </c>
      <c r="M56">
        <v>0</v>
      </c>
      <c r="Q56">
        <v>12372921</v>
      </c>
    </row>
    <row r="57" spans="1:17" hidden="1" x14ac:dyDescent="0.25">
      <c r="A57">
        <v>9330</v>
      </c>
      <c r="B57">
        <v>0</v>
      </c>
      <c r="D57" t="s">
        <v>49</v>
      </c>
      <c r="E57" t="s">
        <v>56</v>
      </c>
      <c r="F57">
        <v>0</v>
      </c>
      <c r="G57">
        <v>0</v>
      </c>
      <c r="H57">
        <v>1</v>
      </c>
      <c r="I57" t="s">
        <v>48</v>
      </c>
      <c r="J57" t="s">
        <v>21</v>
      </c>
      <c r="K57">
        <v>0</v>
      </c>
      <c r="L57" t="s">
        <v>45</v>
      </c>
      <c r="M57">
        <v>0</v>
      </c>
      <c r="Q57">
        <v>3710935</v>
      </c>
    </row>
    <row r="58" spans="1:17" hidden="1" x14ac:dyDescent="0.25">
      <c r="A58">
        <v>10113</v>
      </c>
      <c r="B58">
        <v>0</v>
      </c>
      <c r="D58" t="s">
        <v>49</v>
      </c>
      <c r="E58" t="s">
        <v>56</v>
      </c>
      <c r="F58">
        <v>0</v>
      </c>
      <c r="G58">
        <v>0</v>
      </c>
      <c r="H58">
        <v>1</v>
      </c>
      <c r="I58" t="s">
        <v>48</v>
      </c>
      <c r="J58" t="s">
        <v>21</v>
      </c>
      <c r="K58">
        <v>0</v>
      </c>
      <c r="L58" t="s">
        <v>40</v>
      </c>
      <c r="M58">
        <v>0</v>
      </c>
      <c r="Q58">
        <v>14868706</v>
      </c>
    </row>
    <row r="59" spans="1:17" hidden="1" x14ac:dyDescent="0.25">
      <c r="A59">
        <v>10158</v>
      </c>
      <c r="B59">
        <v>0</v>
      </c>
      <c r="D59" t="s">
        <v>49</v>
      </c>
      <c r="E59" t="s">
        <v>56</v>
      </c>
      <c r="F59">
        <v>0</v>
      </c>
      <c r="G59">
        <v>0</v>
      </c>
      <c r="H59">
        <v>1</v>
      </c>
      <c r="I59" t="s">
        <v>48</v>
      </c>
      <c r="J59" t="s">
        <v>21</v>
      </c>
      <c r="K59">
        <v>0</v>
      </c>
      <c r="L59" t="s">
        <v>40</v>
      </c>
      <c r="M59">
        <v>0</v>
      </c>
      <c r="Q59">
        <v>14868712</v>
      </c>
    </row>
    <row r="60" spans="1:17" hidden="1" x14ac:dyDescent="0.25">
      <c r="A60">
        <v>11533</v>
      </c>
      <c r="B60">
        <v>0</v>
      </c>
      <c r="D60" t="s">
        <v>49</v>
      </c>
      <c r="E60" t="s">
        <v>56</v>
      </c>
      <c r="F60">
        <v>0</v>
      </c>
      <c r="G60">
        <v>0</v>
      </c>
      <c r="H60">
        <v>1</v>
      </c>
      <c r="I60" t="s">
        <v>48</v>
      </c>
      <c r="J60" t="s">
        <v>21</v>
      </c>
      <c r="K60">
        <v>0</v>
      </c>
      <c r="L60" t="s">
        <v>43</v>
      </c>
      <c r="M60">
        <v>0</v>
      </c>
      <c r="Q60">
        <v>12336597</v>
      </c>
    </row>
    <row r="61" spans="1:17" hidden="1" x14ac:dyDescent="0.25">
      <c r="A61">
        <v>23202</v>
      </c>
      <c r="B61">
        <v>0</v>
      </c>
      <c r="D61" t="s">
        <v>49</v>
      </c>
      <c r="E61" t="s">
        <v>56</v>
      </c>
      <c r="F61">
        <v>0</v>
      </c>
      <c r="G61">
        <v>0</v>
      </c>
      <c r="H61">
        <v>1</v>
      </c>
      <c r="I61" t="s">
        <v>48</v>
      </c>
      <c r="J61" t="s">
        <v>21</v>
      </c>
      <c r="K61">
        <v>0</v>
      </c>
      <c r="L61" t="s">
        <v>63</v>
      </c>
      <c r="M61">
        <v>0</v>
      </c>
      <c r="Q61">
        <v>17372468</v>
      </c>
    </row>
    <row r="62" spans="1:17" x14ac:dyDescent="0.25">
      <c r="A62">
        <v>13539</v>
      </c>
      <c r="B62">
        <v>0</v>
      </c>
      <c r="D62" t="s">
        <v>46</v>
      </c>
      <c r="E62" t="s">
        <v>52</v>
      </c>
      <c r="F62">
        <v>0</v>
      </c>
      <c r="G62">
        <v>1</v>
      </c>
      <c r="H62">
        <v>0</v>
      </c>
      <c r="I62" t="s">
        <v>48</v>
      </c>
      <c r="J62" t="s">
        <v>128</v>
      </c>
      <c r="K62">
        <v>0</v>
      </c>
      <c r="L62" t="s">
        <v>55</v>
      </c>
      <c r="M62">
        <v>0</v>
      </c>
      <c r="Q62">
        <v>12392224</v>
      </c>
    </row>
    <row r="63" spans="1:17" x14ac:dyDescent="0.25">
      <c r="A63">
        <v>1206</v>
      </c>
      <c r="B63">
        <v>411771</v>
      </c>
      <c r="C63" t="s">
        <v>37</v>
      </c>
      <c r="D63" t="s">
        <v>49</v>
      </c>
      <c r="E63" t="s">
        <v>56</v>
      </c>
      <c r="F63">
        <v>0</v>
      </c>
      <c r="G63">
        <v>1</v>
      </c>
      <c r="H63">
        <v>0</v>
      </c>
      <c r="I63" t="s">
        <v>12</v>
      </c>
      <c r="J63" t="s">
        <v>103</v>
      </c>
      <c r="K63">
        <v>0.7</v>
      </c>
      <c r="L63" t="s">
        <v>45</v>
      </c>
      <c r="M63">
        <v>2</v>
      </c>
      <c r="P63" t="s">
        <v>100</v>
      </c>
      <c r="Q63">
        <v>17991654</v>
      </c>
    </row>
    <row r="64" spans="1:17" hidden="1" x14ac:dyDescent="0.25">
      <c r="A64">
        <v>11057</v>
      </c>
      <c r="B64">
        <v>294111</v>
      </c>
      <c r="C64" t="s">
        <v>66</v>
      </c>
      <c r="D64" t="s">
        <v>38</v>
      </c>
      <c r="E64" t="s">
        <v>52</v>
      </c>
      <c r="F64">
        <v>0</v>
      </c>
      <c r="G64">
        <v>0</v>
      </c>
      <c r="H64">
        <v>0</v>
      </c>
      <c r="J64" t="s">
        <v>16</v>
      </c>
      <c r="K64">
        <v>3.86</v>
      </c>
      <c r="L64" t="s">
        <v>43</v>
      </c>
      <c r="M64">
        <v>1</v>
      </c>
      <c r="N64" t="s">
        <v>65</v>
      </c>
      <c r="O64" t="s">
        <v>51</v>
      </c>
      <c r="P64" t="s">
        <v>41</v>
      </c>
      <c r="Q64">
        <v>6057734</v>
      </c>
    </row>
    <row r="65" spans="1:17" hidden="1" x14ac:dyDescent="0.25">
      <c r="A65">
        <v>13810</v>
      </c>
      <c r="B65">
        <v>317969</v>
      </c>
      <c r="C65" t="s">
        <v>66</v>
      </c>
      <c r="D65" t="s">
        <v>38</v>
      </c>
      <c r="E65" t="s">
        <v>52</v>
      </c>
      <c r="F65">
        <v>0</v>
      </c>
      <c r="G65">
        <v>0</v>
      </c>
      <c r="H65">
        <v>0</v>
      </c>
      <c r="J65" t="s">
        <v>16</v>
      </c>
      <c r="K65">
        <v>1.41</v>
      </c>
      <c r="L65" t="s">
        <v>93</v>
      </c>
      <c r="M65">
        <v>1</v>
      </c>
      <c r="P65" t="s">
        <v>41</v>
      </c>
      <c r="Q65">
        <v>17955346</v>
      </c>
    </row>
    <row r="66" spans="1:17" hidden="1" x14ac:dyDescent="0.25">
      <c r="A66">
        <v>12642</v>
      </c>
      <c r="B66">
        <v>0</v>
      </c>
      <c r="D66" t="s">
        <v>38</v>
      </c>
      <c r="E66" t="s">
        <v>76</v>
      </c>
      <c r="F66">
        <v>0</v>
      </c>
      <c r="G66">
        <v>0</v>
      </c>
      <c r="H66">
        <v>0</v>
      </c>
      <c r="J66" t="s">
        <v>17</v>
      </c>
      <c r="K66">
        <v>0</v>
      </c>
      <c r="L66" t="s">
        <v>40</v>
      </c>
      <c r="M66">
        <v>0</v>
      </c>
      <c r="Q66">
        <v>14846869</v>
      </c>
    </row>
    <row r="67" spans="1:17" hidden="1" x14ac:dyDescent="0.25">
      <c r="A67">
        <v>2420</v>
      </c>
      <c r="B67">
        <v>0</v>
      </c>
      <c r="D67" t="s">
        <v>49</v>
      </c>
      <c r="E67" t="s">
        <v>206</v>
      </c>
      <c r="F67">
        <v>0</v>
      </c>
      <c r="G67">
        <v>1</v>
      </c>
      <c r="H67">
        <v>0</v>
      </c>
      <c r="I67" t="s">
        <v>12</v>
      </c>
      <c r="J67" t="s">
        <v>17</v>
      </c>
      <c r="K67">
        <v>0</v>
      </c>
      <c r="L67" t="s">
        <v>45</v>
      </c>
      <c r="M67">
        <v>0</v>
      </c>
      <c r="Q67">
        <v>14899129</v>
      </c>
    </row>
    <row r="68" spans="1:17" hidden="1" x14ac:dyDescent="0.25">
      <c r="A68">
        <v>5886</v>
      </c>
      <c r="B68">
        <v>0</v>
      </c>
      <c r="D68" t="s">
        <v>46</v>
      </c>
      <c r="E68" t="s">
        <v>206</v>
      </c>
      <c r="F68">
        <v>0</v>
      </c>
      <c r="G68">
        <v>0</v>
      </c>
      <c r="H68">
        <v>0</v>
      </c>
      <c r="I68" t="s">
        <v>12</v>
      </c>
      <c r="J68" t="s">
        <v>17</v>
      </c>
      <c r="K68">
        <v>0</v>
      </c>
      <c r="L68" t="s">
        <v>40</v>
      </c>
      <c r="M68">
        <v>0</v>
      </c>
      <c r="Q68">
        <v>3718458</v>
      </c>
    </row>
    <row r="69" spans="1:17" hidden="1" x14ac:dyDescent="0.25">
      <c r="A69">
        <v>10383</v>
      </c>
      <c r="B69">
        <v>0</v>
      </c>
      <c r="D69" t="s">
        <v>46</v>
      </c>
      <c r="E69" t="s">
        <v>206</v>
      </c>
      <c r="F69">
        <v>0</v>
      </c>
      <c r="G69">
        <v>0</v>
      </c>
      <c r="H69">
        <v>1</v>
      </c>
      <c r="I69" t="s">
        <v>12</v>
      </c>
      <c r="J69" t="s">
        <v>17</v>
      </c>
      <c r="K69">
        <v>0</v>
      </c>
      <c r="L69" t="s">
        <v>40</v>
      </c>
      <c r="M69">
        <v>0</v>
      </c>
      <c r="Q69">
        <v>3737069</v>
      </c>
    </row>
    <row r="70" spans="1:17" hidden="1" x14ac:dyDescent="0.25">
      <c r="A70">
        <v>10388</v>
      </c>
      <c r="B70">
        <v>0</v>
      </c>
      <c r="D70" t="s">
        <v>46</v>
      </c>
      <c r="E70" t="s">
        <v>206</v>
      </c>
      <c r="F70">
        <v>1</v>
      </c>
      <c r="G70">
        <v>0</v>
      </c>
      <c r="H70">
        <v>0</v>
      </c>
      <c r="I70" t="s">
        <v>12</v>
      </c>
      <c r="J70" t="s">
        <v>17</v>
      </c>
      <c r="K70">
        <v>0</v>
      </c>
      <c r="L70" t="s">
        <v>40</v>
      </c>
      <c r="M70">
        <v>0</v>
      </c>
      <c r="Q70">
        <v>3737062</v>
      </c>
    </row>
    <row r="71" spans="1:17" hidden="1" x14ac:dyDescent="0.25">
      <c r="A71">
        <v>11484</v>
      </c>
      <c r="B71">
        <v>0</v>
      </c>
      <c r="D71" t="s">
        <v>49</v>
      </c>
      <c r="E71" t="s">
        <v>206</v>
      </c>
      <c r="F71">
        <v>0</v>
      </c>
      <c r="G71">
        <v>0</v>
      </c>
      <c r="H71">
        <v>0</v>
      </c>
      <c r="I71" t="s">
        <v>12</v>
      </c>
      <c r="J71" t="s">
        <v>17</v>
      </c>
      <c r="K71">
        <v>0</v>
      </c>
      <c r="L71" t="s">
        <v>15</v>
      </c>
      <c r="M71">
        <v>0</v>
      </c>
      <c r="Q71">
        <v>3694738</v>
      </c>
    </row>
    <row r="72" spans="1:17" hidden="1" x14ac:dyDescent="0.25">
      <c r="A72">
        <v>12551</v>
      </c>
      <c r="B72">
        <v>0</v>
      </c>
      <c r="D72" t="s">
        <v>49</v>
      </c>
      <c r="E72" t="s">
        <v>206</v>
      </c>
      <c r="F72">
        <v>0</v>
      </c>
      <c r="G72">
        <v>0</v>
      </c>
      <c r="H72">
        <v>0</v>
      </c>
      <c r="I72" t="s">
        <v>12</v>
      </c>
      <c r="J72" t="s">
        <v>17</v>
      </c>
      <c r="K72">
        <v>0</v>
      </c>
      <c r="L72" t="s">
        <v>15</v>
      </c>
      <c r="M72">
        <v>0</v>
      </c>
      <c r="Q72">
        <v>3694553</v>
      </c>
    </row>
    <row r="73" spans="1:17" hidden="1" x14ac:dyDescent="0.25">
      <c r="A73">
        <v>12554</v>
      </c>
      <c r="B73">
        <v>0</v>
      </c>
      <c r="D73" t="s">
        <v>49</v>
      </c>
      <c r="E73" t="s">
        <v>206</v>
      </c>
      <c r="F73">
        <v>0</v>
      </c>
      <c r="G73">
        <v>0</v>
      </c>
      <c r="H73">
        <v>0</v>
      </c>
      <c r="I73" t="s">
        <v>12</v>
      </c>
      <c r="J73" t="s">
        <v>17</v>
      </c>
      <c r="K73">
        <v>0</v>
      </c>
      <c r="L73" t="s">
        <v>15</v>
      </c>
      <c r="M73">
        <v>0</v>
      </c>
      <c r="Q73">
        <v>3694647</v>
      </c>
    </row>
    <row r="74" spans="1:17" hidden="1" x14ac:dyDescent="0.25">
      <c r="A74">
        <v>13921</v>
      </c>
      <c r="B74">
        <v>0</v>
      </c>
      <c r="D74" t="s">
        <v>49</v>
      </c>
      <c r="E74" t="s">
        <v>206</v>
      </c>
      <c r="F74">
        <v>0</v>
      </c>
      <c r="G74">
        <v>1</v>
      </c>
      <c r="H74">
        <v>0</v>
      </c>
      <c r="I74" t="s">
        <v>12</v>
      </c>
      <c r="J74" t="s">
        <v>17</v>
      </c>
      <c r="K74">
        <v>0</v>
      </c>
      <c r="L74" t="s">
        <v>43</v>
      </c>
      <c r="M74">
        <v>0</v>
      </c>
      <c r="Q74">
        <v>14877935</v>
      </c>
    </row>
    <row r="75" spans="1:17" hidden="1" x14ac:dyDescent="0.25">
      <c r="A75">
        <v>22677</v>
      </c>
      <c r="B75">
        <v>0</v>
      </c>
      <c r="D75" t="s">
        <v>49</v>
      </c>
      <c r="E75" t="s">
        <v>206</v>
      </c>
      <c r="F75">
        <v>1</v>
      </c>
      <c r="G75">
        <v>1</v>
      </c>
      <c r="H75">
        <v>0</v>
      </c>
      <c r="I75" t="s">
        <v>12</v>
      </c>
      <c r="J75" t="s">
        <v>17</v>
      </c>
      <c r="K75">
        <v>0</v>
      </c>
      <c r="L75" t="s">
        <v>59</v>
      </c>
      <c r="M75">
        <v>0</v>
      </c>
      <c r="Q75">
        <v>17368571</v>
      </c>
    </row>
    <row r="76" spans="1:17" hidden="1" x14ac:dyDescent="0.25">
      <c r="A76">
        <v>22685</v>
      </c>
      <c r="B76">
        <v>0</v>
      </c>
      <c r="D76" t="s">
        <v>54</v>
      </c>
      <c r="E76" t="s">
        <v>206</v>
      </c>
      <c r="F76">
        <v>1</v>
      </c>
      <c r="G76">
        <v>1</v>
      </c>
      <c r="H76">
        <v>0</v>
      </c>
      <c r="I76" t="s">
        <v>12</v>
      </c>
      <c r="J76" t="s">
        <v>17</v>
      </c>
      <c r="K76">
        <v>0</v>
      </c>
      <c r="L76" t="s">
        <v>63</v>
      </c>
      <c r="M76">
        <v>0</v>
      </c>
      <c r="Q76">
        <v>17368597</v>
      </c>
    </row>
    <row r="77" spans="1:17" hidden="1" x14ac:dyDescent="0.25">
      <c r="A77">
        <v>23813</v>
      </c>
      <c r="B77">
        <v>0</v>
      </c>
      <c r="D77" t="s">
        <v>49</v>
      </c>
      <c r="E77" t="s">
        <v>206</v>
      </c>
      <c r="F77">
        <v>0</v>
      </c>
      <c r="G77">
        <v>0</v>
      </c>
      <c r="H77">
        <v>0</v>
      </c>
      <c r="I77" t="s">
        <v>12</v>
      </c>
      <c r="J77" t="s">
        <v>17</v>
      </c>
      <c r="K77">
        <v>0</v>
      </c>
      <c r="L77" t="s">
        <v>43</v>
      </c>
      <c r="M77">
        <v>0</v>
      </c>
      <c r="Q77">
        <v>17380453</v>
      </c>
    </row>
    <row r="78" spans="1:17" hidden="1" x14ac:dyDescent="0.25">
      <c r="A78">
        <v>13287</v>
      </c>
      <c r="B78">
        <v>0</v>
      </c>
      <c r="D78" t="s">
        <v>49</v>
      </c>
      <c r="E78" t="s">
        <v>206</v>
      </c>
      <c r="F78">
        <v>0</v>
      </c>
      <c r="G78">
        <v>0</v>
      </c>
      <c r="H78">
        <v>0</v>
      </c>
      <c r="I78" t="s">
        <v>12</v>
      </c>
      <c r="J78" t="s">
        <v>126</v>
      </c>
      <c r="K78">
        <v>0</v>
      </c>
      <c r="L78" t="s">
        <v>40</v>
      </c>
      <c r="M78">
        <v>0</v>
      </c>
      <c r="Q78">
        <v>3699607</v>
      </c>
    </row>
    <row r="79" spans="1:17" hidden="1" x14ac:dyDescent="0.25">
      <c r="A79">
        <v>23814</v>
      </c>
      <c r="B79">
        <v>0</v>
      </c>
      <c r="D79" t="s">
        <v>49</v>
      </c>
      <c r="E79" t="s">
        <v>206</v>
      </c>
      <c r="F79">
        <v>0</v>
      </c>
      <c r="G79">
        <v>0</v>
      </c>
      <c r="H79">
        <v>0</v>
      </c>
      <c r="I79" t="s">
        <v>12</v>
      </c>
      <c r="J79" t="s">
        <v>126</v>
      </c>
      <c r="K79">
        <v>0</v>
      </c>
      <c r="L79" t="s">
        <v>40</v>
      </c>
      <c r="M79">
        <v>0</v>
      </c>
      <c r="Q79">
        <v>17380454</v>
      </c>
    </row>
    <row r="80" spans="1:17" hidden="1" x14ac:dyDescent="0.25">
      <c r="A80">
        <v>12632</v>
      </c>
      <c r="B80">
        <v>0</v>
      </c>
      <c r="D80" t="s">
        <v>38</v>
      </c>
      <c r="E80" t="s">
        <v>76</v>
      </c>
      <c r="F80">
        <v>0</v>
      </c>
      <c r="G80">
        <v>0</v>
      </c>
      <c r="H80">
        <v>0</v>
      </c>
      <c r="J80" t="s">
        <v>124</v>
      </c>
      <c r="K80">
        <v>0</v>
      </c>
      <c r="L80" t="s">
        <v>40</v>
      </c>
      <c r="M80">
        <v>0</v>
      </c>
      <c r="Q80">
        <v>3699510</v>
      </c>
    </row>
    <row r="81" spans="1:17" hidden="1" x14ac:dyDescent="0.25">
      <c r="A81">
        <v>9138</v>
      </c>
      <c r="B81">
        <v>288122</v>
      </c>
      <c r="C81" t="s">
        <v>66</v>
      </c>
      <c r="D81" t="s">
        <v>38</v>
      </c>
      <c r="E81" t="s">
        <v>209</v>
      </c>
      <c r="F81">
        <v>1</v>
      </c>
      <c r="G81">
        <v>0</v>
      </c>
      <c r="H81">
        <v>0</v>
      </c>
      <c r="J81" t="s">
        <v>109</v>
      </c>
      <c r="K81">
        <v>8.0299999999999994</v>
      </c>
      <c r="L81" t="s">
        <v>71</v>
      </c>
      <c r="M81">
        <v>19</v>
      </c>
      <c r="P81" t="s">
        <v>100</v>
      </c>
      <c r="Q81">
        <v>15553123</v>
      </c>
    </row>
    <row r="82" spans="1:17" hidden="1" x14ac:dyDescent="0.25">
      <c r="A82">
        <v>10302</v>
      </c>
      <c r="B82">
        <v>288192</v>
      </c>
      <c r="C82" t="s">
        <v>66</v>
      </c>
      <c r="D82" t="s">
        <v>38</v>
      </c>
      <c r="E82" t="s">
        <v>209</v>
      </c>
      <c r="F82">
        <v>0</v>
      </c>
      <c r="G82">
        <v>0</v>
      </c>
      <c r="H82">
        <v>0</v>
      </c>
      <c r="J82" t="s">
        <v>109</v>
      </c>
      <c r="K82">
        <v>0.63</v>
      </c>
      <c r="L82" t="s">
        <v>71</v>
      </c>
      <c r="M82">
        <v>19</v>
      </c>
      <c r="P82" t="s">
        <v>100</v>
      </c>
      <c r="Q82">
        <v>15553134</v>
      </c>
    </row>
    <row r="83" spans="1:17" hidden="1" x14ac:dyDescent="0.25">
      <c r="A83">
        <v>18036</v>
      </c>
      <c r="B83">
        <v>358993</v>
      </c>
      <c r="C83" t="s">
        <v>66</v>
      </c>
      <c r="D83" t="s">
        <v>38</v>
      </c>
      <c r="E83" t="s">
        <v>209</v>
      </c>
      <c r="F83">
        <v>0</v>
      </c>
      <c r="G83">
        <v>0</v>
      </c>
      <c r="H83">
        <v>0</v>
      </c>
      <c r="J83" t="s">
        <v>109</v>
      </c>
      <c r="K83">
        <v>0.86</v>
      </c>
      <c r="L83" t="s">
        <v>43</v>
      </c>
      <c r="M83">
        <v>1</v>
      </c>
      <c r="P83" t="s">
        <v>100</v>
      </c>
      <c r="Q83">
        <v>18001433</v>
      </c>
    </row>
    <row r="84" spans="1:17" hidden="1" x14ac:dyDescent="0.25">
      <c r="A84">
        <v>18038</v>
      </c>
      <c r="B84">
        <v>358994</v>
      </c>
      <c r="C84" t="s">
        <v>66</v>
      </c>
      <c r="D84" t="s">
        <v>38</v>
      </c>
      <c r="E84" t="s">
        <v>209</v>
      </c>
      <c r="F84">
        <v>0</v>
      </c>
      <c r="G84">
        <v>0</v>
      </c>
      <c r="H84">
        <v>0</v>
      </c>
      <c r="J84" t="s">
        <v>109</v>
      </c>
      <c r="K84">
        <v>2.02</v>
      </c>
      <c r="L84" t="s">
        <v>71</v>
      </c>
      <c r="M84">
        <v>19</v>
      </c>
      <c r="P84" t="s">
        <v>100</v>
      </c>
      <c r="Q84">
        <v>18001434</v>
      </c>
    </row>
    <row r="85" spans="1:17" hidden="1" x14ac:dyDescent="0.25">
      <c r="A85">
        <v>23815</v>
      </c>
      <c r="B85">
        <v>0</v>
      </c>
      <c r="D85" t="s">
        <v>38</v>
      </c>
      <c r="E85" t="s">
        <v>76</v>
      </c>
      <c r="F85">
        <v>0</v>
      </c>
      <c r="G85">
        <v>0</v>
      </c>
      <c r="H85">
        <v>0</v>
      </c>
      <c r="J85" t="s">
        <v>131</v>
      </c>
      <c r="K85">
        <v>0</v>
      </c>
      <c r="L85" t="s">
        <v>111</v>
      </c>
      <c r="M85">
        <v>0</v>
      </c>
      <c r="Q85">
        <v>17380455</v>
      </c>
    </row>
    <row r="86" spans="1:17" hidden="1" x14ac:dyDescent="0.25">
      <c r="A86">
        <v>23824</v>
      </c>
      <c r="B86">
        <v>0</v>
      </c>
      <c r="D86" t="s">
        <v>38</v>
      </c>
      <c r="E86" t="s">
        <v>76</v>
      </c>
      <c r="F86">
        <v>0</v>
      </c>
      <c r="G86">
        <v>0</v>
      </c>
      <c r="H86">
        <v>0</v>
      </c>
      <c r="J86" t="s">
        <v>131</v>
      </c>
      <c r="K86">
        <v>0</v>
      </c>
      <c r="L86" t="s">
        <v>40</v>
      </c>
      <c r="M86">
        <v>0</v>
      </c>
      <c r="Q86">
        <v>17380497</v>
      </c>
    </row>
    <row r="87" spans="1:17" hidden="1" x14ac:dyDescent="0.25">
      <c r="A87">
        <v>589</v>
      </c>
      <c r="B87">
        <v>405790</v>
      </c>
      <c r="C87" t="s">
        <v>37</v>
      </c>
      <c r="D87" t="s">
        <v>38</v>
      </c>
      <c r="E87" t="s">
        <v>52</v>
      </c>
      <c r="F87">
        <v>1</v>
      </c>
      <c r="G87">
        <v>1</v>
      </c>
      <c r="H87">
        <v>0</v>
      </c>
      <c r="J87" t="s">
        <v>68</v>
      </c>
      <c r="K87">
        <v>0.54</v>
      </c>
      <c r="L87" t="s">
        <v>63</v>
      </c>
      <c r="M87">
        <v>18</v>
      </c>
      <c r="P87" t="s">
        <v>100</v>
      </c>
      <c r="Q87">
        <v>10716641</v>
      </c>
    </row>
    <row r="88" spans="1:17" hidden="1" x14ac:dyDescent="0.25">
      <c r="A88">
        <v>2532</v>
      </c>
      <c r="B88">
        <v>219614</v>
      </c>
      <c r="C88" t="s">
        <v>66</v>
      </c>
      <c r="D88" t="s">
        <v>38</v>
      </c>
      <c r="E88" t="s">
        <v>52</v>
      </c>
      <c r="F88">
        <v>1</v>
      </c>
      <c r="G88">
        <v>1</v>
      </c>
      <c r="H88">
        <v>0</v>
      </c>
      <c r="J88" t="s">
        <v>68</v>
      </c>
      <c r="K88">
        <v>2.56</v>
      </c>
      <c r="L88" t="s">
        <v>69</v>
      </c>
      <c r="M88">
        <v>11</v>
      </c>
      <c r="P88" t="s">
        <v>41</v>
      </c>
      <c r="Q88">
        <v>15549149</v>
      </c>
    </row>
    <row r="89" spans="1:17" hidden="1" x14ac:dyDescent="0.25">
      <c r="A89">
        <v>3245</v>
      </c>
      <c r="B89">
        <v>226491</v>
      </c>
      <c r="C89" t="s">
        <v>66</v>
      </c>
      <c r="D89" t="s">
        <v>38</v>
      </c>
      <c r="E89" t="s">
        <v>52</v>
      </c>
      <c r="F89">
        <v>1</v>
      </c>
      <c r="G89">
        <v>1</v>
      </c>
      <c r="H89">
        <v>0</v>
      </c>
      <c r="J89" t="s">
        <v>68</v>
      </c>
      <c r="K89">
        <v>0.38</v>
      </c>
      <c r="L89" t="s">
        <v>104</v>
      </c>
      <c r="M89">
        <v>11</v>
      </c>
      <c r="P89" t="s">
        <v>100</v>
      </c>
      <c r="Q89">
        <v>6072256</v>
      </c>
    </row>
    <row r="90" spans="1:17" hidden="1" x14ac:dyDescent="0.25">
      <c r="A90">
        <v>16529</v>
      </c>
      <c r="B90">
        <v>343759</v>
      </c>
      <c r="C90" t="s">
        <v>66</v>
      </c>
      <c r="D90" t="s">
        <v>38</v>
      </c>
      <c r="E90" t="s">
        <v>52</v>
      </c>
      <c r="F90">
        <v>1</v>
      </c>
      <c r="G90">
        <v>1</v>
      </c>
      <c r="H90">
        <v>0</v>
      </c>
      <c r="J90" t="s">
        <v>68</v>
      </c>
      <c r="K90">
        <v>0.59</v>
      </c>
      <c r="L90" t="s">
        <v>81</v>
      </c>
      <c r="M90">
        <v>18</v>
      </c>
      <c r="P90" t="s">
        <v>100</v>
      </c>
      <c r="Q90">
        <v>17984299</v>
      </c>
    </row>
    <row r="91" spans="1:17" hidden="1" x14ac:dyDescent="0.25">
      <c r="A91">
        <v>363</v>
      </c>
      <c r="B91">
        <v>404056</v>
      </c>
      <c r="C91" t="s">
        <v>37</v>
      </c>
      <c r="D91" t="s">
        <v>38</v>
      </c>
      <c r="E91" t="s">
        <v>42</v>
      </c>
      <c r="F91">
        <v>0</v>
      </c>
      <c r="G91">
        <v>0</v>
      </c>
      <c r="H91">
        <v>0</v>
      </c>
      <c r="K91">
        <v>2.13</v>
      </c>
      <c r="L91" t="s">
        <v>43</v>
      </c>
      <c r="M91">
        <v>1</v>
      </c>
      <c r="P91" t="s">
        <v>41</v>
      </c>
      <c r="Q91">
        <v>6041180</v>
      </c>
    </row>
    <row r="92" spans="1:17" hidden="1" x14ac:dyDescent="0.25">
      <c r="A92">
        <v>6771</v>
      </c>
      <c r="B92">
        <v>258232</v>
      </c>
      <c r="C92" t="s">
        <v>66</v>
      </c>
      <c r="D92" t="s">
        <v>38</v>
      </c>
      <c r="E92" t="s">
        <v>42</v>
      </c>
      <c r="F92">
        <v>0</v>
      </c>
      <c r="G92">
        <v>0</v>
      </c>
      <c r="H92">
        <v>0</v>
      </c>
      <c r="K92">
        <v>1</v>
      </c>
      <c r="L92" t="s">
        <v>43</v>
      </c>
      <c r="M92">
        <v>1</v>
      </c>
      <c r="N92" t="s">
        <v>51</v>
      </c>
      <c r="O92" t="s">
        <v>80</v>
      </c>
      <c r="P92" t="s">
        <v>41</v>
      </c>
      <c r="Q92">
        <v>15605220</v>
      </c>
    </row>
    <row r="93" spans="1:17" hidden="1" x14ac:dyDescent="0.25">
      <c r="A93">
        <v>8276</v>
      </c>
      <c r="B93">
        <v>271799</v>
      </c>
      <c r="C93" t="s">
        <v>66</v>
      </c>
      <c r="D93" t="s">
        <v>38</v>
      </c>
      <c r="E93" t="s">
        <v>42</v>
      </c>
      <c r="F93">
        <v>0</v>
      </c>
      <c r="G93">
        <v>0</v>
      </c>
      <c r="H93">
        <v>0</v>
      </c>
      <c r="K93">
        <v>2.0499999999999998</v>
      </c>
      <c r="L93" t="s">
        <v>40</v>
      </c>
      <c r="M93">
        <v>2</v>
      </c>
      <c r="P93" t="s">
        <v>100</v>
      </c>
      <c r="Q93">
        <v>15554392</v>
      </c>
    </row>
    <row r="94" spans="1:17" hidden="1" x14ac:dyDescent="0.25">
      <c r="A94">
        <v>11773</v>
      </c>
      <c r="B94">
        <v>301035</v>
      </c>
      <c r="C94" t="s">
        <v>66</v>
      </c>
      <c r="D94" t="s">
        <v>38</v>
      </c>
      <c r="E94" t="s">
        <v>42</v>
      </c>
      <c r="F94">
        <v>0</v>
      </c>
      <c r="G94">
        <v>0</v>
      </c>
      <c r="H94">
        <v>0</v>
      </c>
      <c r="K94">
        <v>1.17</v>
      </c>
      <c r="L94" t="s">
        <v>112</v>
      </c>
      <c r="M94">
        <v>16</v>
      </c>
      <c r="P94" t="s">
        <v>100</v>
      </c>
      <c r="Q94">
        <v>15588236</v>
      </c>
    </row>
    <row r="95" spans="1:17" hidden="1" x14ac:dyDescent="0.25">
      <c r="A95">
        <v>11985</v>
      </c>
      <c r="B95">
        <v>0</v>
      </c>
      <c r="D95" t="s">
        <v>38</v>
      </c>
      <c r="E95" t="s">
        <v>42</v>
      </c>
      <c r="F95">
        <v>0</v>
      </c>
      <c r="G95">
        <v>0</v>
      </c>
      <c r="H95">
        <v>0</v>
      </c>
      <c r="K95">
        <v>0</v>
      </c>
      <c r="L95" t="s">
        <v>55</v>
      </c>
      <c r="M95">
        <v>0</v>
      </c>
      <c r="Q95">
        <v>3709572</v>
      </c>
    </row>
    <row r="96" spans="1:17" hidden="1" x14ac:dyDescent="0.25">
      <c r="A96">
        <v>15614</v>
      </c>
      <c r="B96">
        <v>335944</v>
      </c>
      <c r="C96" t="s">
        <v>66</v>
      </c>
      <c r="D96" t="s">
        <v>38</v>
      </c>
      <c r="E96" t="s">
        <v>42</v>
      </c>
      <c r="F96">
        <v>0</v>
      </c>
      <c r="G96">
        <v>0</v>
      </c>
      <c r="H96">
        <v>0</v>
      </c>
      <c r="K96">
        <v>2.42</v>
      </c>
      <c r="L96" t="s">
        <v>57</v>
      </c>
      <c r="M96">
        <v>3</v>
      </c>
      <c r="P96" t="s">
        <v>41</v>
      </c>
      <c r="Q96">
        <v>17975482</v>
      </c>
    </row>
    <row r="97" spans="1:17" hidden="1" x14ac:dyDescent="0.25">
      <c r="A97">
        <v>16923</v>
      </c>
      <c r="B97">
        <v>348154</v>
      </c>
      <c r="C97" t="s">
        <v>66</v>
      </c>
      <c r="D97" t="s">
        <v>38</v>
      </c>
      <c r="E97" t="s">
        <v>42</v>
      </c>
      <c r="F97">
        <v>0</v>
      </c>
      <c r="G97">
        <v>1</v>
      </c>
      <c r="H97">
        <v>0</v>
      </c>
      <c r="K97">
        <v>3.11</v>
      </c>
      <c r="L97" t="s">
        <v>81</v>
      </c>
      <c r="M97">
        <v>18</v>
      </c>
      <c r="P97" t="s">
        <v>41</v>
      </c>
      <c r="Q97">
        <v>17989206</v>
      </c>
    </row>
    <row r="98" spans="1:17" hidden="1" x14ac:dyDescent="0.25">
      <c r="A98">
        <v>19114</v>
      </c>
      <c r="B98">
        <v>367797</v>
      </c>
      <c r="C98" t="s">
        <v>66</v>
      </c>
      <c r="D98" t="s">
        <v>38</v>
      </c>
      <c r="E98" t="s">
        <v>42</v>
      </c>
      <c r="F98">
        <v>0</v>
      </c>
      <c r="G98">
        <v>0</v>
      </c>
      <c r="H98">
        <v>0</v>
      </c>
      <c r="K98">
        <v>1.05</v>
      </c>
      <c r="L98" t="s">
        <v>63</v>
      </c>
      <c r="M98">
        <v>18</v>
      </c>
      <c r="P98" t="s">
        <v>100</v>
      </c>
      <c r="Q98">
        <v>18011294</v>
      </c>
    </row>
    <row r="99" spans="1:17" hidden="1" x14ac:dyDescent="0.25">
      <c r="A99">
        <v>19245</v>
      </c>
      <c r="B99">
        <v>368797</v>
      </c>
      <c r="C99" t="s">
        <v>66</v>
      </c>
      <c r="D99" t="s">
        <v>38</v>
      </c>
      <c r="E99" t="s">
        <v>42</v>
      </c>
      <c r="F99">
        <v>0</v>
      </c>
      <c r="G99">
        <v>0</v>
      </c>
      <c r="H99">
        <v>0</v>
      </c>
      <c r="K99">
        <v>1.57</v>
      </c>
      <c r="L99" t="s">
        <v>57</v>
      </c>
      <c r="M99">
        <v>3</v>
      </c>
      <c r="P99" t="s">
        <v>41</v>
      </c>
      <c r="Q99">
        <v>18012425</v>
      </c>
    </row>
    <row r="100" spans="1:17" hidden="1" x14ac:dyDescent="0.25">
      <c r="A100">
        <v>518</v>
      </c>
      <c r="B100">
        <v>405068</v>
      </c>
      <c r="C100" t="s">
        <v>37</v>
      </c>
      <c r="D100" t="s">
        <v>46</v>
      </c>
      <c r="E100" t="s">
        <v>47</v>
      </c>
      <c r="F100">
        <v>0</v>
      </c>
      <c r="G100">
        <v>0</v>
      </c>
      <c r="H100">
        <v>0</v>
      </c>
      <c r="I100" t="s">
        <v>48</v>
      </c>
      <c r="K100">
        <v>1.85</v>
      </c>
      <c r="L100" t="s">
        <v>45</v>
      </c>
      <c r="M100">
        <v>2</v>
      </c>
      <c r="P100" t="s">
        <v>41</v>
      </c>
      <c r="Q100">
        <v>15590128</v>
      </c>
    </row>
    <row r="101" spans="1:17" hidden="1" x14ac:dyDescent="0.25">
      <c r="A101">
        <v>522</v>
      </c>
      <c r="B101">
        <v>405114</v>
      </c>
      <c r="C101" t="s">
        <v>37</v>
      </c>
      <c r="D101" t="s">
        <v>54</v>
      </c>
      <c r="E101" t="s">
        <v>47</v>
      </c>
      <c r="F101">
        <v>0</v>
      </c>
      <c r="G101">
        <v>0</v>
      </c>
      <c r="H101">
        <v>0</v>
      </c>
      <c r="K101">
        <v>6.68</v>
      </c>
      <c r="L101" t="s">
        <v>55</v>
      </c>
      <c r="M101">
        <v>5</v>
      </c>
      <c r="P101" t="s">
        <v>100</v>
      </c>
      <c r="Q101">
        <v>15552991</v>
      </c>
    </row>
    <row r="102" spans="1:17" hidden="1" x14ac:dyDescent="0.25">
      <c r="A102">
        <v>534</v>
      </c>
      <c r="B102">
        <v>405201</v>
      </c>
      <c r="C102" t="s">
        <v>37</v>
      </c>
      <c r="D102" t="s">
        <v>49</v>
      </c>
      <c r="E102" t="s">
        <v>47</v>
      </c>
      <c r="F102">
        <v>0</v>
      </c>
      <c r="G102">
        <v>0</v>
      </c>
      <c r="H102">
        <v>1</v>
      </c>
      <c r="I102" t="s">
        <v>48</v>
      </c>
      <c r="K102">
        <v>0.56999999999999995</v>
      </c>
      <c r="L102" t="s">
        <v>43</v>
      </c>
      <c r="M102">
        <v>1</v>
      </c>
      <c r="N102" t="s">
        <v>50</v>
      </c>
      <c r="O102" t="s">
        <v>51</v>
      </c>
      <c r="P102" t="s">
        <v>41</v>
      </c>
      <c r="Q102">
        <v>15612696</v>
      </c>
    </row>
    <row r="103" spans="1:17" hidden="1" x14ac:dyDescent="0.25">
      <c r="A103">
        <v>675</v>
      </c>
      <c r="B103">
        <v>406162</v>
      </c>
      <c r="C103" t="s">
        <v>37</v>
      </c>
      <c r="D103" t="s">
        <v>54</v>
      </c>
      <c r="E103" t="s">
        <v>47</v>
      </c>
      <c r="F103">
        <v>0</v>
      </c>
      <c r="G103">
        <v>0</v>
      </c>
      <c r="H103">
        <v>0</v>
      </c>
      <c r="K103">
        <v>13.19</v>
      </c>
      <c r="L103" t="s">
        <v>43</v>
      </c>
      <c r="M103">
        <v>1</v>
      </c>
      <c r="P103" t="s">
        <v>41</v>
      </c>
      <c r="Q103">
        <v>13068913</v>
      </c>
    </row>
    <row r="104" spans="1:17" hidden="1" x14ac:dyDescent="0.25">
      <c r="A104">
        <v>805</v>
      </c>
      <c r="B104">
        <v>406977</v>
      </c>
      <c r="C104" t="s">
        <v>37</v>
      </c>
      <c r="D104" t="s">
        <v>54</v>
      </c>
      <c r="E104" t="s">
        <v>47</v>
      </c>
      <c r="F104">
        <v>0</v>
      </c>
      <c r="G104">
        <v>0</v>
      </c>
      <c r="H104">
        <v>0</v>
      </c>
      <c r="K104">
        <v>5.38</v>
      </c>
      <c r="L104" t="s">
        <v>57</v>
      </c>
      <c r="M104">
        <v>3</v>
      </c>
      <c r="P104" t="s">
        <v>41</v>
      </c>
      <c r="Q104">
        <v>15561965</v>
      </c>
    </row>
    <row r="105" spans="1:17" hidden="1" x14ac:dyDescent="0.25">
      <c r="A105">
        <v>812</v>
      </c>
      <c r="B105">
        <v>407074</v>
      </c>
      <c r="C105" t="s">
        <v>37</v>
      </c>
      <c r="D105" t="s">
        <v>54</v>
      </c>
      <c r="E105" t="s">
        <v>47</v>
      </c>
      <c r="F105">
        <v>0</v>
      </c>
      <c r="G105">
        <v>0</v>
      </c>
      <c r="H105">
        <v>0</v>
      </c>
      <c r="K105">
        <v>1.3</v>
      </c>
      <c r="L105" t="s">
        <v>43</v>
      </c>
      <c r="M105">
        <v>1</v>
      </c>
      <c r="P105" t="s">
        <v>41</v>
      </c>
      <c r="Q105">
        <v>6050603</v>
      </c>
    </row>
    <row r="106" spans="1:17" hidden="1" x14ac:dyDescent="0.25">
      <c r="A106">
        <v>1045</v>
      </c>
      <c r="B106">
        <v>408670</v>
      </c>
      <c r="C106" t="s">
        <v>37</v>
      </c>
      <c r="D106" t="s">
        <v>54</v>
      </c>
      <c r="E106" t="s">
        <v>47</v>
      </c>
      <c r="F106">
        <v>0</v>
      </c>
      <c r="G106">
        <v>0</v>
      </c>
      <c r="H106">
        <v>0</v>
      </c>
      <c r="K106">
        <v>0.63</v>
      </c>
      <c r="L106" t="s">
        <v>43</v>
      </c>
      <c r="M106">
        <v>1</v>
      </c>
      <c r="P106" t="s">
        <v>41</v>
      </c>
      <c r="Q106">
        <v>17951979</v>
      </c>
    </row>
    <row r="107" spans="1:17" hidden="1" x14ac:dyDescent="0.25">
      <c r="A107">
        <v>1149</v>
      </c>
      <c r="B107">
        <v>409718</v>
      </c>
      <c r="C107" t="s">
        <v>37</v>
      </c>
      <c r="D107" t="s">
        <v>46</v>
      </c>
      <c r="E107" t="s">
        <v>47</v>
      </c>
      <c r="F107">
        <v>0</v>
      </c>
      <c r="G107">
        <v>0</v>
      </c>
      <c r="H107">
        <v>0</v>
      </c>
      <c r="K107">
        <v>7.4</v>
      </c>
      <c r="L107" t="s">
        <v>57</v>
      </c>
      <c r="M107">
        <v>3</v>
      </c>
      <c r="P107" t="s">
        <v>100</v>
      </c>
      <c r="Q107">
        <v>17965109</v>
      </c>
    </row>
    <row r="108" spans="1:17" hidden="1" x14ac:dyDescent="0.25">
      <c r="A108">
        <v>1265</v>
      </c>
      <c r="B108">
        <v>410650</v>
      </c>
      <c r="C108" t="s">
        <v>37</v>
      </c>
      <c r="D108" t="s">
        <v>54</v>
      </c>
      <c r="E108" t="s">
        <v>47</v>
      </c>
      <c r="F108">
        <v>0</v>
      </c>
      <c r="G108">
        <v>0</v>
      </c>
      <c r="H108">
        <v>0</v>
      </c>
      <c r="K108">
        <v>1.9</v>
      </c>
      <c r="L108" t="s">
        <v>40</v>
      </c>
      <c r="M108">
        <v>2</v>
      </c>
      <c r="P108" t="s">
        <v>41</v>
      </c>
      <c r="Q108">
        <v>17977385</v>
      </c>
    </row>
    <row r="109" spans="1:17" hidden="1" x14ac:dyDescent="0.25">
      <c r="A109">
        <v>1444</v>
      </c>
      <c r="B109">
        <v>412278</v>
      </c>
      <c r="C109" t="s">
        <v>37</v>
      </c>
      <c r="D109" t="s">
        <v>49</v>
      </c>
      <c r="E109" t="s">
        <v>47</v>
      </c>
      <c r="F109">
        <v>0</v>
      </c>
      <c r="G109">
        <v>0</v>
      </c>
      <c r="H109">
        <v>1</v>
      </c>
      <c r="K109">
        <v>2.0699999999999998</v>
      </c>
      <c r="L109" t="s">
        <v>64</v>
      </c>
      <c r="M109">
        <v>4</v>
      </c>
      <c r="N109" t="s">
        <v>65</v>
      </c>
      <c r="O109" t="s">
        <v>51</v>
      </c>
      <c r="P109" t="s">
        <v>41</v>
      </c>
      <c r="Q109">
        <v>17997646</v>
      </c>
    </row>
    <row r="110" spans="1:17" hidden="1" x14ac:dyDescent="0.25">
      <c r="A110">
        <v>1499</v>
      </c>
      <c r="B110">
        <v>412727</v>
      </c>
      <c r="C110" t="s">
        <v>37</v>
      </c>
      <c r="D110" t="s">
        <v>54</v>
      </c>
      <c r="E110" t="s">
        <v>47</v>
      </c>
      <c r="F110">
        <v>0</v>
      </c>
      <c r="G110">
        <v>0</v>
      </c>
      <c r="H110">
        <v>0</v>
      </c>
      <c r="K110">
        <v>4.2</v>
      </c>
      <c r="L110" t="s">
        <v>43</v>
      </c>
      <c r="M110">
        <v>1</v>
      </c>
      <c r="P110" t="s">
        <v>41</v>
      </c>
      <c r="Q110">
        <v>18003530</v>
      </c>
    </row>
    <row r="111" spans="1:17" hidden="1" x14ac:dyDescent="0.25">
      <c r="A111">
        <v>2449</v>
      </c>
      <c r="B111">
        <v>219095</v>
      </c>
      <c r="C111" t="s">
        <v>66</v>
      </c>
      <c r="D111" t="s">
        <v>46</v>
      </c>
      <c r="E111" t="s">
        <v>47</v>
      </c>
      <c r="F111">
        <v>0</v>
      </c>
      <c r="G111">
        <v>0</v>
      </c>
      <c r="H111">
        <v>0</v>
      </c>
      <c r="K111">
        <v>1.47</v>
      </c>
      <c r="L111" t="s">
        <v>67</v>
      </c>
      <c r="M111">
        <v>4</v>
      </c>
      <c r="N111" t="s">
        <v>60</v>
      </c>
      <c r="O111" t="s">
        <v>65</v>
      </c>
      <c r="P111" t="s">
        <v>41</v>
      </c>
      <c r="Q111">
        <v>10714186</v>
      </c>
    </row>
    <row r="112" spans="1:17" hidden="1" x14ac:dyDescent="0.25">
      <c r="A112">
        <v>2651</v>
      </c>
      <c r="B112">
        <v>0</v>
      </c>
      <c r="D112" t="s">
        <v>46</v>
      </c>
      <c r="E112" t="s">
        <v>47</v>
      </c>
      <c r="F112">
        <v>0</v>
      </c>
      <c r="G112">
        <v>0</v>
      </c>
      <c r="H112">
        <v>0</v>
      </c>
      <c r="K112">
        <v>0</v>
      </c>
      <c r="L112" t="s">
        <v>40</v>
      </c>
      <c r="M112">
        <v>0</v>
      </c>
      <c r="Q112">
        <v>14873428</v>
      </c>
    </row>
    <row r="113" spans="1:17" hidden="1" x14ac:dyDescent="0.25">
      <c r="A113">
        <v>2653</v>
      </c>
      <c r="B113">
        <v>0</v>
      </c>
      <c r="D113" t="s">
        <v>46</v>
      </c>
      <c r="E113" t="s">
        <v>47</v>
      </c>
      <c r="F113">
        <v>0</v>
      </c>
      <c r="G113">
        <v>0</v>
      </c>
      <c r="H113">
        <v>1</v>
      </c>
      <c r="K113">
        <v>0</v>
      </c>
      <c r="L113" t="s">
        <v>40</v>
      </c>
      <c r="M113">
        <v>0</v>
      </c>
      <c r="Q113">
        <v>14873427</v>
      </c>
    </row>
    <row r="114" spans="1:17" hidden="1" x14ac:dyDescent="0.25">
      <c r="A114">
        <v>2730</v>
      </c>
      <c r="B114">
        <v>0</v>
      </c>
      <c r="D114" t="s">
        <v>46</v>
      </c>
      <c r="E114" t="s">
        <v>47</v>
      </c>
      <c r="F114">
        <v>0</v>
      </c>
      <c r="G114">
        <v>0</v>
      </c>
      <c r="H114">
        <v>0</v>
      </c>
      <c r="K114">
        <v>0</v>
      </c>
      <c r="L114" t="s">
        <v>53</v>
      </c>
      <c r="M114">
        <v>0</v>
      </c>
      <c r="Q114">
        <v>14859424</v>
      </c>
    </row>
    <row r="115" spans="1:17" hidden="1" x14ac:dyDescent="0.25">
      <c r="A115">
        <v>2862</v>
      </c>
      <c r="B115">
        <v>0</v>
      </c>
      <c r="D115" t="s">
        <v>54</v>
      </c>
      <c r="E115" t="s">
        <v>47</v>
      </c>
      <c r="F115">
        <v>0</v>
      </c>
      <c r="G115">
        <v>0</v>
      </c>
      <c r="H115">
        <v>0</v>
      </c>
      <c r="K115">
        <v>0</v>
      </c>
      <c r="L115" t="s">
        <v>71</v>
      </c>
      <c r="M115">
        <v>0</v>
      </c>
      <c r="Q115">
        <v>14870742</v>
      </c>
    </row>
    <row r="116" spans="1:17" hidden="1" x14ac:dyDescent="0.25">
      <c r="A116">
        <v>2978</v>
      </c>
      <c r="B116">
        <v>0</v>
      </c>
      <c r="D116" t="s">
        <v>54</v>
      </c>
      <c r="E116" t="s">
        <v>47</v>
      </c>
      <c r="F116">
        <v>0</v>
      </c>
      <c r="G116">
        <v>0</v>
      </c>
      <c r="H116">
        <v>0</v>
      </c>
      <c r="K116">
        <v>0</v>
      </c>
      <c r="L116" t="s">
        <v>43</v>
      </c>
      <c r="M116">
        <v>0</v>
      </c>
      <c r="Q116">
        <v>3604113</v>
      </c>
    </row>
    <row r="117" spans="1:17" hidden="1" x14ac:dyDescent="0.25">
      <c r="A117">
        <v>3015</v>
      </c>
      <c r="B117">
        <v>0</v>
      </c>
      <c r="D117" t="s">
        <v>46</v>
      </c>
      <c r="E117" t="s">
        <v>47</v>
      </c>
      <c r="F117">
        <v>0</v>
      </c>
      <c r="G117">
        <v>0</v>
      </c>
      <c r="H117">
        <v>0</v>
      </c>
      <c r="K117">
        <v>0</v>
      </c>
      <c r="L117" t="s">
        <v>71</v>
      </c>
      <c r="M117">
        <v>0</v>
      </c>
      <c r="Q117">
        <v>3575727</v>
      </c>
    </row>
    <row r="118" spans="1:17" hidden="1" x14ac:dyDescent="0.25">
      <c r="A118">
        <v>3106</v>
      </c>
      <c r="B118">
        <v>0</v>
      </c>
      <c r="D118" t="s">
        <v>46</v>
      </c>
      <c r="E118" t="s">
        <v>47</v>
      </c>
      <c r="F118">
        <v>0</v>
      </c>
      <c r="G118">
        <v>0</v>
      </c>
      <c r="H118">
        <v>0</v>
      </c>
      <c r="K118">
        <v>0</v>
      </c>
      <c r="L118" t="s">
        <v>40</v>
      </c>
      <c r="M118">
        <v>0</v>
      </c>
      <c r="Q118">
        <v>3622482</v>
      </c>
    </row>
    <row r="119" spans="1:17" hidden="1" x14ac:dyDescent="0.25">
      <c r="A119">
        <v>3187</v>
      </c>
      <c r="B119">
        <v>225501</v>
      </c>
      <c r="C119" t="s">
        <v>66</v>
      </c>
      <c r="D119" t="s">
        <v>46</v>
      </c>
      <c r="E119" t="s">
        <v>47</v>
      </c>
      <c r="F119">
        <v>0</v>
      </c>
      <c r="G119">
        <v>0</v>
      </c>
      <c r="H119">
        <v>0</v>
      </c>
      <c r="K119">
        <v>1.27</v>
      </c>
      <c r="L119" t="s">
        <v>45</v>
      </c>
      <c r="M119">
        <v>2</v>
      </c>
      <c r="P119" t="s">
        <v>100</v>
      </c>
      <c r="Q119">
        <v>5992625</v>
      </c>
    </row>
    <row r="120" spans="1:17" hidden="1" x14ac:dyDescent="0.25">
      <c r="A120">
        <v>3249</v>
      </c>
      <c r="B120">
        <v>226525</v>
      </c>
      <c r="C120" t="s">
        <v>66</v>
      </c>
      <c r="D120" t="s">
        <v>46</v>
      </c>
      <c r="E120" t="s">
        <v>47</v>
      </c>
      <c r="F120">
        <v>0</v>
      </c>
      <c r="G120">
        <v>0</v>
      </c>
      <c r="H120">
        <v>1</v>
      </c>
      <c r="K120">
        <v>2.37</v>
      </c>
      <c r="L120" t="s">
        <v>40</v>
      </c>
      <c r="M120">
        <v>2</v>
      </c>
      <c r="P120" t="s">
        <v>41</v>
      </c>
      <c r="Q120">
        <v>10700513</v>
      </c>
    </row>
    <row r="121" spans="1:17" hidden="1" x14ac:dyDescent="0.25">
      <c r="A121">
        <v>3250</v>
      </c>
      <c r="B121">
        <v>236792</v>
      </c>
      <c r="C121" t="s">
        <v>66</v>
      </c>
      <c r="D121" t="s">
        <v>54</v>
      </c>
      <c r="E121" t="s">
        <v>47</v>
      </c>
      <c r="F121">
        <v>0</v>
      </c>
      <c r="G121">
        <v>0</v>
      </c>
      <c r="H121">
        <v>0</v>
      </c>
      <c r="I121" t="s">
        <v>48</v>
      </c>
      <c r="K121">
        <v>2.2999999999999998</v>
      </c>
      <c r="L121" t="s">
        <v>43</v>
      </c>
      <c r="M121">
        <v>1</v>
      </c>
      <c r="N121" t="s">
        <v>60</v>
      </c>
      <c r="O121" t="s">
        <v>61</v>
      </c>
      <c r="P121" t="s">
        <v>41</v>
      </c>
      <c r="Q121">
        <v>6024631</v>
      </c>
    </row>
    <row r="122" spans="1:17" hidden="1" x14ac:dyDescent="0.25">
      <c r="A122">
        <v>3532</v>
      </c>
      <c r="B122">
        <v>228932</v>
      </c>
      <c r="C122" t="s">
        <v>66</v>
      </c>
      <c r="D122" t="s">
        <v>54</v>
      </c>
      <c r="E122" t="s">
        <v>47</v>
      </c>
      <c r="F122">
        <v>0</v>
      </c>
      <c r="G122">
        <v>0</v>
      </c>
      <c r="H122">
        <v>0</v>
      </c>
      <c r="I122" t="s">
        <v>12</v>
      </c>
      <c r="K122">
        <v>0.81</v>
      </c>
      <c r="L122" t="s">
        <v>45</v>
      </c>
      <c r="M122">
        <v>2</v>
      </c>
      <c r="P122" t="s">
        <v>41</v>
      </c>
      <c r="Q122">
        <v>15575824</v>
      </c>
    </row>
    <row r="123" spans="1:17" hidden="1" x14ac:dyDescent="0.25">
      <c r="A123">
        <v>3535</v>
      </c>
      <c r="B123">
        <v>228935</v>
      </c>
      <c r="C123" t="s">
        <v>66</v>
      </c>
      <c r="D123" t="s">
        <v>46</v>
      </c>
      <c r="E123" t="s">
        <v>47</v>
      </c>
      <c r="F123">
        <v>0</v>
      </c>
      <c r="G123">
        <v>0</v>
      </c>
      <c r="H123">
        <v>0</v>
      </c>
      <c r="I123" t="s">
        <v>12</v>
      </c>
      <c r="K123">
        <v>0.41</v>
      </c>
      <c r="L123" t="s">
        <v>45</v>
      </c>
      <c r="M123">
        <v>2</v>
      </c>
      <c r="P123" t="s">
        <v>41</v>
      </c>
      <c r="Q123">
        <v>15575820</v>
      </c>
    </row>
    <row r="124" spans="1:17" hidden="1" x14ac:dyDescent="0.25">
      <c r="A124">
        <v>3746</v>
      </c>
      <c r="B124">
        <v>0</v>
      </c>
      <c r="D124" t="s">
        <v>54</v>
      </c>
      <c r="E124" t="s">
        <v>47</v>
      </c>
      <c r="F124">
        <v>0</v>
      </c>
      <c r="G124">
        <v>0</v>
      </c>
      <c r="H124">
        <v>0</v>
      </c>
      <c r="K124">
        <v>0</v>
      </c>
      <c r="L124" t="s">
        <v>43</v>
      </c>
      <c r="M124">
        <v>0</v>
      </c>
      <c r="Q124">
        <v>14833198</v>
      </c>
    </row>
    <row r="125" spans="1:17" hidden="1" x14ac:dyDescent="0.25">
      <c r="A125">
        <v>3747</v>
      </c>
      <c r="B125">
        <v>0</v>
      </c>
      <c r="D125" t="s">
        <v>54</v>
      </c>
      <c r="E125" t="s">
        <v>47</v>
      </c>
      <c r="F125">
        <v>0</v>
      </c>
      <c r="G125">
        <v>0</v>
      </c>
      <c r="H125">
        <v>0</v>
      </c>
      <c r="K125">
        <v>0</v>
      </c>
      <c r="L125" t="s">
        <v>64</v>
      </c>
      <c r="M125">
        <v>0</v>
      </c>
      <c r="Q125">
        <v>14833129</v>
      </c>
    </row>
    <row r="126" spans="1:17" hidden="1" x14ac:dyDescent="0.25">
      <c r="A126">
        <v>4213</v>
      </c>
      <c r="B126">
        <v>235012</v>
      </c>
      <c r="C126" t="s">
        <v>66</v>
      </c>
      <c r="D126" t="s">
        <v>49</v>
      </c>
      <c r="E126" t="s">
        <v>47</v>
      </c>
      <c r="F126">
        <v>0</v>
      </c>
      <c r="G126">
        <v>0</v>
      </c>
      <c r="H126">
        <v>0</v>
      </c>
      <c r="I126" t="s">
        <v>48</v>
      </c>
      <c r="K126">
        <v>6.34</v>
      </c>
      <c r="L126" t="s">
        <v>40</v>
      </c>
      <c r="M126">
        <v>2</v>
      </c>
      <c r="P126" t="s">
        <v>41</v>
      </c>
      <c r="Q126">
        <v>6016325</v>
      </c>
    </row>
    <row r="127" spans="1:17" hidden="1" x14ac:dyDescent="0.25">
      <c r="A127">
        <v>4301</v>
      </c>
      <c r="B127">
        <v>236139</v>
      </c>
      <c r="C127" t="s">
        <v>66</v>
      </c>
      <c r="D127" t="s">
        <v>54</v>
      </c>
      <c r="E127" t="s">
        <v>47</v>
      </c>
      <c r="F127">
        <v>0</v>
      </c>
      <c r="G127">
        <v>0</v>
      </c>
      <c r="H127">
        <v>0</v>
      </c>
      <c r="K127">
        <v>6.17</v>
      </c>
      <c r="L127" t="s">
        <v>45</v>
      </c>
      <c r="M127">
        <v>2</v>
      </c>
      <c r="P127" t="s">
        <v>100</v>
      </c>
      <c r="Q127">
        <v>6045078</v>
      </c>
    </row>
    <row r="128" spans="1:17" hidden="1" x14ac:dyDescent="0.25">
      <c r="A128">
        <v>4432</v>
      </c>
      <c r="B128">
        <v>236790</v>
      </c>
      <c r="C128" t="s">
        <v>66</v>
      </c>
      <c r="D128" t="s">
        <v>54</v>
      </c>
      <c r="E128" t="s">
        <v>47</v>
      </c>
      <c r="F128">
        <v>0</v>
      </c>
      <c r="G128">
        <v>0</v>
      </c>
      <c r="H128">
        <v>0</v>
      </c>
      <c r="I128" t="s">
        <v>48</v>
      </c>
      <c r="K128">
        <v>2.4500000000000002</v>
      </c>
      <c r="L128" t="s">
        <v>43</v>
      </c>
      <c r="M128">
        <v>1</v>
      </c>
      <c r="N128" t="s">
        <v>60</v>
      </c>
      <c r="O128" t="s">
        <v>61</v>
      </c>
      <c r="P128" t="s">
        <v>41</v>
      </c>
      <c r="Q128">
        <v>6024644</v>
      </c>
    </row>
    <row r="129" spans="1:17" hidden="1" x14ac:dyDescent="0.25">
      <c r="A129">
        <v>4442</v>
      </c>
      <c r="B129">
        <v>236834</v>
      </c>
      <c r="C129" t="s">
        <v>66</v>
      </c>
      <c r="D129" t="s">
        <v>54</v>
      </c>
      <c r="E129" t="s">
        <v>47</v>
      </c>
      <c r="F129">
        <v>0</v>
      </c>
      <c r="G129">
        <v>0</v>
      </c>
      <c r="H129">
        <v>0</v>
      </c>
      <c r="I129" t="s">
        <v>48</v>
      </c>
      <c r="K129">
        <v>3.34</v>
      </c>
      <c r="L129" t="s">
        <v>43</v>
      </c>
      <c r="M129">
        <v>1</v>
      </c>
      <c r="N129" t="s">
        <v>65</v>
      </c>
      <c r="O129" t="s">
        <v>62</v>
      </c>
      <c r="P129" t="s">
        <v>41</v>
      </c>
      <c r="Q129">
        <v>6112762</v>
      </c>
    </row>
    <row r="130" spans="1:17" hidden="1" x14ac:dyDescent="0.25">
      <c r="A130">
        <v>4655</v>
      </c>
      <c r="B130">
        <v>0</v>
      </c>
      <c r="D130" t="s">
        <v>46</v>
      </c>
      <c r="E130" t="s">
        <v>47</v>
      </c>
      <c r="F130">
        <v>0</v>
      </c>
      <c r="G130">
        <v>0</v>
      </c>
      <c r="H130">
        <v>1</v>
      </c>
      <c r="K130">
        <v>0</v>
      </c>
      <c r="L130" t="s">
        <v>43</v>
      </c>
      <c r="M130">
        <v>0</v>
      </c>
      <c r="Q130">
        <v>14835864</v>
      </c>
    </row>
    <row r="131" spans="1:17" hidden="1" x14ac:dyDescent="0.25">
      <c r="A131">
        <v>4656</v>
      </c>
      <c r="B131">
        <v>0</v>
      </c>
      <c r="D131" t="s">
        <v>46</v>
      </c>
      <c r="E131" t="s">
        <v>47</v>
      </c>
      <c r="F131">
        <v>0</v>
      </c>
      <c r="G131">
        <v>0</v>
      </c>
      <c r="H131">
        <v>0</v>
      </c>
      <c r="K131">
        <v>0</v>
      </c>
      <c r="L131" t="s">
        <v>43</v>
      </c>
      <c r="M131">
        <v>0</v>
      </c>
      <c r="Q131">
        <v>14835865</v>
      </c>
    </row>
    <row r="132" spans="1:17" hidden="1" x14ac:dyDescent="0.25">
      <c r="A132">
        <v>4881</v>
      </c>
      <c r="B132">
        <v>0</v>
      </c>
      <c r="D132" t="s">
        <v>54</v>
      </c>
      <c r="E132" t="s">
        <v>47</v>
      </c>
      <c r="F132">
        <v>0</v>
      </c>
      <c r="G132">
        <v>0</v>
      </c>
      <c r="H132">
        <v>0</v>
      </c>
      <c r="K132">
        <v>0</v>
      </c>
      <c r="L132" t="s">
        <v>40</v>
      </c>
      <c r="M132">
        <v>0</v>
      </c>
      <c r="Q132">
        <v>14831311</v>
      </c>
    </row>
    <row r="133" spans="1:17" hidden="1" x14ac:dyDescent="0.25">
      <c r="A133">
        <v>4975</v>
      </c>
      <c r="B133">
        <v>0</v>
      </c>
      <c r="D133" t="s">
        <v>54</v>
      </c>
      <c r="E133" t="s">
        <v>47</v>
      </c>
      <c r="F133">
        <v>0</v>
      </c>
      <c r="G133">
        <v>0</v>
      </c>
      <c r="H133">
        <v>1</v>
      </c>
      <c r="K133">
        <v>0</v>
      </c>
      <c r="L133" t="s">
        <v>63</v>
      </c>
      <c r="M133">
        <v>0</v>
      </c>
      <c r="Q133">
        <v>14830430</v>
      </c>
    </row>
    <row r="134" spans="1:17" hidden="1" x14ac:dyDescent="0.25">
      <c r="A134">
        <v>4991</v>
      </c>
      <c r="B134">
        <v>0</v>
      </c>
      <c r="D134" t="s">
        <v>46</v>
      </c>
      <c r="E134" t="s">
        <v>47</v>
      </c>
      <c r="F134">
        <v>0</v>
      </c>
      <c r="G134">
        <v>0</v>
      </c>
      <c r="H134">
        <v>1</v>
      </c>
      <c r="K134">
        <v>0</v>
      </c>
      <c r="L134" t="s">
        <v>71</v>
      </c>
      <c r="M134">
        <v>0</v>
      </c>
      <c r="Q134">
        <v>3638278</v>
      </c>
    </row>
    <row r="135" spans="1:17" hidden="1" x14ac:dyDescent="0.25">
      <c r="A135">
        <v>5001</v>
      </c>
      <c r="B135">
        <v>0</v>
      </c>
      <c r="D135" t="s">
        <v>46</v>
      </c>
      <c r="E135" t="s">
        <v>47</v>
      </c>
      <c r="F135">
        <v>0</v>
      </c>
      <c r="G135">
        <v>0</v>
      </c>
      <c r="H135">
        <v>0</v>
      </c>
      <c r="K135">
        <v>0</v>
      </c>
      <c r="L135" t="s">
        <v>43</v>
      </c>
      <c r="M135">
        <v>0</v>
      </c>
      <c r="Q135">
        <v>12332297</v>
      </c>
    </row>
    <row r="136" spans="1:17" hidden="1" x14ac:dyDescent="0.25">
      <c r="A136">
        <v>5020</v>
      </c>
      <c r="B136">
        <v>0</v>
      </c>
      <c r="D136" t="s">
        <v>46</v>
      </c>
      <c r="E136" t="s">
        <v>47</v>
      </c>
      <c r="F136">
        <v>0</v>
      </c>
      <c r="G136">
        <v>0</v>
      </c>
      <c r="H136">
        <v>0</v>
      </c>
      <c r="K136">
        <v>0</v>
      </c>
      <c r="L136" t="s">
        <v>57</v>
      </c>
      <c r="M136">
        <v>0</v>
      </c>
      <c r="Q136">
        <v>3685482</v>
      </c>
    </row>
    <row r="137" spans="1:17" hidden="1" x14ac:dyDescent="0.25">
      <c r="A137">
        <v>5021</v>
      </c>
      <c r="B137">
        <v>0</v>
      </c>
      <c r="D137" t="s">
        <v>46</v>
      </c>
      <c r="E137" t="s">
        <v>47</v>
      </c>
      <c r="F137">
        <v>0</v>
      </c>
      <c r="G137">
        <v>0</v>
      </c>
      <c r="H137">
        <v>0</v>
      </c>
      <c r="K137">
        <v>0</v>
      </c>
      <c r="L137" t="s">
        <v>43</v>
      </c>
      <c r="M137">
        <v>0</v>
      </c>
      <c r="Q137">
        <v>3685481</v>
      </c>
    </row>
    <row r="138" spans="1:17" hidden="1" x14ac:dyDescent="0.25">
      <c r="A138">
        <v>5045</v>
      </c>
      <c r="B138">
        <v>0</v>
      </c>
      <c r="D138" t="s">
        <v>49</v>
      </c>
      <c r="E138" t="s">
        <v>47</v>
      </c>
      <c r="F138">
        <v>0</v>
      </c>
      <c r="G138">
        <v>0</v>
      </c>
      <c r="H138">
        <v>0</v>
      </c>
      <c r="K138">
        <v>0</v>
      </c>
      <c r="L138" t="s">
        <v>43</v>
      </c>
      <c r="M138">
        <v>0</v>
      </c>
      <c r="Q138">
        <v>3622595</v>
      </c>
    </row>
    <row r="139" spans="1:17" hidden="1" x14ac:dyDescent="0.25">
      <c r="A139">
        <v>5235</v>
      </c>
      <c r="B139">
        <v>0</v>
      </c>
      <c r="D139" t="s">
        <v>46</v>
      </c>
      <c r="E139" t="s">
        <v>47</v>
      </c>
      <c r="F139">
        <v>0</v>
      </c>
      <c r="G139">
        <v>0</v>
      </c>
      <c r="H139">
        <v>0</v>
      </c>
      <c r="K139">
        <v>0</v>
      </c>
      <c r="L139" t="s">
        <v>43</v>
      </c>
      <c r="M139">
        <v>0</v>
      </c>
      <c r="Q139">
        <v>3721332</v>
      </c>
    </row>
    <row r="140" spans="1:17" hidden="1" x14ac:dyDescent="0.25">
      <c r="A140">
        <v>5270</v>
      </c>
      <c r="B140">
        <v>0</v>
      </c>
      <c r="D140" t="s">
        <v>54</v>
      </c>
      <c r="E140" t="s">
        <v>47</v>
      </c>
      <c r="F140">
        <v>0</v>
      </c>
      <c r="G140">
        <v>0</v>
      </c>
      <c r="H140">
        <v>0</v>
      </c>
      <c r="K140">
        <v>0</v>
      </c>
      <c r="L140" t="s">
        <v>43</v>
      </c>
      <c r="M140">
        <v>0</v>
      </c>
      <c r="Q140">
        <v>14870747</v>
      </c>
    </row>
    <row r="141" spans="1:17" hidden="1" x14ac:dyDescent="0.25">
      <c r="A141">
        <v>5293</v>
      </c>
      <c r="B141">
        <v>0</v>
      </c>
      <c r="D141" t="s">
        <v>46</v>
      </c>
      <c r="E141" t="s">
        <v>47</v>
      </c>
      <c r="F141">
        <v>0</v>
      </c>
      <c r="G141">
        <v>0</v>
      </c>
      <c r="H141">
        <v>0</v>
      </c>
      <c r="K141">
        <v>0</v>
      </c>
      <c r="L141" t="s">
        <v>45</v>
      </c>
      <c r="M141">
        <v>0</v>
      </c>
      <c r="Q141">
        <v>3658548</v>
      </c>
    </row>
    <row r="142" spans="1:17" hidden="1" x14ac:dyDescent="0.25">
      <c r="A142">
        <v>5785</v>
      </c>
      <c r="B142">
        <v>0</v>
      </c>
      <c r="D142" t="s">
        <v>46</v>
      </c>
      <c r="E142" t="s">
        <v>47</v>
      </c>
      <c r="F142">
        <v>0</v>
      </c>
      <c r="G142">
        <v>0</v>
      </c>
      <c r="H142">
        <v>0</v>
      </c>
      <c r="K142">
        <v>0</v>
      </c>
      <c r="L142" t="s">
        <v>71</v>
      </c>
      <c r="M142">
        <v>0</v>
      </c>
      <c r="Q142">
        <v>3717042</v>
      </c>
    </row>
    <row r="143" spans="1:17" hidden="1" x14ac:dyDescent="0.25">
      <c r="A143">
        <v>5803</v>
      </c>
      <c r="B143">
        <v>0</v>
      </c>
      <c r="D143" t="s">
        <v>46</v>
      </c>
      <c r="E143" t="s">
        <v>47</v>
      </c>
      <c r="F143">
        <v>0</v>
      </c>
      <c r="G143">
        <v>0</v>
      </c>
      <c r="H143">
        <v>1</v>
      </c>
      <c r="K143">
        <v>0</v>
      </c>
      <c r="L143" t="s">
        <v>71</v>
      </c>
      <c r="M143">
        <v>0</v>
      </c>
      <c r="Q143">
        <v>3718496</v>
      </c>
    </row>
    <row r="144" spans="1:17" hidden="1" x14ac:dyDescent="0.25">
      <c r="A144">
        <v>5882</v>
      </c>
      <c r="B144">
        <v>0</v>
      </c>
      <c r="D144" t="s">
        <v>46</v>
      </c>
      <c r="E144" t="s">
        <v>47</v>
      </c>
      <c r="F144">
        <v>0</v>
      </c>
      <c r="G144">
        <v>0</v>
      </c>
      <c r="H144">
        <v>1</v>
      </c>
      <c r="K144">
        <v>0</v>
      </c>
      <c r="L144" t="s">
        <v>40</v>
      </c>
      <c r="M144">
        <v>0</v>
      </c>
      <c r="Q144">
        <v>3718454</v>
      </c>
    </row>
    <row r="145" spans="1:17" hidden="1" x14ac:dyDescent="0.25">
      <c r="A145">
        <v>5969</v>
      </c>
      <c r="B145">
        <v>0</v>
      </c>
      <c r="D145" t="s">
        <v>54</v>
      </c>
      <c r="E145" t="s">
        <v>47</v>
      </c>
      <c r="F145">
        <v>0</v>
      </c>
      <c r="G145">
        <v>0</v>
      </c>
      <c r="H145">
        <v>0</v>
      </c>
      <c r="K145">
        <v>0</v>
      </c>
      <c r="L145" t="s">
        <v>43</v>
      </c>
      <c r="M145">
        <v>0</v>
      </c>
      <c r="Q145">
        <v>3596329</v>
      </c>
    </row>
    <row r="146" spans="1:17" hidden="1" x14ac:dyDescent="0.25">
      <c r="A146">
        <v>5971</v>
      </c>
      <c r="B146">
        <v>0</v>
      </c>
      <c r="D146" t="s">
        <v>46</v>
      </c>
      <c r="E146" t="s">
        <v>47</v>
      </c>
      <c r="F146">
        <v>0</v>
      </c>
      <c r="G146">
        <v>0</v>
      </c>
      <c r="H146">
        <v>0</v>
      </c>
      <c r="K146">
        <v>0</v>
      </c>
      <c r="L146" t="s">
        <v>43</v>
      </c>
      <c r="M146">
        <v>0</v>
      </c>
      <c r="Q146">
        <v>3596348</v>
      </c>
    </row>
    <row r="147" spans="1:17" hidden="1" x14ac:dyDescent="0.25">
      <c r="A147">
        <v>6049</v>
      </c>
      <c r="B147">
        <v>0</v>
      </c>
      <c r="D147" t="s">
        <v>54</v>
      </c>
      <c r="E147" t="s">
        <v>47</v>
      </c>
      <c r="F147">
        <v>0</v>
      </c>
      <c r="G147">
        <v>0</v>
      </c>
      <c r="H147">
        <v>0</v>
      </c>
      <c r="K147">
        <v>0</v>
      </c>
      <c r="L147" t="s">
        <v>45</v>
      </c>
      <c r="M147">
        <v>0</v>
      </c>
      <c r="Q147">
        <v>14861459</v>
      </c>
    </row>
    <row r="148" spans="1:17" hidden="1" x14ac:dyDescent="0.25">
      <c r="A148">
        <v>6091</v>
      </c>
      <c r="B148">
        <v>253030</v>
      </c>
      <c r="C148" t="s">
        <v>66</v>
      </c>
      <c r="D148" t="s">
        <v>46</v>
      </c>
      <c r="E148" t="s">
        <v>47</v>
      </c>
      <c r="F148">
        <v>0</v>
      </c>
      <c r="G148">
        <v>0</v>
      </c>
      <c r="H148">
        <v>0</v>
      </c>
      <c r="K148">
        <v>6.4</v>
      </c>
      <c r="L148" t="s">
        <v>43</v>
      </c>
      <c r="M148">
        <v>1</v>
      </c>
      <c r="P148" t="s">
        <v>100</v>
      </c>
      <c r="Q148">
        <v>15600693</v>
      </c>
    </row>
    <row r="149" spans="1:17" hidden="1" x14ac:dyDescent="0.25">
      <c r="A149">
        <v>6313</v>
      </c>
      <c r="B149">
        <v>264576</v>
      </c>
      <c r="C149" t="s">
        <v>66</v>
      </c>
      <c r="D149" t="s">
        <v>54</v>
      </c>
      <c r="E149" t="s">
        <v>47</v>
      </c>
      <c r="F149">
        <v>0</v>
      </c>
      <c r="G149">
        <v>0</v>
      </c>
      <c r="H149">
        <v>0</v>
      </c>
      <c r="K149">
        <v>3.16</v>
      </c>
      <c r="L149" t="s">
        <v>43</v>
      </c>
      <c r="M149">
        <v>1</v>
      </c>
      <c r="P149" t="s">
        <v>41</v>
      </c>
      <c r="Q149">
        <v>15553047</v>
      </c>
    </row>
    <row r="150" spans="1:17" hidden="1" x14ac:dyDescent="0.25">
      <c r="A150">
        <v>6448</v>
      </c>
      <c r="B150">
        <v>0</v>
      </c>
      <c r="D150" t="s">
        <v>54</v>
      </c>
      <c r="E150" t="s">
        <v>47</v>
      </c>
      <c r="F150">
        <v>0</v>
      </c>
      <c r="G150">
        <v>0</v>
      </c>
      <c r="H150">
        <v>1</v>
      </c>
      <c r="K150">
        <v>0</v>
      </c>
      <c r="L150" t="s">
        <v>43</v>
      </c>
      <c r="M150">
        <v>0</v>
      </c>
      <c r="Q150">
        <v>3698372</v>
      </c>
    </row>
    <row r="151" spans="1:17" hidden="1" x14ac:dyDescent="0.25">
      <c r="A151">
        <v>6452</v>
      </c>
      <c r="B151">
        <v>0</v>
      </c>
      <c r="D151" t="s">
        <v>54</v>
      </c>
      <c r="E151" t="s">
        <v>47</v>
      </c>
      <c r="F151">
        <v>0</v>
      </c>
      <c r="G151">
        <v>0</v>
      </c>
      <c r="H151">
        <v>1</v>
      </c>
      <c r="K151">
        <v>0</v>
      </c>
      <c r="L151" t="s">
        <v>71</v>
      </c>
      <c r="M151">
        <v>0</v>
      </c>
      <c r="Q151">
        <v>3664899</v>
      </c>
    </row>
    <row r="152" spans="1:17" hidden="1" x14ac:dyDescent="0.25">
      <c r="A152">
        <v>6585</v>
      </c>
      <c r="B152">
        <v>256991</v>
      </c>
      <c r="C152" t="s">
        <v>66</v>
      </c>
      <c r="D152" t="s">
        <v>46</v>
      </c>
      <c r="E152" t="s">
        <v>47</v>
      </c>
      <c r="F152">
        <v>0</v>
      </c>
      <c r="G152">
        <v>0</v>
      </c>
      <c r="H152">
        <v>1</v>
      </c>
      <c r="I152" t="s">
        <v>12</v>
      </c>
      <c r="K152">
        <v>5.45</v>
      </c>
      <c r="L152" t="s">
        <v>43</v>
      </c>
      <c r="M152">
        <v>1</v>
      </c>
      <c r="N152" t="s">
        <v>50</v>
      </c>
      <c r="O152" t="s">
        <v>51</v>
      </c>
      <c r="P152" t="s">
        <v>41</v>
      </c>
      <c r="Q152">
        <v>15590371</v>
      </c>
    </row>
    <row r="153" spans="1:17" hidden="1" x14ac:dyDescent="0.25">
      <c r="A153">
        <v>6664</v>
      </c>
      <c r="B153">
        <v>0</v>
      </c>
      <c r="D153" t="s">
        <v>46</v>
      </c>
      <c r="E153" t="s">
        <v>47</v>
      </c>
      <c r="F153">
        <v>0</v>
      </c>
      <c r="G153">
        <v>0</v>
      </c>
      <c r="H153">
        <v>0</v>
      </c>
      <c r="K153">
        <v>0</v>
      </c>
      <c r="L153" t="s">
        <v>57</v>
      </c>
      <c r="M153">
        <v>0</v>
      </c>
      <c r="Q153">
        <v>3631739</v>
      </c>
    </row>
    <row r="154" spans="1:17" hidden="1" x14ac:dyDescent="0.25">
      <c r="A154">
        <v>6904</v>
      </c>
      <c r="B154">
        <v>0</v>
      </c>
      <c r="D154" t="s">
        <v>46</v>
      </c>
      <c r="E154" t="s">
        <v>47</v>
      </c>
      <c r="F154">
        <v>0</v>
      </c>
      <c r="G154">
        <v>0</v>
      </c>
      <c r="H154">
        <v>0</v>
      </c>
      <c r="K154">
        <v>0</v>
      </c>
      <c r="L154" t="s">
        <v>43</v>
      </c>
      <c r="M154">
        <v>0</v>
      </c>
      <c r="Q154">
        <v>3709581</v>
      </c>
    </row>
    <row r="155" spans="1:17" hidden="1" x14ac:dyDescent="0.25">
      <c r="A155">
        <v>6914</v>
      </c>
      <c r="B155">
        <v>0</v>
      </c>
      <c r="D155" t="s">
        <v>46</v>
      </c>
      <c r="E155" t="s">
        <v>47</v>
      </c>
      <c r="F155">
        <v>0</v>
      </c>
      <c r="G155">
        <v>0</v>
      </c>
      <c r="H155">
        <v>0</v>
      </c>
      <c r="K155">
        <v>0</v>
      </c>
      <c r="L155" t="s">
        <v>40</v>
      </c>
      <c r="M155">
        <v>0</v>
      </c>
      <c r="Q155">
        <v>14897366</v>
      </c>
    </row>
    <row r="156" spans="1:17" hidden="1" x14ac:dyDescent="0.25">
      <c r="A156">
        <v>6915</v>
      </c>
      <c r="B156">
        <v>0</v>
      </c>
      <c r="D156" t="s">
        <v>46</v>
      </c>
      <c r="E156" t="s">
        <v>47</v>
      </c>
      <c r="F156">
        <v>0</v>
      </c>
      <c r="G156">
        <v>0</v>
      </c>
      <c r="H156">
        <v>0</v>
      </c>
      <c r="K156">
        <v>0</v>
      </c>
      <c r="L156" t="s">
        <v>43</v>
      </c>
      <c r="M156">
        <v>0</v>
      </c>
      <c r="Q156">
        <v>3651451</v>
      </c>
    </row>
    <row r="157" spans="1:17" hidden="1" x14ac:dyDescent="0.25">
      <c r="A157">
        <v>6919</v>
      </c>
      <c r="B157">
        <v>0</v>
      </c>
      <c r="D157" t="s">
        <v>46</v>
      </c>
      <c r="E157" t="s">
        <v>47</v>
      </c>
      <c r="F157">
        <v>0</v>
      </c>
      <c r="G157">
        <v>0</v>
      </c>
      <c r="H157">
        <v>0</v>
      </c>
      <c r="K157">
        <v>0</v>
      </c>
      <c r="L157" t="s">
        <v>43</v>
      </c>
      <c r="M157">
        <v>0</v>
      </c>
      <c r="Q157">
        <v>3658529</v>
      </c>
    </row>
    <row r="158" spans="1:17" hidden="1" x14ac:dyDescent="0.25">
      <c r="A158">
        <v>6981</v>
      </c>
      <c r="B158">
        <v>264579</v>
      </c>
      <c r="C158" t="s">
        <v>66</v>
      </c>
      <c r="D158" t="s">
        <v>54</v>
      </c>
      <c r="E158" t="s">
        <v>47</v>
      </c>
      <c r="F158">
        <v>0</v>
      </c>
      <c r="G158">
        <v>0</v>
      </c>
      <c r="H158">
        <v>0</v>
      </c>
      <c r="K158">
        <v>0.67</v>
      </c>
      <c r="L158" t="s">
        <v>40</v>
      </c>
      <c r="M158">
        <v>2</v>
      </c>
      <c r="P158" t="s">
        <v>100</v>
      </c>
      <c r="Q158">
        <v>15553050</v>
      </c>
    </row>
    <row r="159" spans="1:17" hidden="1" x14ac:dyDescent="0.25">
      <c r="A159">
        <v>7090</v>
      </c>
      <c r="B159">
        <v>0</v>
      </c>
      <c r="D159" t="s">
        <v>49</v>
      </c>
      <c r="E159" t="s">
        <v>47</v>
      </c>
      <c r="F159">
        <v>0</v>
      </c>
      <c r="G159">
        <v>0</v>
      </c>
      <c r="H159">
        <v>1</v>
      </c>
      <c r="I159" t="s">
        <v>48</v>
      </c>
      <c r="K159">
        <v>0</v>
      </c>
      <c r="L159" t="s">
        <v>43</v>
      </c>
      <c r="M159">
        <v>0</v>
      </c>
      <c r="Q159">
        <v>3640866</v>
      </c>
    </row>
    <row r="160" spans="1:17" hidden="1" x14ac:dyDescent="0.25">
      <c r="A160">
        <v>7271</v>
      </c>
      <c r="B160">
        <v>0</v>
      </c>
      <c r="D160" t="s">
        <v>46</v>
      </c>
      <c r="E160" t="s">
        <v>47</v>
      </c>
      <c r="F160">
        <v>0</v>
      </c>
      <c r="G160">
        <v>0</v>
      </c>
      <c r="H160">
        <v>0</v>
      </c>
      <c r="K160">
        <v>0</v>
      </c>
      <c r="L160" t="s">
        <v>45</v>
      </c>
      <c r="M160">
        <v>0</v>
      </c>
      <c r="Q160">
        <v>3645141</v>
      </c>
    </row>
    <row r="161" spans="1:17" hidden="1" x14ac:dyDescent="0.25">
      <c r="A161">
        <v>7559</v>
      </c>
      <c r="B161">
        <v>265749</v>
      </c>
      <c r="C161" t="s">
        <v>66</v>
      </c>
      <c r="D161" t="s">
        <v>46</v>
      </c>
      <c r="E161" t="s">
        <v>47</v>
      </c>
      <c r="F161">
        <v>0</v>
      </c>
      <c r="G161">
        <v>0</v>
      </c>
      <c r="H161">
        <v>1</v>
      </c>
      <c r="I161" t="s">
        <v>48</v>
      </c>
      <c r="K161">
        <v>1.24</v>
      </c>
      <c r="L161" t="s">
        <v>43</v>
      </c>
      <c r="M161">
        <v>1</v>
      </c>
      <c r="N161" t="s">
        <v>50</v>
      </c>
      <c r="O161" t="s">
        <v>51</v>
      </c>
      <c r="P161" t="s">
        <v>41</v>
      </c>
      <c r="Q161">
        <v>6112706</v>
      </c>
    </row>
    <row r="162" spans="1:17" hidden="1" x14ac:dyDescent="0.25">
      <c r="A162">
        <v>7598</v>
      </c>
      <c r="B162">
        <v>0</v>
      </c>
      <c r="D162" t="s">
        <v>49</v>
      </c>
      <c r="E162" t="s">
        <v>47</v>
      </c>
      <c r="F162">
        <v>0</v>
      </c>
      <c r="G162">
        <v>0</v>
      </c>
      <c r="H162">
        <v>0</v>
      </c>
      <c r="K162">
        <v>0</v>
      </c>
      <c r="L162" t="s">
        <v>40</v>
      </c>
      <c r="M162">
        <v>0</v>
      </c>
      <c r="Q162">
        <v>3565988</v>
      </c>
    </row>
    <row r="163" spans="1:17" hidden="1" x14ac:dyDescent="0.25">
      <c r="A163">
        <v>7620</v>
      </c>
      <c r="B163">
        <v>266649</v>
      </c>
      <c r="C163" t="s">
        <v>66</v>
      </c>
      <c r="D163" t="s">
        <v>46</v>
      </c>
      <c r="E163" t="s">
        <v>47</v>
      </c>
      <c r="F163">
        <v>0</v>
      </c>
      <c r="G163">
        <v>0</v>
      </c>
      <c r="H163">
        <v>1</v>
      </c>
      <c r="I163" t="s">
        <v>48</v>
      </c>
      <c r="K163">
        <v>1.97</v>
      </c>
      <c r="L163" t="s">
        <v>43</v>
      </c>
      <c r="M163">
        <v>1</v>
      </c>
      <c r="P163" t="s">
        <v>41</v>
      </c>
      <c r="Q163">
        <v>6085751</v>
      </c>
    </row>
    <row r="164" spans="1:17" hidden="1" x14ac:dyDescent="0.25">
      <c r="A164">
        <v>7716</v>
      </c>
      <c r="B164">
        <v>0</v>
      </c>
      <c r="D164" t="s">
        <v>46</v>
      </c>
      <c r="E164" t="s">
        <v>47</v>
      </c>
      <c r="F164">
        <v>0</v>
      </c>
      <c r="G164">
        <v>0</v>
      </c>
      <c r="H164">
        <v>0</v>
      </c>
      <c r="K164">
        <v>0</v>
      </c>
      <c r="L164" t="s">
        <v>122</v>
      </c>
      <c r="M164">
        <v>0</v>
      </c>
      <c r="Q164">
        <v>3617035</v>
      </c>
    </row>
    <row r="165" spans="1:17" hidden="1" x14ac:dyDescent="0.25">
      <c r="A165">
        <v>7836</v>
      </c>
      <c r="B165">
        <v>0</v>
      </c>
      <c r="D165" t="s">
        <v>46</v>
      </c>
      <c r="E165" t="s">
        <v>47</v>
      </c>
      <c r="F165">
        <v>0</v>
      </c>
      <c r="G165">
        <v>0</v>
      </c>
      <c r="H165">
        <v>0</v>
      </c>
      <c r="K165">
        <v>0</v>
      </c>
      <c r="L165" t="s">
        <v>43</v>
      </c>
      <c r="M165">
        <v>0</v>
      </c>
      <c r="Q165">
        <v>14856358</v>
      </c>
    </row>
    <row r="166" spans="1:17" hidden="1" x14ac:dyDescent="0.25">
      <c r="A166">
        <v>7849</v>
      </c>
      <c r="B166">
        <v>0</v>
      </c>
      <c r="D166" t="s">
        <v>46</v>
      </c>
      <c r="E166" t="s">
        <v>47</v>
      </c>
      <c r="F166">
        <v>0</v>
      </c>
      <c r="G166">
        <v>0</v>
      </c>
      <c r="H166">
        <v>0</v>
      </c>
      <c r="K166">
        <v>0</v>
      </c>
      <c r="L166" t="s">
        <v>43</v>
      </c>
      <c r="M166">
        <v>0</v>
      </c>
      <c r="Q166">
        <v>14856390</v>
      </c>
    </row>
    <row r="167" spans="1:17" hidden="1" x14ac:dyDescent="0.25">
      <c r="A167">
        <v>7885</v>
      </c>
      <c r="B167">
        <v>0</v>
      </c>
      <c r="D167" t="s">
        <v>46</v>
      </c>
      <c r="E167" t="s">
        <v>47</v>
      </c>
      <c r="F167">
        <v>0</v>
      </c>
      <c r="G167">
        <v>0</v>
      </c>
      <c r="H167">
        <v>1</v>
      </c>
      <c r="K167">
        <v>0</v>
      </c>
      <c r="L167" t="s">
        <v>43</v>
      </c>
      <c r="M167">
        <v>0</v>
      </c>
      <c r="Q167">
        <v>12353606</v>
      </c>
    </row>
    <row r="168" spans="1:17" hidden="1" x14ac:dyDescent="0.25">
      <c r="A168">
        <v>7930</v>
      </c>
      <c r="B168">
        <v>0</v>
      </c>
      <c r="D168" t="s">
        <v>46</v>
      </c>
      <c r="E168" t="s">
        <v>47</v>
      </c>
      <c r="F168">
        <v>0</v>
      </c>
      <c r="G168">
        <v>0</v>
      </c>
      <c r="H168">
        <v>0</v>
      </c>
      <c r="K168">
        <v>0</v>
      </c>
      <c r="L168" t="s">
        <v>43</v>
      </c>
      <c r="M168">
        <v>0</v>
      </c>
      <c r="Q168">
        <v>3649332</v>
      </c>
    </row>
    <row r="169" spans="1:17" hidden="1" x14ac:dyDescent="0.25">
      <c r="A169">
        <v>8163</v>
      </c>
      <c r="B169">
        <v>271163</v>
      </c>
      <c r="C169" t="s">
        <v>66</v>
      </c>
      <c r="D169" t="s">
        <v>46</v>
      </c>
      <c r="E169" t="s">
        <v>47</v>
      </c>
      <c r="F169">
        <v>0</v>
      </c>
      <c r="G169">
        <v>0</v>
      </c>
      <c r="H169">
        <v>1</v>
      </c>
      <c r="K169">
        <v>3.86</v>
      </c>
      <c r="L169" t="s">
        <v>45</v>
      </c>
      <c r="M169">
        <v>2</v>
      </c>
      <c r="P169" t="s">
        <v>41</v>
      </c>
      <c r="Q169">
        <v>15549812</v>
      </c>
    </row>
    <row r="170" spans="1:17" hidden="1" x14ac:dyDescent="0.25">
      <c r="A170">
        <v>8359</v>
      </c>
      <c r="B170">
        <v>0</v>
      </c>
      <c r="D170" t="s">
        <v>46</v>
      </c>
      <c r="E170" t="s">
        <v>47</v>
      </c>
      <c r="F170">
        <v>0</v>
      </c>
      <c r="G170">
        <v>0</v>
      </c>
      <c r="H170">
        <v>0</v>
      </c>
      <c r="K170">
        <v>0</v>
      </c>
      <c r="L170" t="s">
        <v>43</v>
      </c>
      <c r="M170">
        <v>0</v>
      </c>
      <c r="Q170">
        <v>12399548</v>
      </c>
    </row>
    <row r="171" spans="1:17" hidden="1" x14ac:dyDescent="0.25">
      <c r="A171">
        <v>8410</v>
      </c>
      <c r="B171">
        <v>273133</v>
      </c>
      <c r="C171" t="s">
        <v>66</v>
      </c>
      <c r="D171" t="s">
        <v>54</v>
      </c>
      <c r="E171" t="s">
        <v>47</v>
      </c>
      <c r="F171">
        <v>0</v>
      </c>
      <c r="G171">
        <v>0</v>
      </c>
      <c r="H171">
        <v>0</v>
      </c>
      <c r="K171">
        <v>2.88</v>
      </c>
      <c r="L171" t="s">
        <v>59</v>
      </c>
      <c r="M171">
        <v>3</v>
      </c>
      <c r="N171" t="s">
        <v>51</v>
      </c>
      <c r="O171" t="s">
        <v>62</v>
      </c>
      <c r="P171" t="s">
        <v>41</v>
      </c>
      <c r="Q171">
        <v>6023358</v>
      </c>
    </row>
    <row r="172" spans="1:17" hidden="1" x14ac:dyDescent="0.25">
      <c r="A172">
        <v>8511</v>
      </c>
      <c r="B172">
        <v>0</v>
      </c>
      <c r="D172" t="s">
        <v>54</v>
      </c>
      <c r="E172" t="s">
        <v>47</v>
      </c>
      <c r="F172">
        <v>0</v>
      </c>
      <c r="G172">
        <v>0</v>
      </c>
      <c r="H172">
        <v>0</v>
      </c>
      <c r="K172">
        <v>0</v>
      </c>
      <c r="L172" t="s">
        <v>63</v>
      </c>
      <c r="M172">
        <v>0</v>
      </c>
      <c r="Q172">
        <v>3640862</v>
      </c>
    </row>
    <row r="173" spans="1:17" hidden="1" x14ac:dyDescent="0.25">
      <c r="A173">
        <v>8605</v>
      </c>
      <c r="B173">
        <v>273897</v>
      </c>
      <c r="C173" t="s">
        <v>66</v>
      </c>
      <c r="D173" t="s">
        <v>54</v>
      </c>
      <c r="E173" t="s">
        <v>47</v>
      </c>
      <c r="F173">
        <v>0</v>
      </c>
      <c r="G173">
        <v>0</v>
      </c>
      <c r="H173">
        <v>1</v>
      </c>
      <c r="I173" t="s">
        <v>48</v>
      </c>
      <c r="K173">
        <v>10.9</v>
      </c>
      <c r="L173" t="s">
        <v>71</v>
      </c>
      <c r="M173">
        <v>19</v>
      </c>
      <c r="P173" t="s">
        <v>41</v>
      </c>
      <c r="Q173">
        <v>6099166</v>
      </c>
    </row>
    <row r="174" spans="1:17" hidden="1" x14ac:dyDescent="0.25">
      <c r="A174">
        <v>8610</v>
      </c>
      <c r="B174">
        <v>0</v>
      </c>
      <c r="D174" t="s">
        <v>46</v>
      </c>
      <c r="E174" t="s">
        <v>47</v>
      </c>
      <c r="F174">
        <v>0</v>
      </c>
      <c r="G174">
        <v>0</v>
      </c>
      <c r="H174">
        <v>0</v>
      </c>
      <c r="K174">
        <v>0</v>
      </c>
      <c r="L174" t="s">
        <v>45</v>
      </c>
      <c r="M174">
        <v>0</v>
      </c>
      <c r="Q174">
        <v>3645132</v>
      </c>
    </row>
    <row r="175" spans="1:17" hidden="1" x14ac:dyDescent="0.25">
      <c r="A175">
        <v>8612</v>
      </c>
      <c r="B175">
        <v>273904</v>
      </c>
      <c r="C175" t="s">
        <v>66</v>
      </c>
      <c r="D175" t="s">
        <v>54</v>
      </c>
      <c r="E175" t="s">
        <v>47</v>
      </c>
      <c r="F175">
        <v>0</v>
      </c>
      <c r="G175">
        <v>0</v>
      </c>
      <c r="H175">
        <v>0</v>
      </c>
      <c r="I175" t="s">
        <v>48</v>
      </c>
      <c r="K175">
        <v>1.03</v>
      </c>
      <c r="L175" t="s">
        <v>59</v>
      </c>
      <c r="M175">
        <v>3</v>
      </c>
      <c r="P175" t="s">
        <v>41</v>
      </c>
      <c r="Q175">
        <v>6099168</v>
      </c>
    </row>
    <row r="176" spans="1:17" hidden="1" x14ac:dyDescent="0.25">
      <c r="A176">
        <v>8618</v>
      </c>
      <c r="B176">
        <v>273910</v>
      </c>
      <c r="C176" t="s">
        <v>66</v>
      </c>
      <c r="D176" t="s">
        <v>54</v>
      </c>
      <c r="E176" t="s">
        <v>47</v>
      </c>
      <c r="F176">
        <v>0</v>
      </c>
      <c r="G176">
        <v>1</v>
      </c>
      <c r="H176">
        <v>0</v>
      </c>
      <c r="I176" t="s">
        <v>48</v>
      </c>
      <c r="K176">
        <v>0.7</v>
      </c>
      <c r="L176" t="s">
        <v>59</v>
      </c>
      <c r="M176">
        <v>3</v>
      </c>
      <c r="P176" t="s">
        <v>100</v>
      </c>
      <c r="Q176">
        <v>6023448</v>
      </c>
    </row>
    <row r="177" spans="1:17" hidden="1" x14ac:dyDescent="0.25">
      <c r="A177">
        <v>8843</v>
      </c>
      <c r="B177">
        <v>0</v>
      </c>
      <c r="D177" t="s">
        <v>46</v>
      </c>
      <c r="E177" t="s">
        <v>47</v>
      </c>
      <c r="F177">
        <v>0</v>
      </c>
      <c r="G177">
        <v>0</v>
      </c>
      <c r="H177">
        <v>0</v>
      </c>
      <c r="K177">
        <v>0</v>
      </c>
      <c r="L177" t="s">
        <v>116</v>
      </c>
      <c r="M177">
        <v>0</v>
      </c>
      <c r="Q177">
        <v>10142913</v>
      </c>
    </row>
    <row r="178" spans="1:17" hidden="1" x14ac:dyDescent="0.25">
      <c r="A178">
        <v>8844</v>
      </c>
      <c r="B178">
        <v>0</v>
      </c>
      <c r="D178" t="s">
        <v>46</v>
      </c>
      <c r="E178" t="s">
        <v>47</v>
      </c>
      <c r="F178">
        <v>0</v>
      </c>
      <c r="G178">
        <v>0</v>
      </c>
      <c r="H178">
        <v>0</v>
      </c>
      <c r="K178">
        <v>0</v>
      </c>
      <c r="L178" t="s">
        <v>116</v>
      </c>
      <c r="M178">
        <v>0</v>
      </c>
      <c r="Q178">
        <v>10142914</v>
      </c>
    </row>
    <row r="179" spans="1:17" hidden="1" x14ac:dyDescent="0.25">
      <c r="A179">
        <v>9044</v>
      </c>
      <c r="B179">
        <v>277869</v>
      </c>
      <c r="C179" t="s">
        <v>66</v>
      </c>
      <c r="D179" t="s">
        <v>46</v>
      </c>
      <c r="E179" t="s">
        <v>47</v>
      </c>
      <c r="F179">
        <v>0</v>
      </c>
      <c r="G179">
        <v>0</v>
      </c>
      <c r="H179">
        <v>1</v>
      </c>
      <c r="I179" t="s">
        <v>48</v>
      </c>
      <c r="K179">
        <v>1.76</v>
      </c>
      <c r="L179" t="s">
        <v>40</v>
      </c>
      <c r="M179">
        <v>2</v>
      </c>
      <c r="P179" t="s">
        <v>41</v>
      </c>
      <c r="Q179">
        <v>6105147</v>
      </c>
    </row>
    <row r="180" spans="1:17" hidden="1" x14ac:dyDescent="0.25">
      <c r="A180">
        <v>9093</v>
      </c>
      <c r="B180">
        <v>278266</v>
      </c>
      <c r="C180" t="s">
        <v>66</v>
      </c>
      <c r="D180" t="s">
        <v>46</v>
      </c>
      <c r="E180" t="s">
        <v>47</v>
      </c>
      <c r="F180">
        <v>0</v>
      </c>
      <c r="G180">
        <v>0</v>
      </c>
      <c r="H180">
        <v>0</v>
      </c>
      <c r="K180">
        <v>1.03</v>
      </c>
      <c r="L180" t="s">
        <v>45</v>
      </c>
      <c r="M180">
        <v>2</v>
      </c>
      <c r="P180" t="s">
        <v>41</v>
      </c>
      <c r="Q180">
        <v>10699704</v>
      </c>
    </row>
    <row r="181" spans="1:17" hidden="1" x14ac:dyDescent="0.25">
      <c r="A181">
        <v>9188</v>
      </c>
      <c r="B181">
        <v>278898</v>
      </c>
      <c r="C181" t="s">
        <v>66</v>
      </c>
      <c r="D181" t="s">
        <v>46</v>
      </c>
      <c r="E181" t="s">
        <v>47</v>
      </c>
      <c r="F181">
        <v>0</v>
      </c>
      <c r="G181">
        <v>0</v>
      </c>
      <c r="H181">
        <v>1</v>
      </c>
      <c r="K181">
        <v>4.26</v>
      </c>
      <c r="L181" t="s">
        <v>43</v>
      </c>
      <c r="M181">
        <v>1</v>
      </c>
      <c r="P181" t="s">
        <v>41</v>
      </c>
      <c r="Q181">
        <v>6048252</v>
      </c>
    </row>
    <row r="182" spans="1:17" hidden="1" x14ac:dyDescent="0.25">
      <c r="A182">
        <v>9189</v>
      </c>
      <c r="B182">
        <v>278899</v>
      </c>
      <c r="C182" t="s">
        <v>66</v>
      </c>
      <c r="D182" t="s">
        <v>54</v>
      </c>
      <c r="E182" t="s">
        <v>47</v>
      </c>
      <c r="F182">
        <v>0</v>
      </c>
      <c r="G182">
        <v>0</v>
      </c>
      <c r="H182">
        <v>0</v>
      </c>
      <c r="K182">
        <v>3.01</v>
      </c>
      <c r="L182" t="s">
        <v>43</v>
      </c>
      <c r="M182">
        <v>1</v>
      </c>
      <c r="P182" t="s">
        <v>100</v>
      </c>
      <c r="Q182">
        <v>6048253</v>
      </c>
    </row>
    <row r="183" spans="1:17" hidden="1" x14ac:dyDescent="0.25">
      <c r="A183">
        <v>9198</v>
      </c>
      <c r="B183">
        <v>278908</v>
      </c>
      <c r="C183" t="s">
        <v>66</v>
      </c>
      <c r="D183" t="s">
        <v>46</v>
      </c>
      <c r="E183" t="s">
        <v>47</v>
      </c>
      <c r="F183">
        <v>0</v>
      </c>
      <c r="G183">
        <v>0</v>
      </c>
      <c r="H183">
        <v>0</v>
      </c>
      <c r="K183">
        <v>2.5299999999999998</v>
      </c>
      <c r="L183" t="s">
        <v>64</v>
      </c>
      <c r="M183">
        <v>4</v>
      </c>
      <c r="P183" t="s">
        <v>100</v>
      </c>
      <c r="Q183">
        <v>6048166</v>
      </c>
    </row>
    <row r="184" spans="1:17" hidden="1" x14ac:dyDescent="0.25">
      <c r="A184">
        <v>9460</v>
      </c>
      <c r="B184">
        <v>281218</v>
      </c>
      <c r="C184" t="s">
        <v>66</v>
      </c>
      <c r="D184" t="s">
        <v>46</v>
      </c>
      <c r="E184" t="s">
        <v>47</v>
      </c>
      <c r="F184">
        <v>0</v>
      </c>
      <c r="G184">
        <v>0</v>
      </c>
      <c r="H184">
        <v>0</v>
      </c>
      <c r="K184">
        <v>2.0699999999999998</v>
      </c>
      <c r="L184" t="s">
        <v>59</v>
      </c>
      <c r="M184">
        <v>3</v>
      </c>
      <c r="P184" t="s">
        <v>100</v>
      </c>
      <c r="Q184">
        <v>5974034</v>
      </c>
    </row>
    <row r="185" spans="1:17" hidden="1" x14ac:dyDescent="0.25">
      <c r="A185">
        <v>9469</v>
      </c>
      <c r="B185">
        <v>281228</v>
      </c>
      <c r="C185" t="s">
        <v>66</v>
      </c>
      <c r="D185" t="s">
        <v>46</v>
      </c>
      <c r="E185" t="s">
        <v>47</v>
      </c>
      <c r="F185">
        <v>0</v>
      </c>
      <c r="G185">
        <v>0</v>
      </c>
      <c r="H185">
        <v>0</v>
      </c>
      <c r="K185">
        <v>5.6</v>
      </c>
      <c r="L185" t="s">
        <v>110</v>
      </c>
      <c r="M185">
        <v>25</v>
      </c>
      <c r="P185" t="s">
        <v>100</v>
      </c>
      <c r="Q185">
        <v>15565892</v>
      </c>
    </row>
    <row r="186" spans="1:17" hidden="1" x14ac:dyDescent="0.25">
      <c r="A186">
        <v>9586</v>
      </c>
      <c r="B186">
        <v>0</v>
      </c>
      <c r="D186" t="s">
        <v>54</v>
      </c>
      <c r="E186" t="s">
        <v>47</v>
      </c>
      <c r="F186">
        <v>0</v>
      </c>
      <c r="G186">
        <v>0</v>
      </c>
      <c r="H186">
        <v>0</v>
      </c>
      <c r="K186">
        <v>0</v>
      </c>
      <c r="L186" t="s">
        <v>40</v>
      </c>
      <c r="M186">
        <v>0</v>
      </c>
      <c r="Q186">
        <v>14859387</v>
      </c>
    </row>
    <row r="187" spans="1:17" hidden="1" x14ac:dyDescent="0.25">
      <c r="A187">
        <v>9596</v>
      </c>
      <c r="B187">
        <v>0</v>
      </c>
      <c r="D187" t="s">
        <v>46</v>
      </c>
      <c r="E187" t="s">
        <v>47</v>
      </c>
      <c r="F187">
        <v>0</v>
      </c>
      <c r="G187">
        <v>0</v>
      </c>
      <c r="H187">
        <v>0</v>
      </c>
      <c r="K187">
        <v>0</v>
      </c>
      <c r="L187" t="s">
        <v>40</v>
      </c>
      <c r="M187">
        <v>0</v>
      </c>
      <c r="Q187">
        <v>14859381</v>
      </c>
    </row>
    <row r="188" spans="1:17" hidden="1" x14ac:dyDescent="0.25">
      <c r="A188">
        <v>9602</v>
      </c>
      <c r="B188">
        <v>0</v>
      </c>
      <c r="D188" t="s">
        <v>46</v>
      </c>
      <c r="E188" t="s">
        <v>47</v>
      </c>
      <c r="F188">
        <v>0</v>
      </c>
      <c r="G188">
        <v>0</v>
      </c>
      <c r="H188">
        <v>0</v>
      </c>
      <c r="K188">
        <v>0</v>
      </c>
      <c r="L188" t="s">
        <v>43</v>
      </c>
      <c r="M188">
        <v>0</v>
      </c>
      <c r="Q188">
        <v>14859372</v>
      </c>
    </row>
    <row r="189" spans="1:17" hidden="1" x14ac:dyDescent="0.25">
      <c r="A189">
        <v>9947</v>
      </c>
      <c r="B189">
        <v>284729</v>
      </c>
      <c r="C189" t="s">
        <v>66</v>
      </c>
      <c r="D189" t="s">
        <v>54</v>
      </c>
      <c r="E189" t="s">
        <v>47</v>
      </c>
      <c r="F189">
        <v>0</v>
      </c>
      <c r="G189">
        <v>0</v>
      </c>
      <c r="H189">
        <v>0</v>
      </c>
      <c r="K189">
        <v>2.71</v>
      </c>
      <c r="L189" t="s">
        <v>57</v>
      </c>
      <c r="M189">
        <v>3</v>
      </c>
      <c r="P189" t="s">
        <v>41</v>
      </c>
      <c r="Q189">
        <v>15581296</v>
      </c>
    </row>
    <row r="190" spans="1:17" hidden="1" x14ac:dyDescent="0.25">
      <c r="A190">
        <v>9950</v>
      </c>
      <c r="B190">
        <v>284734</v>
      </c>
      <c r="C190" t="s">
        <v>66</v>
      </c>
      <c r="D190" t="s">
        <v>54</v>
      </c>
      <c r="E190" t="s">
        <v>47</v>
      </c>
      <c r="F190">
        <v>0</v>
      </c>
      <c r="G190">
        <v>0</v>
      </c>
      <c r="H190">
        <v>0</v>
      </c>
      <c r="K190">
        <v>6.99</v>
      </c>
      <c r="L190" t="s">
        <v>43</v>
      </c>
      <c r="M190">
        <v>1</v>
      </c>
      <c r="P190" t="s">
        <v>100</v>
      </c>
      <c r="Q190">
        <v>15581334</v>
      </c>
    </row>
    <row r="191" spans="1:17" hidden="1" x14ac:dyDescent="0.25">
      <c r="A191">
        <v>10306</v>
      </c>
      <c r="B191">
        <v>0</v>
      </c>
      <c r="D191" t="s">
        <v>46</v>
      </c>
      <c r="E191" t="s">
        <v>47</v>
      </c>
      <c r="F191">
        <v>0</v>
      </c>
      <c r="G191">
        <v>0</v>
      </c>
      <c r="H191">
        <v>0</v>
      </c>
      <c r="K191">
        <v>0</v>
      </c>
      <c r="L191" t="s">
        <v>40</v>
      </c>
      <c r="M191">
        <v>0</v>
      </c>
      <c r="Q191">
        <v>3570202</v>
      </c>
    </row>
    <row r="192" spans="1:17" hidden="1" x14ac:dyDescent="0.25">
      <c r="A192">
        <v>10382</v>
      </c>
      <c r="B192">
        <v>0</v>
      </c>
      <c r="D192" t="s">
        <v>54</v>
      </c>
      <c r="E192" t="s">
        <v>47</v>
      </c>
      <c r="F192">
        <v>0</v>
      </c>
      <c r="G192">
        <v>0</v>
      </c>
      <c r="H192">
        <v>0</v>
      </c>
      <c r="K192">
        <v>0</v>
      </c>
      <c r="L192" t="s">
        <v>40</v>
      </c>
      <c r="M192">
        <v>0</v>
      </c>
      <c r="Q192">
        <v>14897463</v>
      </c>
    </row>
    <row r="193" spans="1:17" hidden="1" x14ac:dyDescent="0.25">
      <c r="A193">
        <v>10395</v>
      </c>
      <c r="B193">
        <v>0</v>
      </c>
      <c r="D193" t="s">
        <v>46</v>
      </c>
      <c r="E193" t="s">
        <v>47</v>
      </c>
      <c r="F193">
        <v>0</v>
      </c>
      <c r="G193">
        <v>0</v>
      </c>
      <c r="H193">
        <v>0</v>
      </c>
      <c r="K193">
        <v>0</v>
      </c>
      <c r="L193" t="s">
        <v>40</v>
      </c>
      <c r="M193">
        <v>0</v>
      </c>
      <c r="Q193">
        <v>3737063</v>
      </c>
    </row>
    <row r="194" spans="1:17" hidden="1" x14ac:dyDescent="0.25">
      <c r="A194">
        <v>10400</v>
      </c>
      <c r="B194">
        <v>0</v>
      </c>
      <c r="D194" t="s">
        <v>49</v>
      </c>
      <c r="E194" t="s">
        <v>47</v>
      </c>
      <c r="F194">
        <v>0</v>
      </c>
      <c r="G194">
        <v>0</v>
      </c>
      <c r="H194">
        <v>1</v>
      </c>
      <c r="K194">
        <v>0</v>
      </c>
      <c r="L194" t="s">
        <v>43</v>
      </c>
      <c r="M194">
        <v>0</v>
      </c>
      <c r="Q194">
        <v>14826928</v>
      </c>
    </row>
    <row r="195" spans="1:17" hidden="1" x14ac:dyDescent="0.25">
      <c r="A195">
        <v>10491</v>
      </c>
      <c r="B195">
        <v>0</v>
      </c>
      <c r="D195" t="s">
        <v>54</v>
      </c>
      <c r="E195" t="s">
        <v>47</v>
      </c>
      <c r="F195">
        <v>0</v>
      </c>
      <c r="G195">
        <v>0</v>
      </c>
      <c r="H195">
        <v>0</v>
      </c>
      <c r="K195">
        <v>0</v>
      </c>
      <c r="L195" t="s">
        <v>45</v>
      </c>
      <c r="M195">
        <v>0</v>
      </c>
      <c r="Q195">
        <v>14868408</v>
      </c>
    </row>
    <row r="196" spans="1:17" hidden="1" x14ac:dyDescent="0.25">
      <c r="A196">
        <v>10598</v>
      </c>
      <c r="B196">
        <v>290441</v>
      </c>
      <c r="C196" t="s">
        <v>66</v>
      </c>
      <c r="D196" t="s">
        <v>54</v>
      </c>
      <c r="E196" t="s">
        <v>47</v>
      </c>
      <c r="F196">
        <v>0</v>
      </c>
      <c r="G196">
        <v>0</v>
      </c>
      <c r="H196">
        <v>1</v>
      </c>
      <c r="I196" t="s">
        <v>48</v>
      </c>
      <c r="K196">
        <v>4.7300000000000004</v>
      </c>
      <c r="L196" t="s">
        <v>57</v>
      </c>
      <c r="M196">
        <v>3</v>
      </c>
      <c r="P196" t="s">
        <v>41</v>
      </c>
      <c r="Q196">
        <v>15561961</v>
      </c>
    </row>
    <row r="197" spans="1:17" hidden="1" x14ac:dyDescent="0.25">
      <c r="A197">
        <v>10605</v>
      </c>
      <c r="B197">
        <v>290398</v>
      </c>
      <c r="C197" t="s">
        <v>66</v>
      </c>
      <c r="D197" t="s">
        <v>54</v>
      </c>
      <c r="E197" t="s">
        <v>47</v>
      </c>
      <c r="F197">
        <v>0</v>
      </c>
      <c r="G197">
        <v>0</v>
      </c>
      <c r="H197">
        <v>0</v>
      </c>
      <c r="K197">
        <v>1.06</v>
      </c>
      <c r="L197" t="s">
        <v>45</v>
      </c>
      <c r="M197">
        <v>2</v>
      </c>
      <c r="P197" t="s">
        <v>41</v>
      </c>
      <c r="Q197">
        <v>15561970</v>
      </c>
    </row>
    <row r="198" spans="1:17" hidden="1" x14ac:dyDescent="0.25">
      <c r="A198">
        <v>10807</v>
      </c>
      <c r="B198">
        <v>292591</v>
      </c>
      <c r="C198" t="s">
        <v>66</v>
      </c>
      <c r="D198" t="s">
        <v>49</v>
      </c>
      <c r="E198" t="s">
        <v>47</v>
      </c>
      <c r="F198">
        <v>0</v>
      </c>
      <c r="G198">
        <v>0</v>
      </c>
      <c r="H198">
        <v>1</v>
      </c>
      <c r="K198">
        <v>4.57</v>
      </c>
      <c r="L198" t="s">
        <v>40</v>
      </c>
      <c r="M198">
        <v>2</v>
      </c>
      <c r="P198" t="s">
        <v>100</v>
      </c>
      <c r="Q198">
        <v>10697460</v>
      </c>
    </row>
    <row r="199" spans="1:17" hidden="1" x14ac:dyDescent="0.25">
      <c r="A199">
        <v>10848</v>
      </c>
      <c r="B199">
        <v>0</v>
      </c>
      <c r="D199" t="s">
        <v>46</v>
      </c>
      <c r="E199" t="s">
        <v>47</v>
      </c>
      <c r="F199">
        <v>0</v>
      </c>
      <c r="G199">
        <v>0</v>
      </c>
      <c r="H199">
        <v>0</v>
      </c>
      <c r="K199">
        <v>0</v>
      </c>
      <c r="L199" t="s">
        <v>43</v>
      </c>
      <c r="M199">
        <v>0</v>
      </c>
      <c r="Q199">
        <v>14883200</v>
      </c>
    </row>
    <row r="200" spans="1:17" hidden="1" x14ac:dyDescent="0.25">
      <c r="A200">
        <v>10997</v>
      </c>
      <c r="B200">
        <v>293986</v>
      </c>
      <c r="C200" t="s">
        <v>66</v>
      </c>
      <c r="D200" t="s">
        <v>49</v>
      </c>
      <c r="E200" t="s">
        <v>47</v>
      </c>
      <c r="F200">
        <v>0</v>
      </c>
      <c r="G200">
        <v>0</v>
      </c>
      <c r="H200">
        <v>1</v>
      </c>
      <c r="I200" t="s">
        <v>48</v>
      </c>
      <c r="K200">
        <v>0.72</v>
      </c>
      <c r="L200" t="s">
        <v>43</v>
      </c>
      <c r="M200">
        <v>1</v>
      </c>
      <c r="N200" t="s">
        <v>65</v>
      </c>
      <c r="O200" t="s">
        <v>51</v>
      </c>
      <c r="P200" t="s">
        <v>41</v>
      </c>
      <c r="Q200">
        <v>13069308</v>
      </c>
    </row>
    <row r="201" spans="1:17" hidden="1" x14ac:dyDescent="0.25">
      <c r="A201">
        <v>11557</v>
      </c>
      <c r="B201">
        <v>0</v>
      </c>
      <c r="D201" t="s">
        <v>54</v>
      </c>
      <c r="E201" t="s">
        <v>47</v>
      </c>
      <c r="F201">
        <v>0</v>
      </c>
      <c r="G201">
        <v>0</v>
      </c>
      <c r="H201">
        <v>0</v>
      </c>
      <c r="K201">
        <v>0</v>
      </c>
      <c r="L201" t="s">
        <v>55</v>
      </c>
      <c r="M201">
        <v>0</v>
      </c>
      <c r="Q201">
        <v>3678802</v>
      </c>
    </row>
    <row r="202" spans="1:17" hidden="1" x14ac:dyDescent="0.25">
      <c r="A202">
        <v>11558</v>
      </c>
      <c r="B202">
        <v>0</v>
      </c>
      <c r="D202" t="s">
        <v>54</v>
      </c>
      <c r="E202" t="s">
        <v>47</v>
      </c>
      <c r="F202">
        <v>0</v>
      </c>
      <c r="G202">
        <v>0</v>
      </c>
      <c r="H202">
        <v>0</v>
      </c>
      <c r="K202">
        <v>0</v>
      </c>
      <c r="L202" t="s">
        <v>55</v>
      </c>
      <c r="M202">
        <v>0</v>
      </c>
      <c r="Q202">
        <v>10153820</v>
      </c>
    </row>
    <row r="203" spans="1:17" hidden="1" x14ac:dyDescent="0.25">
      <c r="A203">
        <v>11878</v>
      </c>
      <c r="B203">
        <v>301865</v>
      </c>
      <c r="C203" t="s">
        <v>66</v>
      </c>
      <c r="D203" t="s">
        <v>46</v>
      </c>
      <c r="E203" t="s">
        <v>47</v>
      </c>
      <c r="F203">
        <v>0</v>
      </c>
      <c r="G203">
        <v>0</v>
      </c>
      <c r="H203">
        <v>1</v>
      </c>
      <c r="K203">
        <v>2.02</v>
      </c>
      <c r="L203" t="s">
        <v>64</v>
      </c>
      <c r="M203">
        <v>4</v>
      </c>
      <c r="P203" t="s">
        <v>41</v>
      </c>
      <c r="Q203">
        <v>15595275</v>
      </c>
    </row>
    <row r="204" spans="1:17" hidden="1" x14ac:dyDescent="0.25">
      <c r="A204">
        <v>11881</v>
      </c>
      <c r="B204">
        <v>301863</v>
      </c>
      <c r="C204" t="s">
        <v>66</v>
      </c>
      <c r="D204" t="s">
        <v>46</v>
      </c>
      <c r="E204" t="s">
        <v>47</v>
      </c>
      <c r="F204">
        <v>0</v>
      </c>
      <c r="G204">
        <v>0</v>
      </c>
      <c r="H204">
        <v>1</v>
      </c>
      <c r="K204">
        <v>1.97</v>
      </c>
      <c r="L204" t="s">
        <v>64</v>
      </c>
      <c r="M204">
        <v>4</v>
      </c>
      <c r="P204" t="s">
        <v>41</v>
      </c>
      <c r="Q204">
        <v>15595274</v>
      </c>
    </row>
    <row r="205" spans="1:17" hidden="1" x14ac:dyDescent="0.25">
      <c r="A205">
        <v>11980</v>
      </c>
      <c r="B205">
        <v>0</v>
      </c>
      <c r="D205" t="s">
        <v>54</v>
      </c>
      <c r="E205" t="s">
        <v>47</v>
      </c>
      <c r="F205">
        <v>0</v>
      </c>
      <c r="G205">
        <v>0</v>
      </c>
      <c r="H205">
        <v>0</v>
      </c>
      <c r="K205">
        <v>0</v>
      </c>
      <c r="L205" t="s">
        <v>43</v>
      </c>
      <c r="M205">
        <v>0</v>
      </c>
      <c r="Q205">
        <v>3658450</v>
      </c>
    </row>
    <row r="206" spans="1:17" hidden="1" x14ac:dyDescent="0.25">
      <c r="A206">
        <v>11981</v>
      </c>
      <c r="B206">
        <v>0</v>
      </c>
      <c r="D206" t="s">
        <v>54</v>
      </c>
      <c r="E206" t="s">
        <v>47</v>
      </c>
      <c r="F206">
        <v>0</v>
      </c>
      <c r="G206">
        <v>0</v>
      </c>
      <c r="H206">
        <v>0</v>
      </c>
      <c r="K206">
        <v>0</v>
      </c>
      <c r="L206" t="s">
        <v>40</v>
      </c>
      <c r="M206">
        <v>0</v>
      </c>
      <c r="Q206">
        <v>3658449</v>
      </c>
    </row>
    <row r="207" spans="1:17" hidden="1" x14ac:dyDescent="0.25">
      <c r="A207">
        <v>12412</v>
      </c>
      <c r="B207">
        <v>0</v>
      </c>
      <c r="D207" t="s">
        <v>49</v>
      </c>
      <c r="E207" t="s">
        <v>47</v>
      </c>
      <c r="F207">
        <v>0</v>
      </c>
      <c r="G207">
        <v>0</v>
      </c>
      <c r="H207">
        <v>1</v>
      </c>
      <c r="K207">
        <v>0</v>
      </c>
      <c r="L207" t="s">
        <v>43</v>
      </c>
      <c r="M207">
        <v>0</v>
      </c>
      <c r="Q207">
        <v>14826925</v>
      </c>
    </row>
    <row r="208" spans="1:17" hidden="1" x14ac:dyDescent="0.25">
      <c r="A208">
        <v>12741</v>
      </c>
      <c r="B208">
        <v>0</v>
      </c>
      <c r="D208" t="s">
        <v>54</v>
      </c>
      <c r="E208" t="s">
        <v>47</v>
      </c>
      <c r="F208">
        <v>0</v>
      </c>
      <c r="G208">
        <v>0</v>
      </c>
      <c r="H208">
        <v>0</v>
      </c>
      <c r="K208">
        <v>0</v>
      </c>
      <c r="L208" t="s">
        <v>64</v>
      </c>
      <c r="M208">
        <v>0</v>
      </c>
      <c r="Q208">
        <v>14833185</v>
      </c>
    </row>
    <row r="209" spans="1:17" hidden="1" x14ac:dyDescent="0.25">
      <c r="A209">
        <v>13161</v>
      </c>
      <c r="B209">
        <v>0</v>
      </c>
      <c r="D209" t="s">
        <v>46</v>
      </c>
      <c r="E209" t="s">
        <v>47</v>
      </c>
      <c r="F209">
        <v>0</v>
      </c>
      <c r="G209">
        <v>0</v>
      </c>
      <c r="H209">
        <v>0</v>
      </c>
      <c r="K209">
        <v>0</v>
      </c>
      <c r="L209" t="s">
        <v>57</v>
      </c>
      <c r="M209">
        <v>0</v>
      </c>
      <c r="Q209">
        <v>12401824</v>
      </c>
    </row>
    <row r="210" spans="1:17" hidden="1" x14ac:dyDescent="0.25">
      <c r="A210">
        <v>13280</v>
      </c>
      <c r="B210">
        <v>0</v>
      </c>
      <c r="D210" t="s">
        <v>38</v>
      </c>
      <c r="E210" t="s">
        <v>47</v>
      </c>
      <c r="F210">
        <v>0</v>
      </c>
      <c r="G210">
        <v>0</v>
      </c>
      <c r="H210">
        <v>0</v>
      </c>
      <c r="K210">
        <v>0</v>
      </c>
      <c r="L210" t="s">
        <v>55</v>
      </c>
      <c r="M210">
        <v>0</v>
      </c>
      <c r="Q210">
        <v>3699596</v>
      </c>
    </row>
    <row r="211" spans="1:17" hidden="1" x14ac:dyDescent="0.25">
      <c r="A211">
        <v>13412</v>
      </c>
      <c r="B211">
        <v>0</v>
      </c>
      <c r="D211" t="s">
        <v>46</v>
      </c>
      <c r="E211" t="s">
        <v>47</v>
      </c>
      <c r="F211">
        <v>0</v>
      </c>
      <c r="G211">
        <v>0</v>
      </c>
      <c r="H211">
        <v>0</v>
      </c>
      <c r="K211">
        <v>0</v>
      </c>
      <c r="L211" t="s">
        <v>43</v>
      </c>
      <c r="M211">
        <v>0</v>
      </c>
      <c r="Q211">
        <v>12399090</v>
      </c>
    </row>
    <row r="212" spans="1:17" hidden="1" x14ac:dyDescent="0.25">
      <c r="A212">
        <v>13414</v>
      </c>
      <c r="B212">
        <v>0</v>
      </c>
      <c r="D212" t="s">
        <v>54</v>
      </c>
      <c r="E212" t="s">
        <v>47</v>
      </c>
      <c r="F212">
        <v>0</v>
      </c>
      <c r="G212">
        <v>0</v>
      </c>
      <c r="H212">
        <v>0</v>
      </c>
      <c r="K212">
        <v>0</v>
      </c>
      <c r="L212" t="s">
        <v>43</v>
      </c>
      <c r="M212">
        <v>0</v>
      </c>
      <c r="Q212">
        <v>3690099</v>
      </c>
    </row>
    <row r="213" spans="1:17" hidden="1" x14ac:dyDescent="0.25">
      <c r="A213">
        <v>13422</v>
      </c>
      <c r="B213">
        <v>0</v>
      </c>
      <c r="D213" t="s">
        <v>46</v>
      </c>
      <c r="E213" t="s">
        <v>47</v>
      </c>
      <c r="F213">
        <v>0</v>
      </c>
      <c r="G213">
        <v>0</v>
      </c>
      <c r="H213">
        <v>0</v>
      </c>
      <c r="K213">
        <v>0</v>
      </c>
      <c r="L213" t="s">
        <v>45</v>
      </c>
      <c r="M213">
        <v>0</v>
      </c>
      <c r="Q213">
        <v>3596248</v>
      </c>
    </row>
    <row r="214" spans="1:17" hidden="1" x14ac:dyDescent="0.25">
      <c r="A214">
        <v>13536</v>
      </c>
      <c r="B214">
        <v>0</v>
      </c>
      <c r="D214" t="s">
        <v>46</v>
      </c>
      <c r="E214" t="s">
        <v>47</v>
      </c>
      <c r="F214">
        <v>0</v>
      </c>
      <c r="G214">
        <v>0</v>
      </c>
      <c r="H214">
        <v>0</v>
      </c>
      <c r="K214">
        <v>0</v>
      </c>
      <c r="L214" t="s">
        <v>45</v>
      </c>
      <c r="M214">
        <v>0</v>
      </c>
      <c r="Q214">
        <v>3582111</v>
      </c>
    </row>
    <row r="215" spans="1:17" hidden="1" x14ac:dyDescent="0.25">
      <c r="A215">
        <v>13633</v>
      </c>
      <c r="B215">
        <v>315977</v>
      </c>
      <c r="C215" t="s">
        <v>66</v>
      </c>
      <c r="D215" t="s">
        <v>46</v>
      </c>
      <c r="E215" t="s">
        <v>47</v>
      </c>
      <c r="F215">
        <v>0</v>
      </c>
      <c r="G215">
        <v>0</v>
      </c>
      <c r="H215">
        <v>1</v>
      </c>
      <c r="I215" t="s">
        <v>48</v>
      </c>
      <c r="K215">
        <v>1.4</v>
      </c>
      <c r="L215" t="s">
        <v>15</v>
      </c>
      <c r="M215">
        <v>19</v>
      </c>
      <c r="P215" t="s">
        <v>100</v>
      </c>
      <c r="Q215">
        <v>17953096</v>
      </c>
    </row>
    <row r="216" spans="1:17" hidden="1" x14ac:dyDescent="0.25">
      <c r="A216">
        <v>13685</v>
      </c>
      <c r="B216">
        <v>0</v>
      </c>
      <c r="D216" t="s">
        <v>46</v>
      </c>
      <c r="E216" t="s">
        <v>47</v>
      </c>
      <c r="F216">
        <v>0</v>
      </c>
      <c r="G216">
        <v>0</v>
      </c>
      <c r="H216">
        <v>0</v>
      </c>
      <c r="K216">
        <v>0</v>
      </c>
      <c r="L216" t="s">
        <v>45</v>
      </c>
      <c r="M216">
        <v>0</v>
      </c>
      <c r="Q216">
        <v>12351743</v>
      </c>
    </row>
    <row r="217" spans="1:17" hidden="1" x14ac:dyDescent="0.25">
      <c r="A217">
        <v>13846</v>
      </c>
      <c r="B217">
        <v>0</v>
      </c>
      <c r="D217" t="s">
        <v>54</v>
      </c>
      <c r="E217" t="s">
        <v>47</v>
      </c>
      <c r="F217">
        <v>0</v>
      </c>
      <c r="G217">
        <v>0</v>
      </c>
      <c r="H217">
        <v>1</v>
      </c>
      <c r="K217">
        <v>0</v>
      </c>
      <c r="L217" t="s">
        <v>45</v>
      </c>
      <c r="M217">
        <v>0</v>
      </c>
      <c r="Q217">
        <v>12341940</v>
      </c>
    </row>
    <row r="218" spans="1:17" hidden="1" x14ac:dyDescent="0.25">
      <c r="A218">
        <v>13929</v>
      </c>
      <c r="B218">
        <v>0</v>
      </c>
      <c r="D218" t="s">
        <v>54</v>
      </c>
      <c r="E218" t="s">
        <v>47</v>
      </c>
      <c r="F218">
        <v>0</v>
      </c>
      <c r="G218">
        <v>0</v>
      </c>
      <c r="H218">
        <v>0</v>
      </c>
      <c r="K218">
        <v>0</v>
      </c>
      <c r="L218" t="s">
        <v>43</v>
      </c>
      <c r="M218">
        <v>0</v>
      </c>
      <c r="Q218">
        <v>14877910</v>
      </c>
    </row>
    <row r="219" spans="1:17" hidden="1" x14ac:dyDescent="0.25">
      <c r="A219">
        <v>13936</v>
      </c>
      <c r="B219">
        <v>0</v>
      </c>
      <c r="D219" t="s">
        <v>54</v>
      </c>
      <c r="E219" t="s">
        <v>47</v>
      </c>
      <c r="F219">
        <v>0</v>
      </c>
      <c r="G219">
        <v>0</v>
      </c>
      <c r="H219">
        <v>0</v>
      </c>
      <c r="K219">
        <v>0</v>
      </c>
      <c r="L219" t="s">
        <v>40</v>
      </c>
      <c r="M219">
        <v>0</v>
      </c>
      <c r="Q219">
        <v>12342178</v>
      </c>
    </row>
    <row r="220" spans="1:17" hidden="1" x14ac:dyDescent="0.25">
      <c r="A220">
        <v>14732</v>
      </c>
      <c r="B220">
        <v>326911</v>
      </c>
      <c r="C220" t="s">
        <v>66</v>
      </c>
      <c r="D220" t="s">
        <v>54</v>
      </c>
      <c r="E220" t="s">
        <v>47</v>
      </c>
      <c r="F220">
        <v>0</v>
      </c>
      <c r="G220">
        <v>0</v>
      </c>
      <c r="H220">
        <v>0</v>
      </c>
      <c r="I220" t="s">
        <v>48</v>
      </c>
      <c r="K220">
        <v>18.78</v>
      </c>
      <c r="L220" t="s">
        <v>43</v>
      </c>
      <c r="M220">
        <v>1</v>
      </c>
      <c r="P220" t="s">
        <v>41</v>
      </c>
      <c r="Q220">
        <v>17965369</v>
      </c>
    </row>
    <row r="221" spans="1:17" hidden="1" x14ac:dyDescent="0.25">
      <c r="A221">
        <v>14941</v>
      </c>
      <c r="B221">
        <v>329199</v>
      </c>
      <c r="C221" t="s">
        <v>66</v>
      </c>
      <c r="D221" t="s">
        <v>54</v>
      </c>
      <c r="E221" t="s">
        <v>47</v>
      </c>
      <c r="F221">
        <v>0</v>
      </c>
      <c r="G221">
        <v>0</v>
      </c>
      <c r="H221">
        <v>0</v>
      </c>
      <c r="K221">
        <v>4.9000000000000004</v>
      </c>
      <c r="L221" t="s">
        <v>81</v>
      </c>
      <c r="M221">
        <v>18</v>
      </c>
      <c r="P221" t="s">
        <v>41</v>
      </c>
      <c r="Q221">
        <v>17967936</v>
      </c>
    </row>
    <row r="222" spans="1:17" hidden="1" x14ac:dyDescent="0.25">
      <c r="A222">
        <v>15360</v>
      </c>
      <c r="B222">
        <v>332890</v>
      </c>
      <c r="C222" t="s">
        <v>66</v>
      </c>
      <c r="D222" t="s">
        <v>49</v>
      </c>
      <c r="E222" t="s">
        <v>47</v>
      </c>
      <c r="F222">
        <v>0</v>
      </c>
      <c r="G222">
        <v>0</v>
      </c>
      <c r="H222">
        <v>1</v>
      </c>
      <c r="K222">
        <v>1.46</v>
      </c>
      <c r="L222" t="s">
        <v>64</v>
      </c>
      <c r="M222">
        <v>4</v>
      </c>
      <c r="N222" t="s">
        <v>51</v>
      </c>
      <c r="O222" t="s">
        <v>62</v>
      </c>
      <c r="P222" t="s">
        <v>41</v>
      </c>
      <c r="Q222">
        <v>17972095</v>
      </c>
    </row>
    <row r="223" spans="1:17" hidden="1" x14ac:dyDescent="0.25">
      <c r="A223">
        <v>15612</v>
      </c>
      <c r="B223">
        <v>0</v>
      </c>
      <c r="D223" t="s">
        <v>54</v>
      </c>
      <c r="E223" t="s">
        <v>47</v>
      </c>
      <c r="F223">
        <v>0</v>
      </c>
      <c r="G223">
        <v>0</v>
      </c>
      <c r="H223">
        <v>0</v>
      </c>
      <c r="K223">
        <v>0</v>
      </c>
      <c r="L223" t="s">
        <v>43</v>
      </c>
      <c r="M223">
        <v>0</v>
      </c>
      <c r="Q223">
        <v>17294793</v>
      </c>
    </row>
    <row r="224" spans="1:17" hidden="1" x14ac:dyDescent="0.25">
      <c r="A224">
        <v>15659</v>
      </c>
      <c r="B224">
        <v>0</v>
      </c>
      <c r="D224" t="s">
        <v>49</v>
      </c>
      <c r="E224" t="s">
        <v>47</v>
      </c>
      <c r="F224">
        <v>0</v>
      </c>
      <c r="G224">
        <v>0</v>
      </c>
      <c r="H224">
        <v>0</v>
      </c>
      <c r="K224">
        <v>0</v>
      </c>
      <c r="L224" t="s">
        <v>71</v>
      </c>
      <c r="M224">
        <v>0</v>
      </c>
      <c r="Q224">
        <v>17295487</v>
      </c>
    </row>
    <row r="225" spans="1:17" hidden="1" x14ac:dyDescent="0.25">
      <c r="A225">
        <v>15660</v>
      </c>
      <c r="B225">
        <v>0</v>
      </c>
      <c r="D225" t="s">
        <v>49</v>
      </c>
      <c r="E225" t="s">
        <v>47</v>
      </c>
      <c r="F225">
        <v>0</v>
      </c>
      <c r="G225">
        <v>0</v>
      </c>
      <c r="H225">
        <v>0</v>
      </c>
      <c r="K225">
        <v>0</v>
      </c>
      <c r="L225" t="s">
        <v>71</v>
      </c>
      <c r="M225">
        <v>0</v>
      </c>
      <c r="Q225">
        <v>17295488</v>
      </c>
    </row>
    <row r="226" spans="1:17" hidden="1" x14ac:dyDescent="0.25">
      <c r="A226">
        <v>15818</v>
      </c>
      <c r="B226">
        <v>337451</v>
      </c>
      <c r="C226" t="s">
        <v>66</v>
      </c>
      <c r="D226" t="s">
        <v>54</v>
      </c>
      <c r="E226" t="s">
        <v>47</v>
      </c>
      <c r="F226">
        <v>0</v>
      </c>
      <c r="G226">
        <v>0</v>
      </c>
      <c r="H226">
        <v>0</v>
      </c>
      <c r="I226" t="s">
        <v>48</v>
      </c>
      <c r="K226">
        <v>0.98</v>
      </c>
      <c r="L226" t="s">
        <v>45</v>
      </c>
      <c r="M226">
        <v>2</v>
      </c>
      <c r="P226" t="s">
        <v>41</v>
      </c>
      <c r="Q226">
        <v>17977184</v>
      </c>
    </row>
    <row r="227" spans="1:17" hidden="1" x14ac:dyDescent="0.25">
      <c r="A227">
        <v>15820</v>
      </c>
      <c r="B227">
        <v>337453</v>
      </c>
      <c r="C227" t="s">
        <v>66</v>
      </c>
      <c r="D227" t="s">
        <v>46</v>
      </c>
      <c r="E227" t="s">
        <v>47</v>
      </c>
      <c r="F227">
        <v>0</v>
      </c>
      <c r="G227">
        <v>0</v>
      </c>
      <c r="H227">
        <v>0</v>
      </c>
      <c r="I227" t="s">
        <v>48</v>
      </c>
      <c r="K227">
        <v>0.53</v>
      </c>
      <c r="L227" t="s">
        <v>45</v>
      </c>
      <c r="M227">
        <v>2</v>
      </c>
      <c r="P227" t="s">
        <v>41</v>
      </c>
      <c r="Q227">
        <v>17977186</v>
      </c>
    </row>
    <row r="228" spans="1:17" hidden="1" x14ac:dyDescent="0.25">
      <c r="A228">
        <v>16115</v>
      </c>
      <c r="B228">
        <v>340259</v>
      </c>
      <c r="C228" t="s">
        <v>66</v>
      </c>
      <c r="D228" t="s">
        <v>54</v>
      </c>
      <c r="E228" t="s">
        <v>47</v>
      </c>
      <c r="F228">
        <v>0</v>
      </c>
      <c r="G228">
        <v>0</v>
      </c>
      <c r="H228">
        <v>0</v>
      </c>
      <c r="K228">
        <v>2.8</v>
      </c>
      <c r="L228" t="s">
        <v>55</v>
      </c>
      <c r="M228">
        <v>5</v>
      </c>
      <c r="P228" t="s">
        <v>41</v>
      </c>
      <c r="Q228">
        <v>17980372</v>
      </c>
    </row>
    <row r="229" spans="1:17" hidden="1" x14ac:dyDescent="0.25">
      <c r="A229">
        <v>16659</v>
      </c>
      <c r="B229">
        <v>345176</v>
      </c>
      <c r="C229" t="s">
        <v>66</v>
      </c>
      <c r="D229" t="s">
        <v>46</v>
      </c>
      <c r="E229" t="s">
        <v>47</v>
      </c>
      <c r="F229">
        <v>0</v>
      </c>
      <c r="G229">
        <v>1</v>
      </c>
      <c r="H229">
        <v>1</v>
      </c>
      <c r="I229" t="s">
        <v>48</v>
      </c>
      <c r="K229">
        <v>1.46</v>
      </c>
      <c r="L229" t="s">
        <v>45</v>
      </c>
      <c r="M229">
        <v>2</v>
      </c>
      <c r="P229" t="s">
        <v>41</v>
      </c>
      <c r="Q229">
        <v>17985889</v>
      </c>
    </row>
    <row r="230" spans="1:17" hidden="1" x14ac:dyDescent="0.25">
      <c r="A230">
        <v>16719</v>
      </c>
      <c r="B230">
        <v>345627</v>
      </c>
      <c r="C230" t="s">
        <v>66</v>
      </c>
      <c r="D230" t="s">
        <v>46</v>
      </c>
      <c r="E230" t="s">
        <v>47</v>
      </c>
      <c r="F230">
        <v>0</v>
      </c>
      <c r="G230">
        <v>0</v>
      </c>
      <c r="H230">
        <v>0</v>
      </c>
      <c r="K230">
        <v>3.45</v>
      </c>
      <c r="L230" t="s">
        <v>67</v>
      </c>
      <c r="M230">
        <v>4</v>
      </c>
      <c r="N230" t="s">
        <v>60</v>
      </c>
      <c r="O230" t="s">
        <v>65</v>
      </c>
      <c r="P230" t="s">
        <v>41</v>
      </c>
      <c r="Q230">
        <v>17986395</v>
      </c>
    </row>
    <row r="231" spans="1:17" hidden="1" x14ac:dyDescent="0.25">
      <c r="A231">
        <v>16919</v>
      </c>
      <c r="B231">
        <v>348140</v>
      </c>
      <c r="C231" t="s">
        <v>66</v>
      </c>
      <c r="D231" t="s">
        <v>46</v>
      </c>
      <c r="E231" t="s">
        <v>47</v>
      </c>
      <c r="F231">
        <v>0</v>
      </c>
      <c r="G231">
        <v>0</v>
      </c>
      <c r="H231">
        <v>1</v>
      </c>
      <c r="I231" t="s">
        <v>48</v>
      </c>
      <c r="K231">
        <v>0.92</v>
      </c>
      <c r="L231" t="s">
        <v>45</v>
      </c>
      <c r="M231">
        <v>2</v>
      </c>
      <c r="P231" t="s">
        <v>41</v>
      </c>
      <c r="Q231">
        <v>17989190</v>
      </c>
    </row>
    <row r="232" spans="1:17" hidden="1" x14ac:dyDescent="0.25">
      <c r="A232">
        <v>16920</v>
      </c>
      <c r="B232">
        <v>348141</v>
      </c>
      <c r="C232" t="s">
        <v>66</v>
      </c>
      <c r="D232" t="s">
        <v>46</v>
      </c>
      <c r="E232" t="s">
        <v>47</v>
      </c>
      <c r="F232">
        <v>0</v>
      </c>
      <c r="G232">
        <v>0</v>
      </c>
      <c r="H232">
        <v>1</v>
      </c>
      <c r="I232" t="s">
        <v>48</v>
      </c>
      <c r="K232">
        <v>8.41</v>
      </c>
      <c r="L232" t="s">
        <v>57</v>
      </c>
      <c r="M232">
        <v>3</v>
      </c>
      <c r="N232" t="s">
        <v>80</v>
      </c>
      <c r="O232" t="s">
        <v>51</v>
      </c>
      <c r="P232" t="s">
        <v>41</v>
      </c>
      <c r="Q232">
        <v>17989191</v>
      </c>
    </row>
    <row r="233" spans="1:17" hidden="1" x14ac:dyDescent="0.25">
      <c r="A233">
        <v>17016</v>
      </c>
      <c r="B233">
        <v>349223</v>
      </c>
      <c r="C233" t="s">
        <v>66</v>
      </c>
      <c r="D233" t="s">
        <v>54</v>
      </c>
      <c r="E233" t="s">
        <v>47</v>
      </c>
      <c r="F233">
        <v>0</v>
      </c>
      <c r="G233">
        <v>0</v>
      </c>
      <c r="H233">
        <v>1</v>
      </c>
      <c r="K233">
        <v>3.32</v>
      </c>
      <c r="L233" t="s">
        <v>43</v>
      </c>
      <c r="M233">
        <v>1</v>
      </c>
      <c r="N233" t="s">
        <v>51</v>
      </c>
      <c r="O233" t="s">
        <v>62</v>
      </c>
      <c r="P233" t="s">
        <v>41</v>
      </c>
      <c r="Q233">
        <v>17990415</v>
      </c>
    </row>
    <row r="234" spans="1:17" hidden="1" x14ac:dyDescent="0.25">
      <c r="A234">
        <v>17065</v>
      </c>
      <c r="B234">
        <v>0</v>
      </c>
      <c r="D234" t="s">
        <v>54</v>
      </c>
      <c r="E234" t="s">
        <v>47</v>
      </c>
      <c r="F234">
        <v>0</v>
      </c>
      <c r="G234">
        <v>0</v>
      </c>
      <c r="H234">
        <v>0</v>
      </c>
      <c r="K234">
        <v>0</v>
      </c>
      <c r="L234" t="s">
        <v>40</v>
      </c>
      <c r="M234">
        <v>0</v>
      </c>
      <c r="Q234">
        <v>17311447</v>
      </c>
    </row>
    <row r="235" spans="1:17" hidden="1" x14ac:dyDescent="0.25">
      <c r="A235">
        <v>17126</v>
      </c>
      <c r="B235">
        <v>0</v>
      </c>
      <c r="D235" t="s">
        <v>46</v>
      </c>
      <c r="E235" t="s">
        <v>47</v>
      </c>
      <c r="F235">
        <v>0</v>
      </c>
      <c r="G235">
        <v>0</v>
      </c>
      <c r="H235">
        <v>0</v>
      </c>
      <c r="K235">
        <v>0</v>
      </c>
      <c r="L235" t="s">
        <v>43</v>
      </c>
      <c r="M235">
        <v>0</v>
      </c>
      <c r="Q235">
        <v>17312250</v>
      </c>
    </row>
    <row r="236" spans="1:17" hidden="1" x14ac:dyDescent="0.25">
      <c r="A236">
        <v>17127</v>
      </c>
      <c r="B236">
        <v>0</v>
      </c>
      <c r="D236" t="s">
        <v>54</v>
      </c>
      <c r="E236" t="s">
        <v>47</v>
      </c>
      <c r="F236">
        <v>0</v>
      </c>
      <c r="G236">
        <v>0</v>
      </c>
      <c r="H236">
        <v>0</v>
      </c>
      <c r="K236">
        <v>0</v>
      </c>
      <c r="L236" t="s">
        <v>57</v>
      </c>
      <c r="M236">
        <v>0</v>
      </c>
      <c r="Q236">
        <v>17312251</v>
      </c>
    </row>
    <row r="237" spans="1:17" hidden="1" x14ac:dyDescent="0.25">
      <c r="A237">
        <v>17127</v>
      </c>
      <c r="B237">
        <v>349935</v>
      </c>
      <c r="C237" t="s">
        <v>66</v>
      </c>
      <c r="D237" t="s">
        <v>54</v>
      </c>
      <c r="E237" t="s">
        <v>47</v>
      </c>
      <c r="F237">
        <v>0</v>
      </c>
      <c r="G237">
        <v>0</v>
      </c>
      <c r="H237">
        <v>0</v>
      </c>
      <c r="I237" t="s">
        <v>48</v>
      </c>
      <c r="K237">
        <v>4.75</v>
      </c>
      <c r="L237" t="s">
        <v>45</v>
      </c>
      <c r="M237">
        <v>2</v>
      </c>
      <c r="P237" t="s">
        <v>41</v>
      </c>
      <c r="Q237">
        <v>17991204</v>
      </c>
    </row>
    <row r="238" spans="1:17" hidden="1" x14ac:dyDescent="0.25">
      <c r="A238">
        <v>17469</v>
      </c>
      <c r="B238">
        <v>354133</v>
      </c>
      <c r="C238" t="s">
        <v>66</v>
      </c>
      <c r="D238" t="s">
        <v>54</v>
      </c>
      <c r="E238" t="s">
        <v>47</v>
      </c>
      <c r="F238">
        <v>0</v>
      </c>
      <c r="G238">
        <v>0</v>
      </c>
      <c r="H238">
        <v>0</v>
      </c>
      <c r="I238" t="s">
        <v>12</v>
      </c>
      <c r="K238">
        <v>4.07</v>
      </c>
      <c r="L238" t="s">
        <v>71</v>
      </c>
      <c r="M238">
        <v>19</v>
      </c>
      <c r="P238" t="s">
        <v>41</v>
      </c>
      <c r="Q238">
        <v>17995927</v>
      </c>
    </row>
    <row r="239" spans="1:17" hidden="1" x14ac:dyDescent="0.25">
      <c r="A239">
        <v>17545</v>
      </c>
      <c r="B239">
        <v>354447</v>
      </c>
      <c r="C239" t="s">
        <v>66</v>
      </c>
      <c r="D239" t="s">
        <v>46</v>
      </c>
      <c r="E239" t="s">
        <v>47</v>
      </c>
      <c r="F239">
        <v>0</v>
      </c>
      <c r="G239">
        <v>0</v>
      </c>
      <c r="H239">
        <v>1</v>
      </c>
      <c r="K239">
        <v>6.86</v>
      </c>
      <c r="L239" t="s">
        <v>43</v>
      </c>
      <c r="M239">
        <v>1</v>
      </c>
      <c r="P239" t="s">
        <v>41</v>
      </c>
      <c r="Q239">
        <v>17996280</v>
      </c>
    </row>
    <row r="240" spans="1:17" hidden="1" x14ac:dyDescent="0.25">
      <c r="A240">
        <v>17868</v>
      </c>
      <c r="B240">
        <v>356922</v>
      </c>
      <c r="C240" t="s">
        <v>66</v>
      </c>
      <c r="D240" t="s">
        <v>46</v>
      </c>
      <c r="E240" t="s">
        <v>47</v>
      </c>
      <c r="F240">
        <v>0</v>
      </c>
      <c r="G240">
        <v>0</v>
      </c>
      <c r="H240">
        <v>0</v>
      </c>
      <c r="K240">
        <v>8.58</v>
      </c>
      <c r="L240" t="s">
        <v>43</v>
      </c>
      <c r="M240">
        <v>1</v>
      </c>
      <c r="P240" t="s">
        <v>41</v>
      </c>
      <c r="Q240">
        <v>17999069</v>
      </c>
    </row>
    <row r="241" spans="1:17" hidden="1" x14ac:dyDescent="0.25">
      <c r="A241">
        <v>17977</v>
      </c>
      <c r="B241">
        <v>358115</v>
      </c>
      <c r="C241" t="s">
        <v>66</v>
      </c>
      <c r="D241" t="s">
        <v>46</v>
      </c>
      <c r="E241" t="s">
        <v>47</v>
      </c>
      <c r="F241">
        <v>0</v>
      </c>
      <c r="G241">
        <v>0</v>
      </c>
      <c r="H241">
        <v>1</v>
      </c>
      <c r="I241" t="s">
        <v>48</v>
      </c>
      <c r="K241">
        <v>1.2</v>
      </c>
      <c r="L241" t="s">
        <v>57</v>
      </c>
      <c r="M241">
        <v>3</v>
      </c>
      <c r="P241" t="s">
        <v>41</v>
      </c>
      <c r="Q241">
        <v>18000421</v>
      </c>
    </row>
    <row r="242" spans="1:17" hidden="1" x14ac:dyDescent="0.25">
      <c r="A242">
        <v>18087</v>
      </c>
      <c r="B242">
        <v>0</v>
      </c>
      <c r="D242" t="s">
        <v>54</v>
      </c>
      <c r="E242" t="s">
        <v>47</v>
      </c>
      <c r="F242">
        <v>0</v>
      </c>
      <c r="G242">
        <v>0</v>
      </c>
      <c r="H242">
        <v>0</v>
      </c>
      <c r="K242">
        <v>0</v>
      </c>
      <c r="L242" t="s">
        <v>57</v>
      </c>
      <c r="M242">
        <v>0</v>
      </c>
      <c r="Q242">
        <v>17322545</v>
      </c>
    </row>
    <row r="243" spans="1:17" hidden="1" x14ac:dyDescent="0.25">
      <c r="A243">
        <v>18092</v>
      </c>
      <c r="B243">
        <v>0</v>
      </c>
      <c r="D243" t="s">
        <v>46</v>
      </c>
      <c r="E243" t="s">
        <v>47</v>
      </c>
      <c r="F243">
        <v>0</v>
      </c>
      <c r="G243">
        <v>0</v>
      </c>
      <c r="H243">
        <v>0</v>
      </c>
      <c r="K243">
        <v>0</v>
      </c>
      <c r="L243" t="s">
        <v>64</v>
      </c>
      <c r="M243">
        <v>0</v>
      </c>
      <c r="Q243">
        <v>17322550</v>
      </c>
    </row>
    <row r="244" spans="1:17" hidden="1" x14ac:dyDescent="0.25">
      <c r="A244">
        <v>18094</v>
      </c>
      <c r="B244">
        <v>0</v>
      </c>
      <c r="D244" t="s">
        <v>54</v>
      </c>
      <c r="E244" t="s">
        <v>47</v>
      </c>
      <c r="F244">
        <v>0</v>
      </c>
      <c r="G244">
        <v>0</v>
      </c>
      <c r="H244">
        <v>0</v>
      </c>
      <c r="K244">
        <v>0</v>
      </c>
      <c r="L244" t="s">
        <v>40</v>
      </c>
      <c r="M244">
        <v>0</v>
      </c>
      <c r="Q244">
        <v>17322552</v>
      </c>
    </row>
    <row r="245" spans="1:17" hidden="1" x14ac:dyDescent="0.25">
      <c r="A245">
        <v>18189</v>
      </c>
      <c r="B245">
        <v>359971</v>
      </c>
      <c r="C245" t="s">
        <v>66</v>
      </c>
      <c r="D245" t="s">
        <v>54</v>
      </c>
      <c r="E245" t="s">
        <v>47</v>
      </c>
      <c r="F245">
        <v>0</v>
      </c>
      <c r="G245">
        <v>0</v>
      </c>
      <c r="H245">
        <v>0</v>
      </c>
      <c r="K245">
        <v>0.8</v>
      </c>
      <c r="L245" t="s">
        <v>57</v>
      </c>
      <c r="M245">
        <v>3</v>
      </c>
      <c r="P245" t="s">
        <v>41</v>
      </c>
      <c r="Q245">
        <v>18002539</v>
      </c>
    </row>
    <row r="246" spans="1:17" hidden="1" x14ac:dyDescent="0.25">
      <c r="A246">
        <v>18238</v>
      </c>
      <c r="B246">
        <v>360473</v>
      </c>
      <c r="C246" t="s">
        <v>66</v>
      </c>
      <c r="D246" t="s">
        <v>54</v>
      </c>
      <c r="E246" t="s">
        <v>47</v>
      </c>
      <c r="F246">
        <v>0</v>
      </c>
      <c r="G246">
        <v>0</v>
      </c>
      <c r="H246">
        <v>1</v>
      </c>
      <c r="I246" t="s">
        <v>48</v>
      </c>
      <c r="K246">
        <v>3.32</v>
      </c>
      <c r="L246" t="s">
        <v>15</v>
      </c>
      <c r="M246">
        <v>19</v>
      </c>
      <c r="P246" t="s">
        <v>41</v>
      </c>
      <c r="Q246">
        <v>18003103</v>
      </c>
    </row>
    <row r="247" spans="1:17" hidden="1" x14ac:dyDescent="0.25">
      <c r="A247">
        <v>18240</v>
      </c>
      <c r="B247">
        <v>360475</v>
      </c>
      <c r="C247" t="s">
        <v>66</v>
      </c>
      <c r="D247" t="s">
        <v>54</v>
      </c>
      <c r="E247" t="s">
        <v>47</v>
      </c>
      <c r="F247">
        <v>0</v>
      </c>
      <c r="G247">
        <v>0</v>
      </c>
      <c r="H247">
        <v>0</v>
      </c>
      <c r="K247">
        <v>3.1</v>
      </c>
      <c r="L247" t="s">
        <v>15</v>
      </c>
      <c r="M247">
        <v>19</v>
      </c>
      <c r="P247" t="s">
        <v>100</v>
      </c>
      <c r="Q247">
        <v>18003105</v>
      </c>
    </row>
    <row r="248" spans="1:17" hidden="1" x14ac:dyDescent="0.25">
      <c r="A248">
        <v>18297</v>
      </c>
      <c r="B248">
        <v>360856</v>
      </c>
      <c r="C248" t="s">
        <v>66</v>
      </c>
      <c r="D248" t="s">
        <v>46</v>
      </c>
      <c r="E248" t="s">
        <v>47</v>
      </c>
      <c r="F248">
        <v>0</v>
      </c>
      <c r="G248">
        <v>0</v>
      </c>
      <c r="H248">
        <v>0</v>
      </c>
      <c r="K248">
        <v>11.7</v>
      </c>
      <c r="L248" t="s">
        <v>43</v>
      </c>
      <c r="M248">
        <v>1</v>
      </c>
      <c r="N248" t="s">
        <v>60</v>
      </c>
      <c r="O248" t="s">
        <v>61</v>
      </c>
      <c r="P248" t="s">
        <v>100</v>
      </c>
      <c r="Q248">
        <v>18003528</v>
      </c>
    </row>
    <row r="249" spans="1:17" hidden="1" x14ac:dyDescent="0.25">
      <c r="A249">
        <v>18474</v>
      </c>
      <c r="B249">
        <v>0</v>
      </c>
      <c r="D249" t="s">
        <v>54</v>
      </c>
      <c r="E249" t="s">
        <v>47</v>
      </c>
      <c r="F249">
        <v>0</v>
      </c>
      <c r="G249">
        <v>0</v>
      </c>
      <c r="H249">
        <v>0</v>
      </c>
      <c r="K249">
        <v>0</v>
      </c>
      <c r="L249" t="s">
        <v>64</v>
      </c>
      <c r="M249">
        <v>0</v>
      </c>
      <c r="Q249">
        <v>17326240</v>
      </c>
    </row>
    <row r="250" spans="1:17" hidden="1" x14ac:dyDescent="0.25">
      <c r="A250">
        <v>18476</v>
      </c>
      <c r="B250">
        <v>0</v>
      </c>
      <c r="D250" t="s">
        <v>54</v>
      </c>
      <c r="E250" t="s">
        <v>47</v>
      </c>
      <c r="F250">
        <v>0</v>
      </c>
      <c r="G250">
        <v>0</v>
      </c>
      <c r="H250">
        <v>0</v>
      </c>
      <c r="K250">
        <v>0</v>
      </c>
      <c r="L250" t="s">
        <v>40</v>
      </c>
      <c r="M250">
        <v>0</v>
      </c>
      <c r="Q250">
        <v>17326242</v>
      </c>
    </row>
    <row r="251" spans="1:17" hidden="1" x14ac:dyDescent="0.25">
      <c r="A251">
        <v>18477</v>
      </c>
      <c r="B251">
        <v>0</v>
      </c>
      <c r="D251" t="s">
        <v>54</v>
      </c>
      <c r="E251" t="s">
        <v>47</v>
      </c>
      <c r="F251">
        <v>0</v>
      </c>
      <c r="G251">
        <v>0</v>
      </c>
      <c r="H251">
        <v>0</v>
      </c>
      <c r="K251">
        <v>0</v>
      </c>
      <c r="L251" t="s">
        <v>59</v>
      </c>
      <c r="M251">
        <v>0</v>
      </c>
      <c r="Q251">
        <v>17326243</v>
      </c>
    </row>
    <row r="252" spans="1:17" hidden="1" x14ac:dyDescent="0.25">
      <c r="A252">
        <v>18930</v>
      </c>
      <c r="B252">
        <v>366501</v>
      </c>
      <c r="C252" t="s">
        <v>66</v>
      </c>
      <c r="D252" t="s">
        <v>54</v>
      </c>
      <c r="E252" t="s">
        <v>47</v>
      </c>
      <c r="F252">
        <v>0</v>
      </c>
      <c r="G252">
        <v>0</v>
      </c>
      <c r="H252">
        <v>0</v>
      </c>
      <c r="K252">
        <v>4.4400000000000004</v>
      </c>
      <c r="L252" t="s">
        <v>45</v>
      </c>
      <c r="M252">
        <v>2</v>
      </c>
      <c r="P252" t="s">
        <v>41</v>
      </c>
      <c r="Q252">
        <v>18009841</v>
      </c>
    </row>
    <row r="253" spans="1:17" hidden="1" x14ac:dyDescent="0.25">
      <c r="A253">
        <v>18943</v>
      </c>
      <c r="B253">
        <v>366544</v>
      </c>
      <c r="C253" t="s">
        <v>66</v>
      </c>
      <c r="D253" t="s">
        <v>46</v>
      </c>
      <c r="E253" t="s">
        <v>47</v>
      </c>
      <c r="F253">
        <v>0</v>
      </c>
      <c r="G253">
        <v>0</v>
      </c>
      <c r="H253">
        <v>0</v>
      </c>
      <c r="K253">
        <v>1.2</v>
      </c>
      <c r="L253" t="s">
        <v>45</v>
      </c>
      <c r="M253">
        <v>2</v>
      </c>
      <c r="P253" t="s">
        <v>100</v>
      </c>
      <c r="Q253">
        <v>18009889</v>
      </c>
    </row>
    <row r="254" spans="1:17" hidden="1" x14ac:dyDescent="0.25">
      <c r="A254">
        <v>18945</v>
      </c>
      <c r="B254">
        <v>366531</v>
      </c>
      <c r="C254" t="s">
        <v>66</v>
      </c>
      <c r="D254" t="s">
        <v>46</v>
      </c>
      <c r="E254" t="s">
        <v>47</v>
      </c>
      <c r="F254">
        <v>0</v>
      </c>
      <c r="G254">
        <v>0</v>
      </c>
      <c r="H254">
        <v>0</v>
      </c>
      <c r="I254" t="s">
        <v>48</v>
      </c>
      <c r="K254">
        <v>3.62</v>
      </c>
      <c r="L254" t="s">
        <v>43</v>
      </c>
      <c r="M254">
        <v>1</v>
      </c>
      <c r="N254" t="s">
        <v>60</v>
      </c>
      <c r="O254" t="s">
        <v>61</v>
      </c>
      <c r="P254" t="s">
        <v>41</v>
      </c>
      <c r="Q254">
        <v>18009876</v>
      </c>
    </row>
    <row r="255" spans="1:17" hidden="1" x14ac:dyDescent="0.25">
      <c r="A255">
        <v>18947</v>
      </c>
      <c r="B255">
        <v>366533</v>
      </c>
      <c r="C255" t="s">
        <v>66</v>
      </c>
      <c r="D255" t="s">
        <v>54</v>
      </c>
      <c r="E255" t="s">
        <v>47</v>
      </c>
      <c r="F255">
        <v>0</v>
      </c>
      <c r="G255">
        <v>0</v>
      </c>
      <c r="H255">
        <v>0</v>
      </c>
      <c r="K255">
        <v>5.38</v>
      </c>
      <c r="L255" t="s">
        <v>45</v>
      </c>
      <c r="M255">
        <v>2</v>
      </c>
      <c r="P255" t="s">
        <v>41</v>
      </c>
      <c r="Q255">
        <v>18009878</v>
      </c>
    </row>
    <row r="256" spans="1:17" hidden="1" x14ac:dyDescent="0.25">
      <c r="A256">
        <v>18952</v>
      </c>
      <c r="B256">
        <v>366538</v>
      </c>
      <c r="C256" t="s">
        <v>66</v>
      </c>
      <c r="D256" t="s">
        <v>54</v>
      </c>
      <c r="E256" t="s">
        <v>47</v>
      </c>
      <c r="F256">
        <v>0</v>
      </c>
      <c r="G256">
        <v>0</v>
      </c>
      <c r="H256">
        <v>0</v>
      </c>
      <c r="K256">
        <v>5.36</v>
      </c>
      <c r="L256" t="s">
        <v>57</v>
      </c>
      <c r="M256">
        <v>3</v>
      </c>
      <c r="N256" t="s">
        <v>60</v>
      </c>
      <c r="O256" t="s">
        <v>61</v>
      </c>
      <c r="P256" t="s">
        <v>100</v>
      </c>
      <c r="Q256">
        <v>18009883</v>
      </c>
    </row>
    <row r="257" spans="1:17" hidden="1" x14ac:dyDescent="0.25">
      <c r="A257">
        <v>18954</v>
      </c>
      <c r="B257">
        <v>366540</v>
      </c>
      <c r="C257" t="s">
        <v>66</v>
      </c>
      <c r="D257" t="s">
        <v>46</v>
      </c>
      <c r="E257" t="s">
        <v>47</v>
      </c>
      <c r="F257">
        <v>0</v>
      </c>
      <c r="G257">
        <v>0</v>
      </c>
      <c r="H257">
        <v>0</v>
      </c>
      <c r="I257" t="s">
        <v>48</v>
      </c>
      <c r="K257">
        <v>4.71</v>
      </c>
      <c r="L257" t="s">
        <v>59</v>
      </c>
      <c r="M257">
        <v>3</v>
      </c>
      <c r="N257" t="s">
        <v>60</v>
      </c>
      <c r="O257" t="s">
        <v>61</v>
      </c>
      <c r="P257" t="s">
        <v>100</v>
      </c>
      <c r="Q257">
        <v>18009885</v>
      </c>
    </row>
    <row r="258" spans="1:17" hidden="1" x14ac:dyDescent="0.25">
      <c r="A258">
        <v>18955</v>
      </c>
      <c r="B258">
        <v>366541</v>
      </c>
      <c r="C258" t="s">
        <v>66</v>
      </c>
      <c r="D258" t="s">
        <v>46</v>
      </c>
      <c r="E258" t="s">
        <v>47</v>
      </c>
      <c r="F258">
        <v>0</v>
      </c>
      <c r="G258">
        <v>0</v>
      </c>
      <c r="H258">
        <v>0</v>
      </c>
      <c r="I258" t="s">
        <v>48</v>
      </c>
      <c r="K258">
        <v>0.73</v>
      </c>
      <c r="L258" t="s">
        <v>45</v>
      </c>
      <c r="M258">
        <v>2</v>
      </c>
      <c r="P258" t="s">
        <v>100</v>
      </c>
      <c r="Q258">
        <v>18009886</v>
      </c>
    </row>
    <row r="259" spans="1:17" hidden="1" x14ac:dyDescent="0.25">
      <c r="A259">
        <v>18957</v>
      </c>
      <c r="B259">
        <v>366545</v>
      </c>
      <c r="C259" t="s">
        <v>66</v>
      </c>
      <c r="D259" t="s">
        <v>46</v>
      </c>
      <c r="E259" t="s">
        <v>47</v>
      </c>
      <c r="F259">
        <v>0</v>
      </c>
      <c r="G259">
        <v>0</v>
      </c>
      <c r="H259">
        <v>0</v>
      </c>
      <c r="K259">
        <v>3.42</v>
      </c>
      <c r="L259" t="s">
        <v>45</v>
      </c>
      <c r="M259">
        <v>2</v>
      </c>
      <c r="P259" t="s">
        <v>100</v>
      </c>
      <c r="Q259">
        <v>18009890</v>
      </c>
    </row>
    <row r="260" spans="1:17" hidden="1" x14ac:dyDescent="0.25">
      <c r="A260">
        <v>19064</v>
      </c>
      <c r="B260">
        <v>367566</v>
      </c>
      <c r="C260" t="s">
        <v>66</v>
      </c>
      <c r="D260" t="s">
        <v>54</v>
      </c>
      <c r="E260" t="s">
        <v>47</v>
      </c>
      <c r="F260">
        <v>0</v>
      </c>
      <c r="G260">
        <v>0</v>
      </c>
      <c r="H260">
        <v>0</v>
      </c>
      <c r="K260">
        <v>2.96</v>
      </c>
      <c r="L260" t="s">
        <v>43</v>
      </c>
      <c r="M260">
        <v>1</v>
      </c>
      <c r="P260" t="s">
        <v>100</v>
      </c>
      <c r="Q260">
        <v>18011042</v>
      </c>
    </row>
    <row r="261" spans="1:17" hidden="1" x14ac:dyDescent="0.25">
      <c r="A261">
        <v>19069</v>
      </c>
      <c r="B261">
        <v>367570</v>
      </c>
      <c r="C261" t="s">
        <v>66</v>
      </c>
      <c r="D261" t="s">
        <v>54</v>
      </c>
      <c r="E261" t="s">
        <v>47</v>
      </c>
      <c r="F261">
        <v>0</v>
      </c>
      <c r="G261">
        <v>0</v>
      </c>
      <c r="H261">
        <v>0</v>
      </c>
      <c r="K261">
        <v>5.23</v>
      </c>
      <c r="L261" t="s">
        <v>43</v>
      </c>
      <c r="M261">
        <v>1</v>
      </c>
      <c r="N261" t="s">
        <v>60</v>
      </c>
      <c r="O261" t="s">
        <v>61</v>
      </c>
      <c r="P261" t="s">
        <v>100</v>
      </c>
      <c r="Q261">
        <v>18011046</v>
      </c>
    </row>
    <row r="262" spans="1:17" hidden="1" x14ac:dyDescent="0.25">
      <c r="A262">
        <v>19182</v>
      </c>
      <c r="B262">
        <v>368279</v>
      </c>
      <c r="C262" t="s">
        <v>66</v>
      </c>
      <c r="D262" t="s">
        <v>46</v>
      </c>
      <c r="E262" t="s">
        <v>47</v>
      </c>
      <c r="F262">
        <v>0</v>
      </c>
      <c r="G262">
        <v>1</v>
      </c>
      <c r="H262">
        <v>1</v>
      </c>
      <c r="K262">
        <v>5.15</v>
      </c>
      <c r="L262" t="s">
        <v>45</v>
      </c>
      <c r="M262">
        <v>2</v>
      </c>
      <c r="P262" t="s">
        <v>41</v>
      </c>
      <c r="Q262">
        <v>18011840</v>
      </c>
    </row>
    <row r="263" spans="1:17" hidden="1" x14ac:dyDescent="0.25">
      <c r="A263">
        <v>19216</v>
      </c>
      <c r="B263">
        <v>368364</v>
      </c>
      <c r="C263" t="s">
        <v>66</v>
      </c>
      <c r="D263" t="s">
        <v>49</v>
      </c>
      <c r="E263" t="s">
        <v>47</v>
      </c>
      <c r="F263">
        <v>0</v>
      </c>
      <c r="G263">
        <v>0</v>
      </c>
      <c r="H263">
        <v>1</v>
      </c>
      <c r="I263" t="s">
        <v>48</v>
      </c>
      <c r="K263">
        <v>6.77</v>
      </c>
      <c r="L263" t="s">
        <v>43</v>
      </c>
      <c r="M263">
        <v>1</v>
      </c>
      <c r="P263" t="s">
        <v>41</v>
      </c>
      <c r="Q263">
        <v>18011938</v>
      </c>
    </row>
    <row r="264" spans="1:17" hidden="1" x14ac:dyDescent="0.25">
      <c r="A264">
        <v>19218</v>
      </c>
      <c r="B264">
        <v>368366</v>
      </c>
      <c r="C264" t="s">
        <v>66</v>
      </c>
      <c r="D264" t="s">
        <v>49</v>
      </c>
      <c r="E264" t="s">
        <v>47</v>
      </c>
      <c r="F264">
        <v>0</v>
      </c>
      <c r="G264">
        <v>0</v>
      </c>
      <c r="H264">
        <v>1</v>
      </c>
      <c r="I264" t="s">
        <v>48</v>
      </c>
      <c r="K264">
        <v>3.58</v>
      </c>
      <c r="L264" t="s">
        <v>59</v>
      </c>
      <c r="M264">
        <v>3</v>
      </c>
      <c r="P264" t="s">
        <v>41</v>
      </c>
      <c r="Q264">
        <v>18011940</v>
      </c>
    </row>
    <row r="265" spans="1:17" hidden="1" x14ac:dyDescent="0.25">
      <c r="A265">
        <v>19243</v>
      </c>
      <c r="B265">
        <v>368775</v>
      </c>
      <c r="C265" t="s">
        <v>66</v>
      </c>
      <c r="D265" t="s">
        <v>54</v>
      </c>
      <c r="E265" t="s">
        <v>47</v>
      </c>
      <c r="F265">
        <v>0</v>
      </c>
      <c r="G265">
        <v>0</v>
      </c>
      <c r="H265">
        <v>0</v>
      </c>
      <c r="K265">
        <v>5.53</v>
      </c>
      <c r="L265" t="s">
        <v>43</v>
      </c>
      <c r="M265">
        <v>1</v>
      </c>
      <c r="P265" t="s">
        <v>41</v>
      </c>
      <c r="Q265">
        <v>18012399</v>
      </c>
    </row>
    <row r="266" spans="1:17" hidden="1" x14ac:dyDescent="0.25">
      <c r="A266">
        <v>19689</v>
      </c>
      <c r="B266">
        <v>0</v>
      </c>
      <c r="D266" t="s">
        <v>46</v>
      </c>
      <c r="E266" t="s">
        <v>47</v>
      </c>
      <c r="F266">
        <v>0</v>
      </c>
      <c r="G266">
        <v>0</v>
      </c>
      <c r="H266">
        <v>0</v>
      </c>
      <c r="K266">
        <v>0</v>
      </c>
      <c r="L266" t="s">
        <v>53</v>
      </c>
      <c r="M266">
        <v>0</v>
      </c>
      <c r="Q266">
        <v>17337996</v>
      </c>
    </row>
    <row r="267" spans="1:17" hidden="1" x14ac:dyDescent="0.25">
      <c r="A267">
        <v>19871</v>
      </c>
      <c r="B267">
        <v>0</v>
      </c>
      <c r="D267" t="s">
        <v>54</v>
      </c>
      <c r="E267" t="s">
        <v>47</v>
      </c>
      <c r="F267">
        <v>0</v>
      </c>
      <c r="G267">
        <v>0</v>
      </c>
      <c r="H267">
        <v>0</v>
      </c>
      <c r="K267">
        <v>0</v>
      </c>
      <c r="L267" t="s">
        <v>43</v>
      </c>
      <c r="M267">
        <v>0</v>
      </c>
      <c r="Q267">
        <v>17339930</v>
      </c>
    </row>
    <row r="268" spans="1:17" hidden="1" x14ac:dyDescent="0.25">
      <c r="A268">
        <v>19873</v>
      </c>
      <c r="B268">
        <v>0</v>
      </c>
      <c r="D268" t="s">
        <v>46</v>
      </c>
      <c r="E268" t="s">
        <v>47</v>
      </c>
      <c r="F268">
        <v>0</v>
      </c>
      <c r="G268">
        <v>0</v>
      </c>
      <c r="H268">
        <v>0</v>
      </c>
      <c r="K268">
        <v>0</v>
      </c>
      <c r="L268" t="s">
        <v>43</v>
      </c>
      <c r="M268">
        <v>0</v>
      </c>
      <c r="Q268">
        <v>17339932</v>
      </c>
    </row>
    <row r="269" spans="1:17" hidden="1" x14ac:dyDescent="0.25">
      <c r="A269">
        <v>19889</v>
      </c>
      <c r="B269">
        <v>0</v>
      </c>
      <c r="D269" t="s">
        <v>46</v>
      </c>
      <c r="E269" t="s">
        <v>47</v>
      </c>
      <c r="F269">
        <v>0</v>
      </c>
      <c r="G269">
        <v>0</v>
      </c>
      <c r="H269">
        <v>0</v>
      </c>
      <c r="K269">
        <v>0</v>
      </c>
      <c r="L269" t="s">
        <v>45</v>
      </c>
      <c r="M269">
        <v>0</v>
      </c>
      <c r="Q269">
        <v>17340014</v>
      </c>
    </row>
    <row r="270" spans="1:17" hidden="1" x14ac:dyDescent="0.25">
      <c r="A270">
        <v>19915</v>
      </c>
      <c r="B270">
        <v>0</v>
      </c>
      <c r="D270" t="s">
        <v>54</v>
      </c>
      <c r="E270" t="s">
        <v>47</v>
      </c>
      <c r="F270">
        <v>0</v>
      </c>
      <c r="G270">
        <v>0</v>
      </c>
      <c r="H270">
        <v>0</v>
      </c>
      <c r="K270">
        <v>0</v>
      </c>
      <c r="L270" t="s">
        <v>59</v>
      </c>
      <c r="M270">
        <v>0</v>
      </c>
      <c r="Q270">
        <v>17340078</v>
      </c>
    </row>
    <row r="271" spans="1:17" hidden="1" x14ac:dyDescent="0.25">
      <c r="A271">
        <v>19920</v>
      </c>
      <c r="B271">
        <v>0</v>
      </c>
      <c r="D271" t="s">
        <v>46</v>
      </c>
      <c r="E271" t="s">
        <v>47</v>
      </c>
      <c r="F271">
        <v>0</v>
      </c>
      <c r="G271">
        <v>0</v>
      </c>
      <c r="H271">
        <v>0</v>
      </c>
      <c r="K271">
        <v>0</v>
      </c>
      <c r="L271" t="s">
        <v>57</v>
      </c>
      <c r="M271">
        <v>0</v>
      </c>
      <c r="Q271">
        <v>17340083</v>
      </c>
    </row>
    <row r="272" spans="1:17" hidden="1" x14ac:dyDescent="0.25">
      <c r="A272">
        <v>19973</v>
      </c>
      <c r="B272">
        <v>0</v>
      </c>
      <c r="D272" t="s">
        <v>46</v>
      </c>
      <c r="E272" t="s">
        <v>47</v>
      </c>
      <c r="F272">
        <v>0</v>
      </c>
      <c r="G272">
        <v>0</v>
      </c>
      <c r="H272">
        <v>1</v>
      </c>
      <c r="K272">
        <v>0</v>
      </c>
      <c r="L272" t="s">
        <v>63</v>
      </c>
      <c r="M272">
        <v>0</v>
      </c>
      <c r="Q272">
        <v>17340571</v>
      </c>
    </row>
    <row r="273" spans="1:17" hidden="1" x14ac:dyDescent="0.25">
      <c r="A273">
        <v>20169</v>
      </c>
      <c r="B273">
        <v>0</v>
      </c>
      <c r="D273" t="s">
        <v>46</v>
      </c>
      <c r="E273" t="s">
        <v>47</v>
      </c>
      <c r="F273">
        <v>0</v>
      </c>
      <c r="G273">
        <v>0</v>
      </c>
      <c r="H273">
        <v>0</v>
      </c>
      <c r="K273">
        <v>0</v>
      </c>
      <c r="L273" t="s">
        <v>43</v>
      </c>
      <c r="M273">
        <v>0</v>
      </c>
      <c r="Q273">
        <v>17342111</v>
      </c>
    </row>
    <row r="274" spans="1:17" hidden="1" x14ac:dyDescent="0.25">
      <c r="A274">
        <v>20662</v>
      </c>
      <c r="B274">
        <v>387696</v>
      </c>
      <c r="C274" t="s">
        <v>97</v>
      </c>
      <c r="D274" t="s">
        <v>46</v>
      </c>
      <c r="E274" t="s">
        <v>47</v>
      </c>
      <c r="F274">
        <v>0</v>
      </c>
      <c r="G274">
        <v>0</v>
      </c>
      <c r="H274">
        <v>0</v>
      </c>
      <c r="K274">
        <v>6.53</v>
      </c>
      <c r="L274" t="s">
        <v>40</v>
      </c>
      <c r="M274">
        <v>2</v>
      </c>
      <c r="P274" t="s">
        <v>100</v>
      </c>
      <c r="Q274">
        <v>10697458</v>
      </c>
    </row>
    <row r="275" spans="1:17" hidden="1" x14ac:dyDescent="0.25">
      <c r="A275">
        <v>20708</v>
      </c>
      <c r="B275">
        <v>387978</v>
      </c>
      <c r="C275" t="s">
        <v>97</v>
      </c>
      <c r="D275" t="s">
        <v>54</v>
      </c>
      <c r="E275" t="s">
        <v>47</v>
      </c>
      <c r="F275">
        <v>0</v>
      </c>
      <c r="G275">
        <v>0</v>
      </c>
      <c r="H275">
        <v>0</v>
      </c>
      <c r="K275">
        <v>1.6</v>
      </c>
      <c r="L275" t="s">
        <v>43</v>
      </c>
      <c r="M275">
        <v>1</v>
      </c>
      <c r="P275" t="s">
        <v>100</v>
      </c>
      <c r="Q275">
        <v>17957345</v>
      </c>
    </row>
    <row r="276" spans="1:17" hidden="1" x14ac:dyDescent="0.25">
      <c r="A276">
        <v>20843</v>
      </c>
      <c r="B276">
        <v>0</v>
      </c>
      <c r="D276" t="s">
        <v>46</v>
      </c>
      <c r="E276" t="s">
        <v>47</v>
      </c>
      <c r="F276">
        <v>0</v>
      </c>
      <c r="G276">
        <v>0</v>
      </c>
      <c r="H276">
        <v>0</v>
      </c>
      <c r="K276">
        <v>0</v>
      </c>
      <c r="L276" t="s">
        <v>40</v>
      </c>
      <c r="M276">
        <v>0</v>
      </c>
      <c r="Q276">
        <v>17348876</v>
      </c>
    </row>
    <row r="277" spans="1:17" hidden="1" x14ac:dyDescent="0.25">
      <c r="A277">
        <v>21388</v>
      </c>
      <c r="B277">
        <v>0</v>
      </c>
      <c r="D277" t="s">
        <v>46</v>
      </c>
      <c r="E277" t="s">
        <v>47</v>
      </c>
      <c r="F277">
        <v>0</v>
      </c>
      <c r="G277">
        <v>0</v>
      </c>
      <c r="H277">
        <v>0</v>
      </c>
      <c r="K277">
        <v>0</v>
      </c>
      <c r="L277" t="s">
        <v>45</v>
      </c>
      <c r="M277">
        <v>0</v>
      </c>
      <c r="Q277">
        <v>17353723</v>
      </c>
    </row>
    <row r="278" spans="1:17" hidden="1" x14ac:dyDescent="0.25">
      <c r="A278">
        <v>21457</v>
      </c>
      <c r="B278">
        <v>0</v>
      </c>
      <c r="D278" t="s">
        <v>46</v>
      </c>
      <c r="E278" t="s">
        <v>47</v>
      </c>
      <c r="F278">
        <v>0</v>
      </c>
      <c r="G278">
        <v>0</v>
      </c>
      <c r="H278">
        <v>0</v>
      </c>
      <c r="K278">
        <v>0</v>
      </c>
      <c r="L278" t="s">
        <v>43</v>
      </c>
      <c r="M278">
        <v>0</v>
      </c>
      <c r="Q278">
        <v>17354663</v>
      </c>
    </row>
    <row r="279" spans="1:17" hidden="1" x14ac:dyDescent="0.25">
      <c r="A279">
        <v>22261</v>
      </c>
      <c r="B279">
        <v>0</v>
      </c>
      <c r="D279" t="s">
        <v>49</v>
      </c>
      <c r="E279" t="s">
        <v>47</v>
      </c>
      <c r="F279">
        <v>0</v>
      </c>
      <c r="G279">
        <v>0</v>
      </c>
      <c r="H279">
        <v>0</v>
      </c>
      <c r="K279">
        <v>0</v>
      </c>
      <c r="L279" t="s">
        <v>40</v>
      </c>
      <c r="M279">
        <v>0</v>
      </c>
      <c r="Q279">
        <v>17364487</v>
      </c>
    </row>
    <row r="280" spans="1:17" hidden="1" x14ac:dyDescent="0.25">
      <c r="A280">
        <v>22262</v>
      </c>
      <c r="B280">
        <v>0</v>
      </c>
      <c r="D280" t="s">
        <v>49</v>
      </c>
      <c r="E280" t="s">
        <v>47</v>
      </c>
      <c r="F280">
        <v>0</v>
      </c>
      <c r="G280">
        <v>0</v>
      </c>
      <c r="H280">
        <v>0</v>
      </c>
      <c r="K280">
        <v>0</v>
      </c>
      <c r="L280" t="s">
        <v>43</v>
      </c>
      <c r="M280">
        <v>0</v>
      </c>
      <c r="Q280">
        <v>17364488</v>
      </c>
    </row>
    <row r="281" spans="1:17" hidden="1" x14ac:dyDescent="0.25">
      <c r="A281">
        <v>22693</v>
      </c>
      <c r="B281">
        <v>0</v>
      </c>
      <c r="D281" t="s">
        <v>54</v>
      </c>
      <c r="E281" t="s">
        <v>47</v>
      </c>
      <c r="F281">
        <v>0</v>
      </c>
      <c r="G281">
        <v>0</v>
      </c>
      <c r="H281">
        <v>0</v>
      </c>
      <c r="K281">
        <v>0</v>
      </c>
      <c r="L281" t="s">
        <v>43</v>
      </c>
      <c r="M281">
        <v>0</v>
      </c>
      <c r="Q281">
        <v>17368605</v>
      </c>
    </row>
    <row r="282" spans="1:17" hidden="1" x14ac:dyDescent="0.25">
      <c r="A282">
        <v>22828</v>
      </c>
      <c r="B282">
        <v>0</v>
      </c>
      <c r="D282" t="s">
        <v>46</v>
      </c>
      <c r="E282" t="s">
        <v>47</v>
      </c>
      <c r="F282">
        <v>0</v>
      </c>
      <c r="G282">
        <v>0</v>
      </c>
      <c r="H282">
        <v>0</v>
      </c>
      <c r="K282">
        <v>0</v>
      </c>
      <c r="L282" t="s">
        <v>64</v>
      </c>
      <c r="M282">
        <v>0</v>
      </c>
      <c r="Q282">
        <v>17369839</v>
      </c>
    </row>
    <row r="283" spans="1:17" hidden="1" x14ac:dyDescent="0.25">
      <c r="A283">
        <v>22896</v>
      </c>
      <c r="B283">
        <v>0</v>
      </c>
      <c r="D283" t="s">
        <v>49</v>
      </c>
      <c r="E283" t="s">
        <v>47</v>
      </c>
      <c r="F283">
        <v>0</v>
      </c>
      <c r="G283">
        <v>0</v>
      </c>
      <c r="H283">
        <v>1</v>
      </c>
      <c r="K283">
        <v>0</v>
      </c>
      <c r="L283" t="s">
        <v>43</v>
      </c>
      <c r="M283">
        <v>0</v>
      </c>
      <c r="Q283">
        <v>17370162</v>
      </c>
    </row>
    <row r="284" spans="1:17" hidden="1" x14ac:dyDescent="0.25">
      <c r="A284">
        <v>22897</v>
      </c>
      <c r="B284">
        <v>0</v>
      </c>
      <c r="D284" t="s">
        <v>54</v>
      </c>
      <c r="E284" t="s">
        <v>47</v>
      </c>
      <c r="F284">
        <v>0</v>
      </c>
      <c r="G284">
        <v>0</v>
      </c>
      <c r="H284">
        <v>1</v>
      </c>
      <c r="K284">
        <v>0</v>
      </c>
      <c r="L284" t="s">
        <v>71</v>
      </c>
      <c r="M284">
        <v>0</v>
      </c>
      <c r="Q284">
        <v>17370163</v>
      </c>
    </row>
    <row r="285" spans="1:17" hidden="1" x14ac:dyDescent="0.25">
      <c r="A285">
        <v>23530</v>
      </c>
      <c r="B285">
        <v>0</v>
      </c>
      <c r="D285" t="s">
        <v>46</v>
      </c>
      <c r="E285" t="s">
        <v>47</v>
      </c>
      <c r="F285">
        <v>0</v>
      </c>
      <c r="G285">
        <v>0</v>
      </c>
      <c r="H285">
        <v>0</v>
      </c>
      <c r="K285">
        <v>0</v>
      </c>
      <c r="L285" t="s">
        <v>64</v>
      </c>
      <c r="M285">
        <v>0</v>
      </c>
      <c r="Q285">
        <v>17376744</v>
      </c>
    </row>
    <row r="286" spans="1:17" hidden="1" x14ac:dyDescent="0.25">
      <c r="A286">
        <v>23984</v>
      </c>
      <c r="B286">
        <v>0</v>
      </c>
      <c r="D286" t="s">
        <v>46</v>
      </c>
      <c r="E286" t="s">
        <v>47</v>
      </c>
      <c r="F286">
        <v>0</v>
      </c>
      <c r="G286">
        <v>0</v>
      </c>
      <c r="H286">
        <v>0</v>
      </c>
      <c r="K286">
        <v>0</v>
      </c>
      <c r="L286" t="s">
        <v>43</v>
      </c>
      <c r="M286">
        <v>0</v>
      </c>
      <c r="Q286">
        <v>17382944</v>
      </c>
    </row>
    <row r="287" spans="1:17" hidden="1" x14ac:dyDescent="0.25">
      <c r="A287">
        <v>3378</v>
      </c>
      <c r="B287">
        <v>0</v>
      </c>
      <c r="D287" t="s">
        <v>38</v>
      </c>
      <c r="E287" t="s">
        <v>95</v>
      </c>
      <c r="F287">
        <v>0</v>
      </c>
      <c r="G287">
        <v>0</v>
      </c>
      <c r="H287">
        <v>0</v>
      </c>
      <c r="K287">
        <v>0</v>
      </c>
      <c r="L287" t="s">
        <v>40</v>
      </c>
      <c r="M287">
        <v>0</v>
      </c>
      <c r="Q287">
        <v>12383800</v>
      </c>
    </row>
    <row r="288" spans="1:17" hidden="1" x14ac:dyDescent="0.25">
      <c r="A288">
        <v>5283</v>
      </c>
      <c r="B288">
        <v>0</v>
      </c>
      <c r="D288" t="s">
        <v>38</v>
      </c>
      <c r="E288" t="s">
        <v>95</v>
      </c>
      <c r="F288">
        <v>1</v>
      </c>
      <c r="G288">
        <v>0</v>
      </c>
      <c r="H288">
        <v>0</v>
      </c>
      <c r="K288">
        <v>0</v>
      </c>
      <c r="L288" t="s">
        <v>45</v>
      </c>
      <c r="M288">
        <v>0</v>
      </c>
      <c r="Q288">
        <v>3658637</v>
      </c>
    </row>
    <row r="289" spans="1:17" hidden="1" x14ac:dyDescent="0.25">
      <c r="A289">
        <v>5284</v>
      </c>
      <c r="B289">
        <v>0</v>
      </c>
      <c r="D289" t="s">
        <v>38</v>
      </c>
      <c r="E289" t="s">
        <v>95</v>
      </c>
      <c r="F289">
        <v>1</v>
      </c>
      <c r="G289">
        <v>0</v>
      </c>
      <c r="H289">
        <v>0</v>
      </c>
      <c r="K289">
        <v>0</v>
      </c>
      <c r="L289" t="s">
        <v>45</v>
      </c>
      <c r="M289">
        <v>0</v>
      </c>
      <c r="Q289">
        <v>3658634</v>
      </c>
    </row>
    <row r="290" spans="1:17" hidden="1" x14ac:dyDescent="0.25">
      <c r="A290">
        <v>6670</v>
      </c>
      <c r="B290">
        <v>0</v>
      </c>
      <c r="D290" t="s">
        <v>54</v>
      </c>
      <c r="E290" t="s">
        <v>95</v>
      </c>
      <c r="F290">
        <v>0</v>
      </c>
      <c r="G290">
        <v>0</v>
      </c>
      <c r="H290">
        <v>0</v>
      </c>
      <c r="K290">
        <v>0</v>
      </c>
      <c r="L290" t="s">
        <v>45</v>
      </c>
      <c r="M290">
        <v>0</v>
      </c>
      <c r="Q290">
        <v>3631657</v>
      </c>
    </row>
    <row r="291" spans="1:17" hidden="1" x14ac:dyDescent="0.25">
      <c r="A291">
        <v>8150</v>
      </c>
      <c r="B291">
        <v>0</v>
      </c>
      <c r="D291" t="s">
        <v>54</v>
      </c>
      <c r="E291" t="s">
        <v>95</v>
      </c>
      <c r="F291">
        <v>0</v>
      </c>
      <c r="G291">
        <v>0</v>
      </c>
      <c r="H291">
        <v>0</v>
      </c>
      <c r="K291">
        <v>0</v>
      </c>
      <c r="L291" t="s">
        <v>40</v>
      </c>
      <c r="M291">
        <v>0</v>
      </c>
      <c r="Q291">
        <v>12383801</v>
      </c>
    </row>
    <row r="292" spans="1:17" hidden="1" x14ac:dyDescent="0.25">
      <c r="A292">
        <v>18729</v>
      </c>
      <c r="B292">
        <v>364886</v>
      </c>
      <c r="C292" t="s">
        <v>66</v>
      </c>
      <c r="D292" t="s">
        <v>38</v>
      </c>
      <c r="E292" t="s">
        <v>95</v>
      </c>
      <c r="F292">
        <v>0</v>
      </c>
      <c r="G292">
        <v>0</v>
      </c>
      <c r="H292">
        <v>0</v>
      </c>
      <c r="K292">
        <v>10.15</v>
      </c>
      <c r="L292" t="s">
        <v>55</v>
      </c>
      <c r="M292">
        <v>5</v>
      </c>
      <c r="P292" t="s">
        <v>41</v>
      </c>
      <c r="Q292">
        <v>18008033</v>
      </c>
    </row>
    <row r="293" spans="1:17" hidden="1" x14ac:dyDescent="0.25">
      <c r="A293">
        <v>19594</v>
      </c>
      <c r="B293">
        <v>0</v>
      </c>
      <c r="D293" t="s">
        <v>38</v>
      </c>
      <c r="E293" t="s">
        <v>95</v>
      </c>
      <c r="F293">
        <v>0</v>
      </c>
      <c r="G293">
        <v>0</v>
      </c>
      <c r="H293">
        <v>0</v>
      </c>
      <c r="K293">
        <v>0</v>
      </c>
      <c r="L293" t="s">
        <v>40</v>
      </c>
      <c r="M293">
        <v>0</v>
      </c>
      <c r="Q293">
        <v>17337521</v>
      </c>
    </row>
    <row r="294" spans="1:17" hidden="1" x14ac:dyDescent="0.25">
      <c r="A294">
        <v>19595</v>
      </c>
      <c r="B294">
        <v>0</v>
      </c>
      <c r="D294" t="s">
        <v>38</v>
      </c>
      <c r="E294" t="s">
        <v>95</v>
      </c>
      <c r="F294">
        <v>0</v>
      </c>
      <c r="G294">
        <v>0</v>
      </c>
      <c r="H294">
        <v>0</v>
      </c>
      <c r="K294">
        <v>0</v>
      </c>
      <c r="L294" t="s">
        <v>119</v>
      </c>
      <c r="M294">
        <v>0</v>
      </c>
      <c r="Q294">
        <v>17337522</v>
      </c>
    </row>
    <row r="295" spans="1:17" hidden="1" x14ac:dyDescent="0.25">
      <c r="A295">
        <v>385</v>
      </c>
      <c r="B295">
        <v>404190</v>
      </c>
      <c r="C295" t="s">
        <v>37</v>
      </c>
      <c r="D295" t="s">
        <v>38</v>
      </c>
      <c r="E295" t="s">
        <v>44</v>
      </c>
      <c r="F295">
        <v>0</v>
      </c>
      <c r="G295">
        <v>0</v>
      </c>
      <c r="H295">
        <v>0</v>
      </c>
      <c r="K295">
        <v>1</v>
      </c>
      <c r="L295" t="s">
        <v>45</v>
      </c>
      <c r="M295">
        <v>2</v>
      </c>
      <c r="P295" t="s">
        <v>41</v>
      </c>
      <c r="Q295">
        <v>15568715</v>
      </c>
    </row>
    <row r="296" spans="1:17" hidden="1" x14ac:dyDescent="0.25">
      <c r="A296">
        <v>1201</v>
      </c>
      <c r="B296">
        <v>411692</v>
      </c>
      <c r="C296" t="s">
        <v>37</v>
      </c>
      <c r="D296" t="s">
        <v>54</v>
      </c>
      <c r="E296" t="s">
        <v>44</v>
      </c>
      <c r="F296">
        <v>0</v>
      </c>
      <c r="G296">
        <v>0</v>
      </c>
      <c r="H296">
        <v>0</v>
      </c>
      <c r="K296">
        <v>5.01</v>
      </c>
      <c r="L296" t="s">
        <v>102</v>
      </c>
      <c r="M296">
        <v>16</v>
      </c>
      <c r="P296" t="s">
        <v>100</v>
      </c>
      <c r="Q296">
        <v>17990414</v>
      </c>
    </row>
    <row r="297" spans="1:17" hidden="1" x14ac:dyDescent="0.25">
      <c r="A297">
        <v>2652</v>
      </c>
      <c r="B297">
        <v>0</v>
      </c>
      <c r="D297" t="s">
        <v>38</v>
      </c>
      <c r="E297" t="s">
        <v>44</v>
      </c>
      <c r="F297">
        <v>0</v>
      </c>
      <c r="G297">
        <v>0</v>
      </c>
      <c r="H297">
        <v>0</v>
      </c>
      <c r="K297">
        <v>0</v>
      </c>
      <c r="L297" t="s">
        <v>40</v>
      </c>
      <c r="M297">
        <v>0</v>
      </c>
      <c r="Q297">
        <v>14873426</v>
      </c>
    </row>
    <row r="298" spans="1:17" hidden="1" x14ac:dyDescent="0.25">
      <c r="A298">
        <v>2748</v>
      </c>
      <c r="B298">
        <v>0</v>
      </c>
      <c r="D298" t="s">
        <v>38</v>
      </c>
      <c r="E298" t="s">
        <v>44</v>
      </c>
      <c r="F298">
        <v>0</v>
      </c>
      <c r="G298">
        <v>0</v>
      </c>
      <c r="H298">
        <v>0</v>
      </c>
      <c r="K298">
        <v>0</v>
      </c>
      <c r="L298" t="s">
        <v>45</v>
      </c>
      <c r="M298">
        <v>0</v>
      </c>
      <c r="Q298">
        <v>3617335</v>
      </c>
    </row>
    <row r="299" spans="1:17" hidden="1" x14ac:dyDescent="0.25">
      <c r="A299">
        <v>2916</v>
      </c>
      <c r="B299">
        <v>223103</v>
      </c>
      <c r="C299" t="s">
        <v>66</v>
      </c>
      <c r="D299" t="s">
        <v>54</v>
      </c>
      <c r="E299" t="s">
        <v>44</v>
      </c>
      <c r="F299">
        <v>1</v>
      </c>
      <c r="G299">
        <v>1</v>
      </c>
      <c r="H299">
        <v>0</v>
      </c>
      <c r="K299">
        <v>2.5</v>
      </c>
      <c r="L299" t="s">
        <v>43</v>
      </c>
      <c r="M299">
        <v>1</v>
      </c>
      <c r="P299" t="s">
        <v>100</v>
      </c>
      <c r="Q299">
        <v>15609639</v>
      </c>
    </row>
    <row r="300" spans="1:17" hidden="1" x14ac:dyDescent="0.25">
      <c r="A300">
        <v>3897</v>
      </c>
      <c r="B300">
        <v>232492</v>
      </c>
      <c r="C300" t="s">
        <v>66</v>
      </c>
      <c r="D300" t="s">
        <v>38</v>
      </c>
      <c r="E300" t="s">
        <v>44</v>
      </c>
      <c r="F300">
        <v>0</v>
      </c>
      <c r="G300">
        <v>0</v>
      </c>
      <c r="H300">
        <v>0</v>
      </c>
      <c r="K300">
        <v>3.19</v>
      </c>
      <c r="L300" t="s">
        <v>40</v>
      </c>
      <c r="M300">
        <v>2</v>
      </c>
      <c r="P300" t="s">
        <v>41</v>
      </c>
      <c r="Q300">
        <v>15624251</v>
      </c>
    </row>
    <row r="301" spans="1:17" hidden="1" x14ac:dyDescent="0.25">
      <c r="A301">
        <v>4653</v>
      </c>
      <c r="B301">
        <v>0</v>
      </c>
      <c r="D301" t="s">
        <v>38</v>
      </c>
      <c r="E301" t="s">
        <v>44</v>
      </c>
      <c r="F301">
        <v>0</v>
      </c>
      <c r="G301">
        <v>0</v>
      </c>
      <c r="H301">
        <v>0</v>
      </c>
      <c r="K301">
        <v>0</v>
      </c>
      <c r="L301" t="s">
        <v>40</v>
      </c>
      <c r="M301">
        <v>0</v>
      </c>
      <c r="Q301">
        <v>12359224</v>
      </c>
    </row>
    <row r="302" spans="1:17" hidden="1" x14ac:dyDescent="0.25">
      <c r="A302">
        <v>4657</v>
      </c>
      <c r="B302">
        <v>0</v>
      </c>
      <c r="D302" t="s">
        <v>38</v>
      </c>
      <c r="E302" t="s">
        <v>44</v>
      </c>
      <c r="F302">
        <v>0</v>
      </c>
      <c r="G302">
        <v>0</v>
      </c>
      <c r="H302">
        <v>0</v>
      </c>
      <c r="K302">
        <v>0</v>
      </c>
      <c r="L302" t="s">
        <v>40</v>
      </c>
      <c r="M302">
        <v>0</v>
      </c>
      <c r="Q302">
        <v>14835862</v>
      </c>
    </row>
    <row r="303" spans="1:17" hidden="1" x14ac:dyDescent="0.25">
      <c r="A303">
        <v>4658</v>
      </c>
      <c r="B303">
        <v>0</v>
      </c>
      <c r="D303" t="s">
        <v>38</v>
      </c>
      <c r="E303" t="s">
        <v>44</v>
      </c>
      <c r="F303">
        <v>0</v>
      </c>
      <c r="G303">
        <v>0</v>
      </c>
      <c r="H303">
        <v>0</v>
      </c>
      <c r="K303">
        <v>0</v>
      </c>
      <c r="L303" t="s">
        <v>40</v>
      </c>
      <c r="M303">
        <v>0</v>
      </c>
      <c r="Q303">
        <v>14835863</v>
      </c>
    </row>
    <row r="304" spans="1:17" hidden="1" x14ac:dyDescent="0.25">
      <c r="A304">
        <v>4880</v>
      </c>
      <c r="B304">
        <v>0</v>
      </c>
      <c r="D304" t="s">
        <v>38</v>
      </c>
      <c r="E304" t="s">
        <v>44</v>
      </c>
      <c r="F304">
        <v>0</v>
      </c>
      <c r="G304">
        <v>0</v>
      </c>
      <c r="H304">
        <v>0</v>
      </c>
      <c r="K304">
        <v>0</v>
      </c>
      <c r="L304" t="s">
        <v>43</v>
      </c>
      <c r="M304">
        <v>0</v>
      </c>
      <c r="Q304">
        <v>14831310</v>
      </c>
    </row>
    <row r="305" spans="1:17" hidden="1" x14ac:dyDescent="0.25">
      <c r="A305">
        <v>5019</v>
      </c>
      <c r="B305">
        <v>0</v>
      </c>
      <c r="D305" t="s">
        <v>54</v>
      </c>
      <c r="E305" t="s">
        <v>44</v>
      </c>
      <c r="F305">
        <v>0</v>
      </c>
      <c r="G305">
        <v>0</v>
      </c>
      <c r="H305">
        <v>0</v>
      </c>
      <c r="K305">
        <v>0</v>
      </c>
      <c r="L305" t="s">
        <v>40</v>
      </c>
      <c r="M305">
        <v>0</v>
      </c>
      <c r="Q305">
        <v>3685485</v>
      </c>
    </row>
    <row r="306" spans="1:17" hidden="1" x14ac:dyDescent="0.25">
      <c r="A306">
        <v>5024</v>
      </c>
      <c r="B306">
        <v>0</v>
      </c>
      <c r="D306" t="s">
        <v>38</v>
      </c>
      <c r="E306" t="s">
        <v>44</v>
      </c>
      <c r="F306">
        <v>0</v>
      </c>
      <c r="G306">
        <v>0</v>
      </c>
      <c r="H306">
        <v>0</v>
      </c>
      <c r="K306">
        <v>0</v>
      </c>
      <c r="L306" t="s">
        <v>40</v>
      </c>
      <c r="M306">
        <v>0</v>
      </c>
      <c r="Q306">
        <v>3685483</v>
      </c>
    </row>
    <row r="307" spans="1:17" hidden="1" x14ac:dyDescent="0.25">
      <c r="A307">
        <v>5026</v>
      </c>
      <c r="B307">
        <v>0</v>
      </c>
      <c r="D307" t="s">
        <v>54</v>
      </c>
      <c r="E307" t="s">
        <v>44</v>
      </c>
      <c r="F307">
        <v>0</v>
      </c>
      <c r="G307">
        <v>0</v>
      </c>
      <c r="H307">
        <v>0</v>
      </c>
      <c r="K307">
        <v>0</v>
      </c>
      <c r="L307" t="s">
        <v>40</v>
      </c>
      <c r="M307">
        <v>0</v>
      </c>
      <c r="Q307">
        <v>3685488</v>
      </c>
    </row>
    <row r="308" spans="1:17" hidden="1" x14ac:dyDescent="0.25">
      <c r="A308">
        <v>5029</v>
      </c>
      <c r="B308">
        <v>0</v>
      </c>
      <c r="D308" t="s">
        <v>54</v>
      </c>
      <c r="E308" t="s">
        <v>44</v>
      </c>
      <c r="F308">
        <v>0</v>
      </c>
      <c r="G308">
        <v>0</v>
      </c>
      <c r="H308">
        <v>0</v>
      </c>
      <c r="K308">
        <v>0</v>
      </c>
      <c r="L308" t="s">
        <v>40</v>
      </c>
      <c r="M308">
        <v>0</v>
      </c>
      <c r="Q308">
        <v>3685478</v>
      </c>
    </row>
    <row r="309" spans="1:17" hidden="1" x14ac:dyDescent="0.25">
      <c r="A309">
        <v>5680</v>
      </c>
      <c r="B309">
        <v>249516</v>
      </c>
      <c r="C309" t="s">
        <v>66</v>
      </c>
      <c r="D309" t="s">
        <v>38</v>
      </c>
      <c r="E309" t="s">
        <v>44</v>
      </c>
      <c r="F309">
        <v>0</v>
      </c>
      <c r="G309">
        <v>0</v>
      </c>
      <c r="H309">
        <v>0</v>
      </c>
      <c r="K309">
        <v>2.1</v>
      </c>
      <c r="L309" t="s">
        <v>77</v>
      </c>
      <c r="M309">
        <v>4</v>
      </c>
      <c r="P309" t="s">
        <v>41</v>
      </c>
      <c r="Q309">
        <v>13068778</v>
      </c>
    </row>
    <row r="310" spans="1:17" hidden="1" x14ac:dyDescent="0.25">
      <c r="A310">
        <v>5685</v>
      </c>
      <c r="B310">
        <v>249560</v>
      </c>
      <c r="C310" t="s">
        <v>66</v>
      </c>
      <c r="D310" t="s">
        <v>38</v>
      </c>
      <c r="E310" t="s">
        <v>44</v>
      </c>
      <c r="F310">
        <v>0</v>
      </c>
      <c r="G310">
        <v>0</v>
      </c>
      <c r="H310">
        <v>0</v>
      </c>
      <c r="K310">
        <v>8.24</v>
      </c>
      <c r="L310" t="s">
        <v>57</v>
      </c>
      <c r="M310">
        <v>3</v>
      </c>
      <c r="P310" t="s">
        <v>41</v>
      </c>
      <c r="Q310">
        <v>13068779</v>
      </c>
    </row>
    <row r="311" spans="1:17" hidden="1" x14ac:dyDescent="0.25">
      <c r="A311">
        <v>6009</v>
      </c>
      <c r="B311">
        <v>252045</v>
      </c>
      <c r="C311" t="s">
        <v>66</v>
      </c>
      <c r="D311" t="s">
        <v>54</v>
      </c>
      <c r="E311" t="s">
        <v>44</v>
      </c>
      <c r="F311">
        <v>0</v>
      </c>
      <c r="G311">
        <v>0</v>
      </c>
      <c r="H311">
        <v>0</v>
      </c>
      <c r="K311">
        <v>1.91</v>
      </c>
      <c r="L311" t="s">
        <v>40</v>
      </c>
      <c r="M311">
        <v>2</v>
      </c>
      <c r="P311" t="s">
        <v>41</v>
      </c>
      <c r="Q311">
        <v>6056157</v>
      </c>
    </row>
    <row r="312" spans="1:17" hidden="1" x14ac:dyDescent="0.25">
      <c r="A312">
        <v>6020</v>
      </c>
      <c r="B312">
        <v>0</v>
      </c>
      <c r="D312" t="s">
        <v>54</v>
      </c>
      <c r="E312" t="s">
        <v>44</v>
      </c>
      <c r="F312">
        <v>0</v>
      </c>
      <c r="G312">
        <v>0</v>
      </c>
      <c r="H312">
        <v>0</v>
      </c>
      <c r="K312">
        <v>0</v>
      </c>
      <c r="L312" t="s">
        <v>45</v>
      </c>
      <c r="M312">
        <v>0</v>
      </c>
      <c r="Q312">
        <v>3690196</v>
      </c>
    </row>
    <row r="313" spans="1:17" hidden="1" x14ac:dyDescent="0.25">
      <c r="A313">
        <v>6666</v>
      </c>
      <c r="B313">
        <v>0</v>
      </c>
      <c r="D313" t="s">
        <v>54</v>
      </c>
      <c r="E313" t="s">
        <v>44</v>
      </c>
      <c r="F313">
        <v>0</v>
      </c>
      <c r="G313">
        <v>0</v>
      </c>
      <c r="H313">
        <v>0</v>
      </c>
      <c r="K313">
        <v>0</v>
      </c>
      <c r="L313" t="s">
        <v>45</v>
      </c>
      <c r="M313">
        <v>0</v>
      </c>
      <c r="Q313">
        <v>3631659</v>
      </c>
    </row>
    <row r="314" spans="1:17" hidden="1" x14ac:dyDescent="0.25">
      <c r="A314">
        <v>6668</v>
      </c>
      <c r="B314">
        <v>0</v>
      </c>
      <c r="D314" t="s">
        <v>54</v>
      </c>
      <c r="E314" t="s">
        <v>44</v>
      </c>
      <c r="F314">
        <v>0</v>
      </c>
      <c r="G314">
        <v>0</v>
      </c>
      <c r="H314">
        <v>0</v>
      </c>
      <c r="K314">
        <v>0</v>
      </c>
      <c r="L314" t="s">
        <v>40</v>
      </c>
      <c r="M314">
        <v>0</v>
      </c>
      <c r="Q314">
        <v>3631734</v>
      </c>
    </row>
    <row r="315" spans="1:17" hidden="1" x14ac:dyDescent="0.25">
      <c r="A315">
        <v>6672</v>
      </c>
      <c r="B315">
        <v>0</v>
      </c>
      <c r="D315" t="s">
        <v>54</v>
      </c>
      <c r="E315" t="s">
        <v>44</v>
      </c>
      <c r="F315">
        <v>0</v>
      </c>
      <c r="G315">
        <v>0</v>
      </c>
      <c r="H315">
        <v>0</v>
      </c>
      <c r="K315">
        <v>0</v>
      </c>
      <c r="L315" t="s">
        <v>45</v>
      </c>
      <c r="M315">
        <v>0</v>
      </c>
      <c r="Q315">
        <v>3631658</v>
      </c>
    </row>
    <row r="316" spans="1:17" hidden="1" x14ac:dyDescent="0.25">
      <c r="A316">
        <v>6675</v>
      </c>
      <c r="B316">
        <v>0</v>
      </c>
      <c r="D316" t="s">
        <v>38</v>
      </c>
      <c r="E316" t="s">
        <v>44</v>
      </c>
      <c r="F316">
        <v>0</v>
      </c>
      <c r="G316">
        <v>0</v>
      </c>
      <c r="H316">
        <v>0</v>
      </c>
      <c r="K316">
        <v>0</v>
      </c>
      <c r="L316" t="s">
        <v>45</v>
      </c>
      <c r="M316">
        <v>0</v>
      </c>
      <c r="Q316">
        <v>3631651</v>
      </c>
    </row>
    <row r="317" spans="1:17" hidden="1" x14ac:dyDescent="0.25">
      <c r="A317">
        <v>6920</v>
      </c>
      <c r="B317">
        <v>0</v>
      </c>
      <c r="D317" t="s">
        <v>38</v>
      </c>
      <c r="E317" t="s">
        <v>44</v>
      </c>
      <c r="F317">
        <v>0</v>
      </c>
      <c r="G317">
        <v>0</v>
      </c>
      <c r="H317">
        <v>0</v>
      </c>
      <c r="K317">
        <v>0</v>
      </c>
      <c r="L317" t="s">
        <v>55</v>
      </c>
      <c r="M317">
        <v>0</v>
      </c>
      <c r="Q317">
        <v>3658528</v>
      </c>
    </row>
    <row r="318" spans="1:17" hidden="1" x14ac:dyDescent="0.25">
      <c r="A318">
        <v>7430</v>
      </c>
      <c r="B318">
        <v>264595</v>
      </c>
      <c r="C318" t="s">
        <v>66</v>
      </c>
      <c r="D318" t="s">
        <v>38</v>
      </c>
      <c r="E318" t="s">
        <v>44</v>
      </c>
      <c r="F318">
        <v>0</v>
      </c>
      <c r="G318">
        <v>0</v>
      </c>
      <c r="H318">
        <v>0</v>
      </c>
      <c r="K318">
        <v>1.3</v>
      </c>
      <c r="L318" t="s">
        <v>55</v>
      </c>
      <c r="M318">
        <v>5</v>
      </c>
      <c r="P318" t="s">
        <v>41</v>
      </c>
      <c r="Q318">
        <v>15552977</v>
      </c>
    </row>
    <row r="319" spans="1:17" hidden="1" x14ac:dyDescent="0.25">
      <c r="A319">
        <v>8526</v>
      </c>
      <c r="B319">
        <v>273500</v>
      </c>
      <c r="C319" t="s">
        <v>66</v>
      </c>
      <c r="D319" t="s">
        <v>38</v>
      </c>
      <c r="E319" t="s">
        <v>44</v>
      </c>
      <c r="F319">
        <v>0</v>
      </c>
      <c r="G319">
        <v>0</v>
      </c>
      <c r="H319">
        <v>0</v>
      </c>
      <c r="K319">
        <v>1.35</v>
      </c>
      <c r="L319" t="s">
        <v>43</v>
      </c>
      <c r="M319">
        <v>1</v>
      </c>
      <c r="P319" t="s">
        <v>41</v>
      </c>
      <c r="Q319">
        <v>6029151</v>
      </c>
    </row>
    <row r="320" spans="1:17" hidden="1" x14ac:dyDescent="0.25">
      <c r="A320">
        <v>8641</v>
      </c>
      <c r="B320">
        <v>0</v>
      </c>
      <c r="D320" t="s">
        <v>38</v>
      </c>
      <c r="E320" t="s">
        <v>44</v>
      </c>
      <c r="F320">
        <v>0</v>
      </c>
      <c r="G320">
        <v>0</v>
      </c>
      <c r="H320">
        <v>0</v>
      </c>
      <c r="K320">
        <v>0</v>
      </c>
      <c r="L320" t="s">
        <v>45</v>
      </c>
      <c r="M320">
        <v>0</v>
      </c>
      <c r="Q320">
        <v>12372878</v>
      </c>
    </row>
    <row r="321" spans="1:17" hidden="1" x14ac:dyDescent="0.25">
      <c r="A321">
        <v>8842</v>
      </c>
      <c r="B321">
        <v>0</v>
      </c>
      <c r="D321" t="s">
        <v>54</v>
      </c>
      <c r="E321" t="s">
        <v>44</v>
      </c>
      <c r="F321">
        <v>0</v>
      </c>
      <c r="G321">
        <v>1</v>
      </c>
      <c r="H321">
        <v>0</v>
      </c>
      <c r="K321">
        <v>0</v>
      </c>
      <c r="L321" t="s">
        <v>40</v>
      </c>
      <c r="M321">
        <v>0</v>
      </c>
      <c r="Q321">
        <v>10142912</v>
      </c>
    </row>
    <row r="322" spans="1:17" hidden="1" x14ac:dyDescent="0.25">
      <c r="A322">
        <v>8983</v>
      </c>
      <c r="B322">
        <v>0</v>
      </c>
      <c r="D322" t="s">
        <v>38</v>
      </c>
      <c r="E322" t="s">
        <v>44</v>
      </c>
      <c r="F322">
        <v>0</v>
      </c>
      <c r="G322">
        <v>0</v>
      </c>
      <c r="H322">
        <v>0</v>
      </c>
      <c r="K322">
        <v>0</v>
      </c>
      <c r="L322" t="s">
        <v>40</v>
      </c>
      <c r="M322">
        <v>0</v>
      </c>
      <c r="Q322">
        <v>10173108</v>
      </c>
    </row>
    <row r="323" spans="1:17" hidden="1" x14ac:dyDescent="0.25">
      <c r="A323">
        <v>8989</v>
      </c>
      <c r="B323">
        <v>0</v>
      </c>
      <c r="D323" t="s">
        <v>54</v>
      </c>
      <c r="E323" t="s">
        <v>44</v>
      </c>
      <c r="F323">
        <v>1</v>
      </c>
      <c r="G323">
        <v>1</v>
      </c>
      <c r="H323">
        <v>0</v>
      </c>
      <c r="K323">
        <v>0</v>
      </c>
      <c r="L323" t="s">
        <v>45</v>
      </c>
      <c r="M323">
        <v>0</v>
      </c>
      <c r="Q323">
        <v>3745930</v>
      </c>
    </row>
    <row r="324" spans="1:17" hidden="1" x14ac:dyDescent="0.25">
      <c r="A324">
        <v>9043</v>
      </c>
      <c r="B324">
        <v>277864</v>
      </c>
      <c r="C324" t="s">
        <v>66</v>
      </c>
      <c r="D324" t="s">
        <v>38</v>
      </c>
      <c r="E324" t="s">
        <v>44</v>
      </c>
      <c r="F324">
        <v>1</v>
      </c>
      <c r="G324">
        <v>1</v>
      </c>
      <c r="H324">
        <v>0</v>
      </c>
      <c r="K324">
        <v>0.97</v>
      </c>
      <c r="L324" t="s">
        <v>43</v>
      </c>
      <c r="M324">
        <v>1</v>
      </c>
      <c r="P324" t="s">
        <v>41</v>
      </c>
      <c r="Q324">
        <v>13054283</v>
      </c>
    </row>
    <row r="325" spans="1:17" hidden="1" x14ac:dyDescent="0.25">
      <c r="A325">
        <v>10604</v>
      </c>
      <c r="B325">
        <v>290397</v>
      </c>
      <c r="C325" t="s">
        <v>66</v>
      </c>
      <c r="D325" t="s">
        <v>54</v>
      </c>
      <c r="E325" t="s">
        <v>44</v>
      </c>
      <c r="F325">
        <v>0</v>
      </c>
      <c r="G325">
        <v>0</v>
      </c>
      <c r="H325">
        <v>0</v>
      </c>
      <c r="K325">
        <v>4.25</v>
      </c>
      <c r="L325" t="s">
        <v>45</v>
      </c>
      <c r="M325">
        <v>2</v>
      </c>
      <c r="P325" t="s">
        <v>100</v>
      </c>
      <c r="Q325">
        <v>15561960</v>
      </c>
    </row>
    <row r="326" spans="1:17" hidden="1" x14ac:dyDescent="0.25">
      <c r="A326">
        <v>10837</v>
      </c>
      <c r="B326">
        <v>0</v>
      </c>
      <c r="D326" t="s">
        <v>38</v>
      </c>
      <c r="E326" t="s">
        <v>44</v>
      </c>
      <c r="F326">
        <v>0</v>
      </c>
      <c r="G326">
        <v>0</v>
      </c>
      <c r="H326">
        <v>0</v>
      </c>
      <c r="K326">
        <v>0</v>
      </c>
      <c r="L326" t="s">
        <v>45</v>
      </c>
      <c r="M326">
        <v>0</v>
      </c>
      <c r="Q326">
        <v>12363490</v>
      </c>
    </row>
    <row r="327" spans="1:17" hidden="1" x14ac:dyDescent="0.25">
      <c r="A327">
        <v>10850</v>
      </c>
      <c r="B327">
        <v>0</v>
      </c>
      <c r="D327" t="s">
        <v>38</v>
      </c>
      <c r="E327" t="s">
        <v>44</v>
      </c>
      <c r="F327">
        <v>0</v>
      </c>
      <c r="G327">
        <v>0</v>
      </c>
      <c r="H327">
        <v>0</v>
      </c>
      <c r="K327">
        <v>0</v>
      </c>
      <c r="L327" t="s">
        <v>45</v>
      </c>
      <c r="M327">
        <v>0</v>
      </c>
      <c r="Q327">
        <v>14883199</v>
      </c>
    </row>
    <row r="328" spans="1:17" hidden="1" x14ac:dyDescent="0.25">
      <c r="A328">
        <v>10854</v>
      </c>
      <c r="B328">
        <v>0</v>
      </c>
      <c r="D328" t="s">
        <v>38</v>
      </c>
      <c r="E328" t="s">
        <v>44</v>
      </c>
      <c r="F328">
        <v>0</v>
      </c>
      <c r="G328">
        <v>0</v>
      </c>
      <c r="H328">
        <v>0</v>
      </c>
      <c r="K328">
        <v>0</v>
      </c>
      <c r="L328" t="s">
        <v>45</v>
      </c>
      <c r="M328">
        <v>0</v>
      </c>
      <c r="Q328">
        <v>12363610</v>
      </c>
    </row>
    <row r="329" spans="1:17" hidden="1" x14ac:dyDescent="0.25">
      <c r="A329">
        <v>10855</v>
      </c>
      <c r="B329">
        <v>0</v>
      </c>
      <c r="D329" t="s">
        <v>38</v>
      </c>
      <c r="E329" t="s">
        <v>44</v>
      </c>
      <c r="F329">
        <v>0</v>
      </c>
      <c r="G329">
        <v>0</v>
      </c>
      <c r="H329">
        <v>0</v>
      </c>
      <c r="K329">
        <v>0</v>
      </c>
      <c r="L329" t="s">
        <v>45</v>
      </c>
      <c r="M329">
        <v>0</v>
      </c>
      <c r="Q329">
        <v>12363585</v>
      </c>
    </row>
    <row r="330" spans="1:17" hidden="1" x14ac:dyDescent="0.25">
      <c r="A330">
        <v>10905</v>
      </c>
      <c r="B330">
        <v>0</v>
      </c>
      <c r="D330" t="s">
        <v>38</v>
      </c>
      <c r="E330" t="s">
        <v>44</v>
      </c>
      <c r="F330">
        <v>0</v>
      </c>
      <c r="G330">
        <v>0</v>
      </c>
      <c r="H330">
        <v>0</v>
      </c>
      <c r="K330">
        <v>0</v>
      </c>
      <c r="L330" t="s">
        <v>45</v>
      </c>
      <c r="M330">
        <v>0</v>
      </c>
      <c r="Q330">
        <v>14847759</v>
      </c>
    </row>
    <row r="331" spans="1:17" hidden="1" x14ac:dyDescent="0.25">
      <c r="A331">
        <v>11031</v>
      </c>
      <c r="B331">
        <v>0</v>
      </c>
      <c r="D331" t="s">
        <v>38</v>
      </c>
      <c r="E331" t="s">
        <v>44</v>
      </c>
      <c r="F331">
        <v>0</v>
      </c>
      <c r="G331">
        <v>0</v>
      </c>
      <c r="H331">
        <v>0</v>
      </c>
      <c r="K331">
        <v>0</v>
      </c>
      <c r="L331" t="s">
        <v>45</v>
      </c>
      <c r="M331">
        <v>0</v>
      </c>
      <c r="Q331">
        <v>3714445</v>
      </c>
    </row>
    <row r="332" spans="1:17" hidden="1" x14ac:dyDescent="0.25">
      <c r="A332">
        <v>11276</v>
      </c>
      <c r="B332">
        <v>0</v>
      </c>
      <c r="D332" t="s">
        <v>54</v>
      </c>
      <c r="E332" t="s">
        <v>44</v>
      </c>
      <c r="F332">
        <v>0</v>
      </c>
      <c r="G332">
        <v>0</v>
      </c>
      <c r="H332">
        <v>0</v>
      </c>
      <c r="K332">
        <v>0</v>
      </c>
      <c r="L332" t="s">
        <v>122</v>
      </c>
      <c r="M332">
        <v>0</v>
      </c>
      <c r="Q332">
        <v>14854932</v>
      </c>
    </row>
    <row r="333" spans="1:17" hidden="1" x14ac:dyDescent="0.25">
      <c r="A333">
        <v>11356</v>
      </c>
      <c r="B333">
        <v>0</v>
      </c>
      <c r="D333" t="s">
        <v>38</v>
      </c>
      <c r="E333" t="s">
        <v>44</v>
      </c>
      <c r="F333">
        <v>0</v>
      </c>
      <c r="G333">
        <v>0</v>
      </c>
      <c r="H333">
        <v>0</v>
      </c>
      <c r="K333">
        <v>0</v>
      </c>
      <c r="L333" t="s">
        <v>45</v>
      </c>
      <c r="M333">
        <v>0</v>
      </c>
      <c r="Q333">
        <v>14897640</v>
      </c>
    </row>
    <row r="334" spans="1:17" hidden="1" x14ac:dyDescent="0.25">
      <c r="A334">
        <v>12747</v>
      </c>
      <c r="B334">
        <v>0</v>
      </c>
      <c r="D334" t="s">
        <v>38</v>
      </c>
      <c r="E334" t="s">
        <v>44</v>
      </c>
      <c r="F334">
        <v>0</v>
      </c>
      <c r="G334">
        <v>0</v>
      </c>
      <c r="H334">
        <v>0</v>
      </c>
      <c r="K334">
        <v>0</v>
      </c>
      <c r="L334" t="s">
        <v>55</v>
      </c>
      <c r="M334">
        <v>0</v>
      </c>
      <c r="Q334">
        <v>14861456</v>
      </c>
    </row>
    <row r="335" spans="1:17" hidden="1" x14ac:dyDescent="0.25">
      <c r="A335">
        <v>12748</v>
      </c>
      <c r="B335">
        <v>0</v>
      </c>
      <c r="D335" t="s">
        <v>38</v>
      </c>
      <c r="E335" t="s">
        <v>44</v>
      </c>
      <c r="F335">
        <v>0</v>
      </c>
      <c r="G335">
        <v>0</v>
      </c>
      <c r="H335">
        <v>0</v>
      </c>
      <c r="K335">
        <v>0</v>
      </c>
      <c r="L335" t="s">
        <v>45</v>
      </c>
      <c r="M335">
        <v>0</v>
      </c>
      <c r="Q335">
        <v>3641549</v>
      </c>
    </row>
    <row r="336" spans="1:17" hidden="1" x14ac:dyDescent="0.25">
      <c r="A336">
        <v>12752</v>
      </c>
      <c r="B336">
        <v>0</v>
      </c>
      <c r="D336" t="s">
        <v>38</v>
      </c>
      <c r="E336" t="s">
        <v>44</v>
      </c>
      <c r="F336">
        <v>0</v>
      </c>
      <c r="G336">
        <v>0</v>
      </c>
      <c r="H336">
        <v>0</v>
      </c>
      <c r="K336">
        <v>0</v>
      </c>
      <c r="L336" t="s">
        <v>45</v>
      </c>
      <c r="M336">
        <v>0</v>
      </c>
      <c r="Q336">
        <v>3641540</v>
      </c>
    </row>
    <row r="337" spans="1:17" hidden="1" x14ac:dyDescent="0.25">
      <c r="A337">
        <v>13923</v>
      </c>
      <c r="B337">
        <v>0</v>
      </c>
      <c r="D337" t="s">
        <v>38</v>
      </c>
      <c r="E337" t="s">
        <v>44</v>
      </c>
      <c r="F337">
        <v>0</v>
      </c>
      <c r="G337">
        <v>0</v>
      </c>
      <c r="H337">
        <v>0</v>
      </c>
      <c r="K337">
        <v>0</v>
      </c>
      <c r="L337" t="s">
        <v>129</v>
      </c>
      <c r="M337">
        <v>0</v>
      </c>
      <c r="Q337">
        <v>14877869</v>
      </c>
    </row>
    <row r="338" spans="1:17" hidden="1" x14ac:dyDescent="0.25">
      <c r="A338">
        <v>13934</v>
      </c>
      <c r="B338">
        <v>0</v>
      </c>
      <c r="D338" t="s">
        <v>38</v>
      </c>
      <c r="E338" t="s">
        <v>44</v>
      </c>
      <c r="F338">
        <v>0</v>
      </c>
      <c r="G338">
        <v>0</v>
      </c>
      <c r="H338">
        <v>0</v>
      </c>
      <c r="K338">
        <v>0</v>
      </c>
      <c r="L338" t="s">
        <v>40</v>
      </c>
      <c r="M338">
        <v>0</v>
      </c>
      <c r="Q338">
        <v>14877920</v>
      </c>
    </row>
    <row r="339" spans="1:17" hidden="1" x14ac:dyDescent="0.25">
      <c r="A339">
        <v>13946</v>
      </c>
      <c r="B339">
        <v>0</v>
      </c>
      <c r="D339" t="s">
        <v>38</v>
      </c>
      <c r="E339" t="s">
        <v>44</v>
      </c>
      <c r="F339">
        <v>0</v>
      </c>
      <c r="G339">
        <v>0</v>
      </c>
      <c r="H339">
        <v>0</v>
      </c>
      <c r="K339">
        <v>0</v>
      </c>
      <c r="L339" t="s">
        <v>45</v>
      </c>
      <c r="M339">
        <v>0</v>
      </c>
      <c r="Q339">
        <v>12341603</v>
      </c>
    </row>
    <row r="340" spans="1:17" hidden="1" x14ac:dyDescent="0.25">
      <c r="A340">
        <v>13947</v>
      </c>
      <c r="B340">
        <v>0</v>
      </c>
      <c r="D340" t="s">
        <v>38</v>
      </c>
      <c r="E340" t="s">
        <v>44</v>
      </c>
      <c r="F340">
        <v>0</v>
      </c>
      <c r="G340">
        <v>0</v>
      </c>
      <c r="H340">
        <v>0</v>
      </c>
      <c r="K340">
        <v>0</v>
      </c>
      <c r="L340" t="s">
        <v>45</v>
      </c>
      <c r="M340">
        <v>0</v>
      </c>
      <c r="Q340">
        <v>12341933</v>
      </c>
    </row>
    <row r="341" spans="1:17" hidden="1" x14ac:dyDescent="0.25">
      <c r="A341">
        <v>13953</v>
      </c>
      <c r="B341">
        <v>0</v>
      </c>
      <c r="D341" t="s">
        <v>38</v>
      </c>
      <c r="E341" t="s">
        <v>44</v>
      </c>
      <c r="F341">
        <v>0</v>
      </c>
      <c r="G341">
        <v>0</v>
      </c>
      <c r="H341">
        <v>0</v>
      </c>
      <c r="K341">
        <v>0</v>
      </c>
      <c r="L341" t="s">
        <v>45</v>
      </c>
      <c r="M341">
        <v>0</v>
      </c>
      <c r="Q341">
        <v>12341610</v>
      </c>
    </row>
    <row r="342" spans="1:17" hidden="1" x14ac:dyDescent="0.25">
      <c r="A342">
        <v>16786</v>
      </c>
      <c r="B342">
        <v>346897</v>
      </c>
      <c r="C342" t="s">
        <v>66</v>
      </c>
      <c r="D342" t="s">
        <v>38</v>
      </c>
      <c r="E342" t="s">
        <v>44</v>
      </c>
      <c r="F342">
        <v>1</v>
      </c>
      <c r="G342">
        <v>0</v>
      </c>
      <c r="H342">
        <v>0</v>
      </c>
      <c r="K342">
        <v>3.38</v>
      </c>
      <c r="L342" t="s">
        <v>45</v>
      </c>
      <c r="M342">
        <v>2</v>
      </c>
      <c r="P342" t="s">
        <v>100</v>
      </c>
      <c r="Q342">
        <v>17987786</v>
      </c>
    </row>
    <row r="343" spans="1:17" hidden="1" x14ac:dyDescent="0.25">
      <c r="A343">
        <v>16822</v>
      </c>
      <c r="B343">
        <v>346899</v>
      </c>
      <c r="C343" t="s">
        <v>66</v>
      </c>
      <c r="D343" t="s">
        <v>38</v>
      </c>
      <c r="E343" t="s">
        <v>44</v>
      </c>
      <c r="F343">
        <v>1</v>
      </c>
      <c r="G343">
        <v>0</v>
      </c>
      <c r="H343">
        <v>0</v>
      </c>
      <c r="K343">
        <v>11.6</v>
      </c>
      <c r="L343" t="s">
        <v>45</v>
      </c>
      <c r="M343">
        <v>2</v>
      </c>
      <c r="P343" t="s">
        <v>100</v>
      </c>
      <c r="Q343">
        <v>17987788</v>
      </c>
    </row>
    <row r="344" spans="1:17" hidden="1" x14ac:dyDescent="0.25">
      <c r="A344">
        <v>17015</v>
      </c>
      <c r="B344">
        <v>349222</v>
      </c>
      <c r="C344" t="s">
        <v>66</v>
      </c>
      <c r="D344" t="s">
        <v>54</v>
      </c>
      <c r="E344" t="s">
        <v>44</v>
      </c>
      <c r="F344">
        <v>0</v>
      </c>
      <c r="G344">
        <v>0</v>
      </c>
      <c r="H344">
        <v>0</v>
      </c>
      <c r="K344">
        <v>7.53</v>
      </c>
      <c r="L344" t="s">
        <v>45</v>
      </c>
      <c r="M344">
        <v>2</v>
      </c>
      <c r="P344" t="s">
        <v>100</v>
      </c>
      <c r="Q344">
        <v>17990413</v>
      </c>
    </row>
    <row r="345" spans="1:17" hidden="1" x14ac:dyDescent="0.25">
      <c r="A345">
        <v>18017</v>
      </c>
      <c r="B345">
        <v>358630</v>
      </c>
      <c r="C345" t="s">
        <v>66</v>
      </c>
      <c r="D345" t="s">
        <v>38</v>
      </c>
      <c r="E345" t="s">
        <v>44</v>
      </c>
      <c r="F345">
        <v>1</v>
      </c>
      <c r="G345">
        <v>1</v>
      </c>
      <c r="H345">
        <v>0</v>
      </c>
      <c r="K345">
        <v>5.94</v>
      </c>
      <c r="L345" t="s">
        <v>43</v>
      </c>
      <c r="M345">
        <v>1</v>
      </c>
      <c r="P345" t="s">
        <v>41</v>
      </c>
      <c r="Q345">
        <v>18001021</v>
      </c>
    </row>
    <row r="346" spans="1:17" hidden="1" x14ac:dyDescent="0.25">
      <c r="A346">
        <v>18018</v>
      </c>
      <c r="B346">
        <v>358631</v>
      </c>
      <c r="C346" t="s">
        <v>66</v>
      </c>
      <c r="D346" t="s">
        <v>38</v>
      </c>
      <c r="E346" t="s">
        <v>44</v>
      </c>
      <c r="F346">
        <v>1</v>
      </c>
      <c r="G346">
        <v>1</v>
      </c>
      <c r="H346">
        <v>0</v>
      </c>
      <c r="K346">
        <v>4.95</v>
      </c>
      <c r="L346" t="s">
        <v>40</v>
      </c>
      <c r="M346">
        <v>2</v>
      </c>
      <c r="P346" t="s">
        <v>41</v>
      </c>
      <c r="Q346">
        <v>18001022</v>
      </c>
    </row>
    <row r="347" spans="1:17" hidden="1" x14ac:dyDescent="0.25">
      <c r="A347">
        <v>18261</v>
      </c>
      <c r="B347">
        <v>0</v>
      </c>
      <c r="D347" t="s">
        <v>54</v>
      </c>
      <c r="E347" t="s">
        <v>44</v>
      </c>
      <c r="F347">
        <v>0</v>
      </c>
      <c r="G347">
        <v>0</v>
      </c>
      <c r="H347">
        <v>0</v>
      </c>
      <c r="K347">
        <v>0</v>
      </c>
      <c r="L347" t="s">
        <v>43</v>
      </c>
      <c r="M347">
        <v>0</v>
      </c>
      <c r="Q347">
        <v>17324478</v>
      </c>
    </row>
    <row r="348" spans="1:17" hidden="1" x14ac:dyDescent="0.25">
      <c r="A348">
        <v>18732</v>
      </c>
      <c r="B348">
        <v>0</v>
      </c>
      <c r="D348" t="s">
        <v>38</v>
      </c>
      <c r="E348" t="s">
        <v>44</v>
      </c>
      <c r="F348">
        <v>0</v>
      </c>
      <c r="G348">
        <v>0</v>
      </c>
      <c r="H348">
        <v>0</v>
      </c>
      <c r="K348">
        <v>0</v>
      </c>
      <c r="L348" t="s">
        <v>45</v>
      </c>
      <c r="M348">
        <v>0</v>
      </c>
      <c r="Q348">
        <v>17329754</v>
      </c>
    </row>
    <row r="349" spans="1:17" hidden="1" x14ac:dyDescent="0.25">
      <c r="A349">
        <v>19888</v>
      </c>
      <c r="B349">
        <v>0</v>
      </c>
      <c r="D349" t="s">
        <v>38</v>
      </c>
      <c r="E349" t="s">
        <v>44</v>
      </c>
      <c r="F349">
        <v>0</v>
      </c>
      <c r="G349">
        <v>0</v>
      </c>
      <c r="H349">
        <v>0</v>
      </c>
      <c r="K349">
        <v>0</v>
      </c>
      <c r="L349" t="s">
        <v>45</v>
      </c>
      <c r="M349">
        <v>0</v>
      </c>
      <c r="Q349">
        <v>17340013</v>
      </c>
    </row>
    <row r="350" spans="1:17" hidden="1" x14ac:dyDescent="0.25">
      <c r="A350">
        <v>20448</v>
      </c>
      <c r="B350">
        <v>386388</v>
      </c>
      <c r="C350" t="s">
        <v>97</v>
      </c>
      <c r="D350" t="s">
        <v>54</v>
      </c>
      <c r="E350" t="s">
        <v>44</v>
      </c>
      <c r="F350">
        <v>0</v>
      </c>
      <c r="G350">
        <v>0</v>
      </c>
      <c r="H350">
        <v>0</v>
      </c>
      <c r="K350">
        <v>0.96</v>
      </c>
      <c r="L350" t="s">
        <v>45</v>
      </c>
      <c r="M350">
        <v>2</v>
      </c>
      <c r="P350" t="s">
        <v>41</v>
      </c>
      <c r="Q350">
        <v>18005321</v>
      </c>
    </row>
    <row r="351" spans="1:17" hidden="1" x14ac:dyDescent="0.25">
      <c r="A351">
        <v>20456</v>
      </c>
      <c r="B351">
        <v>386441</v>
      </c>
      <c r="C351" t="s">
        <v>97</v>
      </c>
      <c r="D351" t="s">
        <v>38</v>
      </c>
      <c r="E351" t="s">
        <v>44</v>
      </c>
      <c r="F351">
        <v>0</v>
      </c>
      <c r="G351">
        <v>0</v>
      </c>
      <c r="H351">
        <v>0</v>
      </c>
      <c r="K351">
        <v>4.9800000000000004</v>
      </c>
      <c r="L351" t="s">
        <v>45</v>
      </c>
      <c r="M351">
        <v>2</v>
      </c>
      <c r="P351" t="s">
        <v>41</v>
      </c>
      <c r="Q351">
        <v>10704228</v>
      </c>
    </row>
    <row r="352" spans="1:17" hidden="1" x14ac:dyDescent="0.25">
      <c r="A352">
        <v>942</v>
      </c>
      <c r="B352">
        <v>408076</v>
      </c>
      <c r="C352" t="s">
        <v>37</v>
      </c>
      <c r="D352" t="s">
        <v>38</v>
      </c>
      <c r="E352" t="s">
        <v>74</v>
      </c>
      <c r="F352">
        <v>0</v>
      </c>
      <c r="G352">
        <v>0</v>
      </c>
      <c r="H352">
        <v>0</v>
      </c>
      <c r="K352">
        <v>3.15</v>
      </c>
      <c r="L352" t="s">
        <v>43</v>
      </c>
      <c r="M352">
        <v>1</v>
      </c>
      <c r="P352" t="s">
        <v>100</v>
      </c>
      <c r="Q352">
        <v>13079786</v>
      </c>
    </row>
    <row r="353" spans="1:17" hidden="1" x14ac:dyDescent="0.25">
      <c r="A353">
        <v>4680</v>
      </c>
      <c r="B353">
        <v>239535</v>
      </c>
      <c r="C353" t="s">
        <v>66</v>
      </c>
      <c r="D353" t="s">
        <v>38</v>
      </c>
      <c r="E353" t="s">
        <v>74</v>
      </c>
      <c r="F353">
        <v>0</v>
      </c>
      <c r="G353">
        <v>0</v>
      </c>
      <c r="H353">
        <v>0</v>
      </c>
      <c r="K353">
        <v>5.67</v>
      </c>
      <c r="L353" t="s">
        <v>45</v>
      </c>
      <c r="M353">
        <v>2</v>
      </c>
      <c r="P353" t="s">
        <v>41</v>
      </c>
      <c r="Q353">
        <v>15566123</v>
      </c>
    </row>
    <row r="354" spans="1:17" hidden="1" x14ac:dyDescent="0.25">
      <c r="A354">
        <v>5422</v>
      </c>
      <c r="B354">
        <v>246140</v>
      </c>
      <c r="C354" t="s">
        <v>66</v>
      </c>
      <c r="D354" t="s">
        <v>38</v>
      </c>
      <c r="E354" t="s">
        <v>74</v>
      </c>
      <c r="F354">
        <v>0</v>
      </c>
      <c r="G354">
        <v>0</v>
      </c>
      <c r="H354">
        <v>0</v>
      </c>
      <c r="K354">
        <v>3.7</v>
      </c>
      <c r="L354" t="s">
        <v>59</v>
      </c>
      <c r="M354">
        <v>3</v>
      </c>
      <c r="P354" t="s">
        <v>41</v>
      </c>
      <c r="Q354">
        <v>15596759</v>
      </c>
    </row>
    <row r="355" spans="1:17" hidden="1" x14ac:dyDescent="0.25">
      <c r="A355">
        <v>6259</v>
      </c>
      <c r="B355">
        <v>254269</v>
      </c>
      <c r="C355" t="s">
        <v>66</v>
      </c>
      <c r="D355" t="s">
        <v>38</v>
      </c>
      <c r="E355" t="s">
        <v>74</v>
      </c>
      <c r="F355">
        <v>0</v>
      </c>
      <c r="G355">
        <v>0</v>
      </c>
      <c r="H355">
        <v>0</v>
      </c>
      <c r="K355">
        <v>0.76</v>
      </c>
      <c r="L355" t="s">
        <v>45</v>
      </c>
      <c r="M355">
        <v>2</v>
      </c>
      <c r="P355" t="s">
        <v>41</v>
      </c>
      <c r="Q355">
        <v>6113140</v>
      </c>
    </row>
    <row r="356" spans="1:17" hidden="1" x14ac:dyDescent="0.25">
      <c r="A356">
        <v>7088</v>
      </c>
      <c r="B356">
        <v>261430</v>
      </c>
      <c r="C356" t="s">
        <v>66</v>
      </c>
      <c r="D356" t="s">
        <v>38</v>
      </c>
      <c r="E356" t="s">
        <v>74</v>
      </c>
      <c r="F356">
        <v>0</v>
      </c>
      <c r="G356">
        <v>0</v>
      </c>
      <c r="H356">
        <v>0</v>
      </c>
      <c r="K356">
        <v>0.98</v>
      </c>
      <c r="L356" t="s">
        <v>63</v>
      </c>
      <c r="M356">
        <v>18</v>
      </c>
      <c r="P356" t="s">
        <v>41</v>
      </c>
      <c r="Q356">
        <v>10723764</v>
      </c>
    </row>
    <row r="357" spans="1:17" hidden="1" x14ac:dyDescent="0.25">
      <c r="A357">
        <v>10633</v>
      </c>
      <c r="B357">
        <v>290584</v>
      </c>
      <c r="C357" t="s">
        <v>66</v>
      </c>
      <c r="D357" t="s">
        <v>38</v>
      </c>
      <c r="E357" t="s">
        <v>74</v>
      </c>
      <c r="F357">
        <v>0</v>
      </c>
      <c r="G357">
        <v>0</v>
      </c>
      <c r="H357">
        <v>0</v>
      </c>
      <c r="K357">
        <v>0.9</v>
      </c>
      <c r="L357" t="s">
        <v>57</v>
      </c>
      <c r="M357">
        <v>3</v>
      </c>
      <c r="P357" t="s">
        <v>41</v>
      </c>
      <c r="Q357">
        <v>15566170</v>
      </c>
    </row>
    <row r="358" spans="1:17" hidden="1" x14ac:dyDescent="0.25">
      <c r="A358">
        <v>5268</v>
      </c>
      <c r="B358">
        <v>244775</v>
      </c>
      <c r="C358" t="s">
        <v>66</v>
      </c>
      <c r="D358" t="s">
        <v>49</v>
      </c>
      <c r="E358" t="s">
        <v>206</v>
      </c>
      <c r="F358">
        <v>0</v>
      </c>
      <c r="G358">
        <v>0</v>
      </c>
      <c r="H358">
        <v>0</v>
      </c>
      <c r="I358" t="s">
        <v>12</v>
      </c>
      <c r="K358">
        <v>1.1200000000000001</v>
      </c>
      <c r="L358" t="s">
        <v>45</v>
      </c>
      <c r="M358">
        <v>2</v>
      </c>
      <c r="P358" t="s">
        <v>41</v>
      </c>
      <c r="Q358">
        <v>15603398</v>
      </c>
    </row>
    <row r="359" spans="1:17" hidden="1" x14ac:dyDescent="0.25">
      <c r="A359">
        <v>7599</v>
      </c>
      <c r="B359">
        <v>0</v>
      </c>
      <c r="D359" t="s">
        <v>49</v>
      </c>
      <c r="E359" t="s">
        <v>206</v>
      </c>
      <c r="F359">
        <v>0</v>
      </c>
      <c r="G359">
        <v>0</v>
      </c>
      <c r="H359">
        <v>0</v>
      </c>
      <c r="I359" t="s">
        <v>12</v>
      </c>
      <c r="K359">
        <v>0</v>
      </c>
      <c r="L359" t="s">
        <v>40</v>
      </c>
      <c r="M359">
        <v>0</v>
      </c>
      <c r="Q359">
        <v>3565899</v>
      </c>
    </row>
    <row r="360" spans="1:17" hidden="1" x14ac:dyDescent="0.25">
      <c r="A360">
        <v>7605</v>
      </c>
      <c r="B360">
        <v>0</v>
      </c>
      <c r="D360" t="s">
        <v>49</v>
      </c>
      <c r="E360" t="s">
        <v>206</v>
      </c>
      <c r="F360">
        <v>0</v>
      </c>
      <c r="G360">
        <v>0</v>
      </c>
      <c r="H360">
        <v>0</v>
      </c>
      <c r="I360" t="s">
        <v>12</v>
      </c>
      <c r="K360">
        <v>0</v>
      </c>
      <c r="L360" t="s">
        <v>64</v>
      </c>
      <c r="M360">
        <v>0</v>
      </c>
      <c r="Q360">
        <v>3565897</v>
      </c>
    </row>
    <row r="361" spans="1:17" hidden="1" x14ac:dyDescent="0.25">
      <c r="A361">
        <v>7606</v>
      </c>
      <c r="B361">
        <v>0</v>
      </c>
      <c r="D361" t="s">
        <v>49</v>
      </c>
      <c r="E361" t="s">
        <v>206</v>
      </c>
      <c r="F361">
        <v>0</v>
      </c>
      <c r="G361">
        <v>0</v>
      </c>
      <c r="H361">
        <v>0</v>
      </c>
      <c r="I361" t="s">
        <v>12</v>
      </c>
      <c r="K361">
        <v>0</v>
      </c>
      <c r="L361" t="s">
        <v>64</v>
      </c>
      <c r="M361">
        <v>0</v>
      </c>
      <c r="Q361">
        <v>3565904</v>
      </c>
    </row>
    <row r="362" spans="1:17" hidden="1" x14ac:dyDescent="0.25">
      <c r="A362">
        <v>9587</v>
      </c>
      <c r="B362">
        <v>0</v>
      </c>
      <c r="D362" t="s">
        <v>49</v>
      </c>
      <c r="E362" t="s">
        <v>206</v>
      </c>
      <c r="F362">
        <v>0</v>
      </c>
      <c r="G362">
        <v>0</v>
      </c>
      <c r="H362">
        <v>0</v>
      </c>
      <c r="I362" t="s">
        <v>12</v>
      </c>
      <c r="K362">
        <v>0</v>
      </c>
      <c r="L362" t="s">
        <v>40</v>
      </c>
      <c r="M362">
        <v>0</v>
      </c>
      <c r="Q362">
        <v>14859388</v>
      </c>
    </row>
    <row r="363" spans="1:17" hidden="1" x14ac:dyDescent="0.25">
      <c r="A363">
        <v>10327</v>
      </c>
      <c r="B363">
        <v>0</v>
      </c>
      <c r="D363" t="s">
        <v>49</v>
      </c>
      <c r="E363" t="s">
        <v>206</v>
      </c>
      <c r="F363">
        <v>0</v>
      </c>
      <c r="G363">
        <v>0</v>
      </c>
      <c r="H363">
        <v>0</v>
      </c>
      <c r="I363" t="s">
        <v>12</v>
      </c>
      <c r="K363">
        <v>0</v>
      </c>
      <c r="L363" t="s">
        <v>40</v>
      </c>
      <c r="M363">
        <v>0</v>
      </c>
      <c r="Q363">
        <v>3568955</v>
      </c>
    </row>
    <row r="364" spans="1:17" hidden="1" x14ac:dyDescent="0.25">
      <c r="A364">
        <v>10337</v>
      </c>
      <c r="B364">
        <v>0</v>
      </c>
      <c r="D364" t="s">
        <v>49</v>
      </c>
      <c r="E364" t="s">
        <v>206</v>
      </c>
      <c r="F364">
        <v>0</v>
      </c>
      <c r="G364">
        <v>0</v>
      </c>
      <c r="H364">
        <v>0</v>
      </c>
      <c r="I364" t="s">
        <v>12</v>
      </c>
      <c r="K364">
        <v>0</v>
      </c>
      <c r="L364" t="s">
        <v>64</v>
      </c>
      <c r="M364">
        <v>0</v>
      </c>
      <c r="Q364">
        <v>3570204</v>
      </c>
    </row>
    <row r="365" spans="1:17" hidden="1" x14ac:dyDescent="0.25">
      <c r="A365">
        <v>10352</v>
      </c>
      <c r="B365">
        <v>0</v>
      </c>
      <c r="D365" t="s">
        <v>49</v>
      </c>
      <c r="E365" t="s">
        <v>206</v>
      </c>
      <c r="F365">
        <v>0</v>
      </c>
      <c r="G365">
        <v>0</v>
      </c>
      <c r="H365">
        <v>0</v>
      </c>
      <c r="I365" t="s">
        <v>12</v>
      </c>
      <c r="K365">
        <v>0</v>
      </c>
      <c r="L365" t="s">
        <v>40</v>
      </c>
      <c r="M365">
        <v>0</v>
      </c>
      <c r="Q365">
        <v>3570298</v>
      </c>
    </row>
    <row r="366" spans="1:17" hidden="1" x14ac:dyDescent="0.25">
      <c r="A366">
        <v>11001</v>
      </c>
      <c r="B366">
        <v>293990</v>
      </c>
      <c r="C366" t="s">
        <v>66</v>
      </c>
      <c r="D366" t="s">
        <v>49</v>
      </c>
      <c r="E366" t="s">
        <v>206</v>
      </c>
      <c r="F366">
        <v>0</v>
      </c>
      <c r="G366">
        <v>0</v>
      </c>
      <c r="H366">
        <v>0</v>
      </c>
      <c r="I366" t="s">
        <v>12</v>
      </c>
      <c r="K366">
        <v>1.86</v>
      </c>
      <c r="L366" t="s">
        <v>63</v>
      </c>
      <c r="M366">
        <v>18</v>
      </c>
      <c r="P366" t="s">
        <v>41</v>
      </c>
      <c r="Q366">
        <v>6059004</v>
      </c>
    </row>
    <row r="367" spans="1:17" hidden="1" x14ac:dyDescent="0.25">
      <c r="A367">
        <v>20840</v>
      </c>
      <c r="B367">
        <v>0</v>
      </c>
      <c r="D367" t="s">
        <v>49</v>
      </c>
      <c r="E367" t="s">
        <v>206</v>
      </c>
      <c r="F367">
        <v>0</v>
      </c>
      <c r="G367">
        <v>0</v>
      </c>
      <c r="H367">
        <v>0</v>
      </c>
      <c r="I367" t="s">
        <v>12</v>
      </c>
      <c r="K367">
        <v>0</v>
      </c>
      <c r="L367" t="s">
        <v>71</v>
      </c>
      <c r="M367">
        <v>0</v>
      </c>
      <c r="Q367">
        <v>17348832</v>
      </c>
    </row>
    <row r="368" spans="1:17" hidden="1" x14ac:dyDescent="0.25">
      <c r="A368">
        <v>20841</v>
      </c>
      <c r="B368">
        <v>0</v>
      </c>
      <c r="D368" t="s">
        <v>49</v>
      </c>
      <c r="E368" t="s">
        <v>206</v>
      </c>
      <c r="F368">
        <v>0</v>
      </c>
      <c r="G368">
        <v>0</v>
      </c>
      <c r="H368">
        <v>0</v>
      </c>
      <c r="I368" t="s">
        <v>12</v>
      </c>
      <c r="K368">
        <v>0</v>
      </c>
      <c r="L368" t="s">
        <v>40</v>
      </c>
      <c r="M368">
        <v>0</v>
      </c>
      <c r="Q368">
        <v>17348833</v>
      </c>
    </row>
    <row r="369" spans="1:17" hidden="1" x14ac:dyDescent="0.25">
      <c r="A369">
        <v>21530</v>
      </c>
      <c r="B369">
        <v>0</v>
      </c>
      <c r="D369" t="s">
        <v>49</v>
      </c>
      <c r="E369" t="s">
        <v>206</v>
      </c>
      <c r="F369">
        <v>0</v>
      </c>
      <c r="G369">
        <v>0</v>
      </c>
      <c r="H369">
        <v>0</v>
      </c>
      <c r="I369" t="s">
        <v>12</v>
      </c>
      <c r="K369">
        <v>0</v>
      </c>
      <c r="L369" t="s">
        <v>120</v>
      </c>
      <c r="M369">
        <v>0</v>
      </c>
      <c r="Q369">
        <v>17355577</v>
      </c>
    </row>
    <row r="370" spans="1:17" hidden="1" x14ac:dyDescent="0.25">
      <c r="A370">
        <v>21531</v>
      </c>
      <c r="B370">
        <v>0</v>
      </c>
      <c r="D370" t="s">
        <v>49</v>
      </c>
      <c r="E370" t="s">
        <v>206</v>
      </c>
      <c r="F370">
        <v>0</v>
      </c>
      <c r="G370">
        <v>0</v>
      </c>
      <c r="H370">
        <v>0</v>
      </c>
      <c r="I370" t="s">
        <v>12</v>
      </c>
      <c r="K370">
        <v>0</v>
      </c>
      <c r="L370" t="s">
        <v>120</v>
      </c>
      <c r="M370">
        <v>0</v>
      </c>
      <c r="Q370">
        <v>17355578</v>
      </c>
    </row>
    <row r="371" spans="1:17" hidden="1" x14ac:dyDescent="0.25">
      <c r="A371">
        <v>24076</v>
      </c>
      <c r="B371">
        <v>0</v>
      </c>
      <c r="D371" t="s">
        <v>49</v>
      </c>
      <c r="E371" t="s">
        <v>206</v>
      </c>
      <c r="F371">
        <v>0</v>
      </c>
      <c r="G371">
        <v>0</v>
      </c>
      <c r="H371">
        <v>0</v>
      </c>
      <c r="I371" t="s">
        <v>12</v>
      </c>
      <c r="K371">
        <v>0</v>
      </c>
      <c r="L371" t="s">
        <v>45</v>
      </c>
      <c r="M371">
        <v>0</v>
      </c>
      <c r="Q371">
        <v>17383796</v>
      </c>
    </row>
    <row r="372" spans="1:17" hidden="1" x14ac:dyDescent="0.25">
      <c r="A372">
        <v>46</v>
      </c>
      <c r="B372">
        <v>401710</v>
      </c>
      <c r="C372" t="s">
        <v>37</v>
      </c>
      <c r="D372" t="s">
        <v>38</v>
      </c>
      <c r="E372" t="s">
        <v>39</v>
      </c>
      <c r="F372">
        <v>0</v>
      </c>
      <c r="G372">
        <v>0</v>
      </c>
      <c r="H372">
        <v>0</v>
      </c>
      <c r="K372">
        <v>4.53</v>
      </c>
      <c r="L372" t="s">
        <v>40</v>
      </c>
      <c r="M372">
        <v>2</v>
      </c>
      <c r="P372" t="s">
        <v>41</v>
      </c>
      <c r="Q372">
        <v>5991690</v>
      </c>
    </row>
    <row r="373" spans="1:17" hidden="1" x14ac:dyDescent="0.25">
      <c r="A373">
        <v>680</v>
      </c>
      <c r="B373">
        <v>406190</v>
      </c>
      <c r="C373" t="s">
        <v>37</v>
      </c>
      <c r="D373" t="s">
        <v>38</v>
      </c>
      <c r="E373" t="s">
        <v>39</v>
      </c>
      <c r="F373">
        <v>0</v>
      </c>
      <c r="G373">
        <v>0</v>
      </c>
      <c r="H373">
        <v>0</v>
      </c>
      <c r="K373">
        <v>1.94</v>
      </c>
      <c r="L373" t="s">
        <v>55</v>
      </c>
      <c r="M373">
        <v>5</v>
      </c>
      <c r="P373" t="s">
        <v>41</v>
      </c>
      <c r="Q373">
        <v>13082935</v>
      </c>
    </row>
    <row r="374" spans="1:17" hidden="1" x14ac:dyDescent="0.25">
      <c r="A374">
        <v>934</v>
      </c>
      <c r="B374">
        <v>408044</v>
      </c>
      <c r="C374" t="s">
        <v>37</v>
      </c>
      <c r="D374" t="s">
        <v>38</v>
      </c>
      <c r="E374" t="s">
        <v>39</v>
      </c>
      <c r="F374">
        <v>0</v>
      </c>
      <c r="G374">
        <v>0</v>
      </c>
      <c r="H374">
        <v>0</v>
      </c>
      <c r="K374">
        <v>7.27</v>
      </c>
      <c r="L374" t="s">
        <v>45</v>
      </c>
      <c r="M374">
        <v>2</v>
      </c>
      <c r="P374" t="s">
        <v>41</v>
      </c>
      <c r="Q374">
        <v>15619389</v>
      </c>
    </row>
    <row r="375" spans="1:17" hidden="1" x14ac:dyDescent="0.25">
      <c r="A375">
        <v>1087</v>
      </c>
      <c r="B375">
        <v>409112</v>
      </c>
      <c r="C375" t="s">
        <v>37</v>
      </c>
      <c r="D375" t="s">
        <v>38</v>
      </c>
      <c r="E375" t="s">
        <v>39</v>
      </c>
      <c r="F375">
        <v>1</v>
      </c>
      <c r="G375">
        <v>0</v>
      </c>
      <c r="H375">
        <v>0</v>
      </c>
      <c r="K375">
        <v>3.53</v>
      </c>
      <c r="L375" t="s">
        <v>57</v>
      </c>
      <c r="M375">
        <v>3</v>
      </c>
      <c r="P375" t="s">
        <v>41</v>
      </c>
      <c r="Q375">
        <v>17957382</v>
      </c>
    </row>
    <row r="376" spans="1:17" hidden="1" x14ac:dyDescent="0.25">
      <c r="A376">
        <v>1549</v>
      </c>
      <c r="B376">
        <v>413190</v>
      </c>
      <c r="C376" t="s">
        <v>37</v>
      </c>
      <c r="D376" t="s">
        <v>54</v>
      </c>
      <c r="E376" t="s">
        <v>39</v>
      </c>
      <c r="F376">
        <v>0</v>
      </c>
      <c r="G376">
        <v>0</v>
      </c>
      <c r="H376">
        <v>0</v>
      </c>
      <c r="K376">
        <v>4</v>
      </c>
      <c r="L376" t="s">
        <v>71</v>
      </c>
      <c r="M376">
        <v>19</v>
      </c>
      <c r="P376" t="s">
        <v>100</v>
      </c>
      <c r="Q376">
        <v>18009031</v>
      </c>
    </row>
    <row r="377" spans="1:17" hidden="1" x14ac:dyDescent="0.25">
      <c r="A377">
        <v>2417</v>
      </c>
      <c r="B377">
        <v>0</v>
      </c>
      <c r="D377" t="s">
        <v>38</v>
      </c>
      <c r="E377" t="s">
        <v>39</v>
      </c>
      <c r="F377">
        <v>0</v>
      </c>
      <c r="G377">
        <v>0</v>
      </c>
      <c r="H377">
        <v>0</v>
      </c>
      <c r="K377">
        <v>0</v>
      </c>
      <c r="L377" t="s">
        <v>45</v>
      </c>
      <c r="M377">
        <v>0</v>
      </c>
      <c r="Q377">
        <v>14899085</v>
      </c>
    </row>
    <row r="378" spans="1:17" hidden="1" x14ac:dyDescent="0.25">
      <c r="A378">
        <v>2515</v>
      </c>
      <c r="B378">
        <v>219573</v>
      </c>
      <c r="C378" t="s">
        <v>66</v>
      </c>
      <c r="D378" t="s">
        <v>38</v>
      </c>
      <c r="E378" t="s">
        <v>39</v>
      </c>
      <c r="F378">
        <v>0</v>
      </c>
      <c r="G378">
        <v>0</v>
      </c>
      <c r="H378">
        <v>0</v>
      </c>
      <c r="K378">
        <v>7.97</v>
      </c>
      <c r="L378" t="s">
        <v>40</v>
      </c>
      <c r="M378">
        <v>2</v>
      </c>
      <c r="P378" t="s">
        <v>41</v>
      </c>
      <c r="Q378">
        <v>5992730</v>
      </c>
    </row>
    <row r="379" spans="1:17" hidden="1" x14ac:dyDescent="0.25">
      <c r="A379">
        <v>2749</v>
      </c>
      <c r="B379">
        <v>0</v>
      </c>
      <c r="D379" t="s">
        <v>38</v>
      </c>
      <c r="E379" t="s">
        <v>39</v>
      </c>
      <c r="F379">
        <v>0</v>
      </c>
      <c r="G379">
        <v>0</v>
      </c>
      <c r="H379">
        <v>0</v>
      </c>
      <c r="K379">
        <v>0</v>
      </c>
      <c r="L379" t="s">
        <v>45</v>
      </c>
      <c r="M379">
        <v>0</v>
      </c>
      <c r="Q379">
        <v>3617336</v>
      </c>
    </row>
    <row r="380" spans="1:17" hidden="1" x14ac:dyDescent="0.25">
      <c r="A380">
        <v>2786</v>
      </c>
      <c r="B380">
        <v>0</v>
      </c>
      <c r="D380" t="s">
        <v>54</v>
      </c>
      <c r="E380" t="s">
        <v>39</v>
      </c>
      <c r="F380">
        <v>0</v>
      </c>
      <c r="G380">
        <v>0</v>
      </c>
      <c r="H380">
        <v>0</v>
      </c>
      <c r="K380">
        <v>0</v>
      </c>
      <c r="L380" t="s">
        <v>40</v>
      </c>
      <c r="M380">
        <v>0</v>
      </c>
      <c r="Q380">
        <v>3567778</v>
      </c>
    </row>
    <row r="381" spans="1:17" hidden="1" x14ac:dyDescent="0.25">
      <c r="A381">
        <v>2790</v>
      </c>
      <c r="B381">
        <v>0</v>
      </c>
      <c r="D381" t="s">
        <v>54</v>
      </c>
      <c r="E381" t="s">
        <v>39</v>
      </c>
      <c r="F381">
        <v>0</v>
      </c>
      <c r="G381">
        <v>0</v>
      </c>
      <c r="H381">
        <v>0</v>
      </c>
      <c r="K381">
        <v>0</v>
      </c>
      <c r="L381" t="s">
        <v>40</v>
      </c>
      <c r="M381">
        <v>0</v>
      </c>
      <c r="Q381">
        <v>14891307</v>
      </c>
    </row>
    <row r="382" spans="1:17" hidden="1" x14ac:dyDescent="0.25">
      <c r="A382">
        <v>2791</v>
      </c>
      <c r="B382">
        <v>0</v>
      </c>
      <c r="D382" t="s">
        <v>38</v>
      </c>
      <c r="E382" t="s">
        <v>39</v>
      </c>
      <c r="F382">
        <v>0</v>
      </c>
      <c r="G382">
        <v>0</v>
      </c>
      <c r="H382">
        <v>0</v>
      </c>
      <c r="K382">
        <v>0</v>
      </c>
      <c r="L382" t="s">
        <v>40</v>
      </c>
      <c r="M382">
        <v>0</v>
      </c>
      <c r="Q382">
        <v>3567701</v>
      </c>
    </row>
    <row r="383" spans="1:17" hidden="1" x14ac:dyDescent="0.25">
      <c r="A383">
        <v>3242</v>
      </c>
      <c r="B383">
        <v>226488</v>
      </c>
      <c r="C383" t="s">
        <v>66</v>
      </c>
      <c r="D383" t="s">
        <v>54</v>
      </c>
      <c r="E383" t="s">
        <v>39</v>
      </c>
      <c r="F383">
        <v>0</v>
      </c>
      <c r="G383">
        <v>0</v>
      </c>
      <c r="H383">
        <v>0</v>
      </c>
      <c r="K383">
        <v>3.09</v>
      </c>
      <c r="L383" t="s">
        <v>55</v>
      </c>
      <c r="M383">
        <v>5</v>
      </c>
      <c r="P383" t="s">
        <v>41</v>
      </c>
      <c r="Q383">
        <v>6072174</v>
      </c>
    </row>
    <row r="384" spans="1:17" hidden="1" x14ac:dyDescent="0.25">
      <c r="A384">
        <v>4525</v>
      </c>
      <c r="B384">
        <v>0</v>
      </c>
      <c r="D384" t="s">
        <v>38</v>
      </c>
      <c r="E384" t="s">
        <v>39</v>
      </c>
      <c r="F384">
        <v>0</v>
      </c>
      <c r="G384">
        <v>0</v>
      </c>
      <c r="H384">
        <v>0</v>
      </c>
      <c r="K384">
        <v>0</v>
      </c>
      <c r="L384" t="s">
        <v>45</v>
      </c>
      <c r="M384">
        <v>0</v>
      </c>
      <c r="Q384">
        <v>3598994</v>
      </c>
    </row>
    <row r="385" spans="1:17" hidden="1" x14ac:dyDescent="0.25">
      <c r="A385">
        <v>4946</v>
      </c>
      <c r="B385">
        <v>242094</v>
      </c>
      <c r="C385" t="s">
        <v>66</v>
      </c>
      <c r="D385" t="s">
        <v>54</v>
      </c>
      <c r="E385" t="s">
        <v>39</v>
      </c>
      <c r="F385">
        <v>0</v>
      </c>
      <c r="G385">
        <v>0</v>
      </c>
      <c r="H385">
        <v>0</v>
      </c>
      <c r="K385">
        <v>1.86</v>
      </c>
      <c r="L385" t="s">
        <v>40</v>
      </c>
      <c r="M385">
        <v>2</v>
      </c>
      <c r="P385" t="s">
        <v>100</v>
      </c>
      <c r="Q385">
        <v>15602454</v>
      </c>
    </row>
    <row r="386" spans="1:17" hidden="1" x14ac:dyDescent="0.25">
      <c r="A386">
        <v>5018</v>
      </c>
      <c r="B386">
        <v>0</v>
      </c>
      <c r="D386" t="s">
        <v>54</v>
      </c>
      <c r="E386" t="s">
        <v>39</v>
      </c>
      <c r="F386">
        <v>0</v>
      </c>
      <c r="G386">
        <v>0</v>
      </c>
      <c r="H386">
        <v>0</v>
      </c>
      <c r="K386">
        <v>0</v>
      </c>
      <c r="L386" t="s">
        <v>40</v>
      </c>
      <c r="M386">
        <v>0</v>
      </c>
      <c r="Q386">
        <v>3685490</v>
      </c>
    </row>
    <row r="387" spans="1:17" hidden="1" x14ac:dyDescent="0.25">
      <c r="A387">
        <v>5025</v>
      </c>
      <c r="B387">
        <v>0</v>
      </c>
      <c r="D387" t="s">
        <v>38</v>
      </c>
      <c r="E387" t="s">
        <v>39</v>
      </c>
      <c r="F387">
        <v>0</v>
      </c>
      <c r="G387">
        <v>0</v>
      </c>
      <c r="H387">
        <v>0</v>
      </c>
      <c r="K387">
        <v>0</v>
      </c>
      <c r="L387" t="s">
        <v>40</v>
      </c>
      <c r="M387">
        <v>0</v>
      </c>
      <c r="Q387">
        <v>3685479</v>
      </c>
    </row>
    <row r="388" spans="1:17" hidden="1" x14ac:dyDescent="0.25">
      <c r="A388">
        <v>5681</v>
      </c>
      <c r="B388">
        <v>249519</v>
      </c>
      <c r="C388" t="s">
        <v>66</v>
      </c>
      <c r="D388" t="s">
        <v>38</v>
      </c>
      <c r="E388" t="s">
        <v>39</v>
      </c>
      <c r="F388">
        <v>0</v>
      </c>
      <c r="G388">
        <v>0</v>
      </c>
      <c r="H388">
        <v>0</v>
      </c>
      <c r="K388">
        <v>4.92</v>
      </c>
      <c r="L388" t="s">
        <v>67</v>
      </c>
      <c r="M388">
        <v>4</v>
      </c>
      <c r="P388" t="s">
        <v>41</v>
      </c>
      <c r="Q388">
        <v>5978141</v>
      </c>
    </row>
    <row r="389" spans="1:17" hidden="1" x14ac:dyDescent="0.25">
      <c r="A389">
        <v>6054</v>
      </c>
      <c r="B389">
        <v>0</v>
      </c>
      <c r="D389" t="s">
        <v>38</v>
      </c>
      <c r="E389" t="s">
        <v>39</v>
      </c>
      <c r="F389">
        <v>0</v>
      </c>
      <c r="G389">
        <v>0</v>
      </c>
      <c r="H389">
        <v>0</v>
      </c>
      <c r="K389">
        <v>0</v>
      </c>
      <c r="L389" t="s">
        <v>40</v>
      </c>
      <c r="M389">
        <v>0</v>
      </c>
      <c r="Q389">
        <v>3641547</v>
      </c>
    </row>
    <row r="390" spans="1:17" hidden="1" x14ac:dyDescent="0.25">
      <c r="A390">
        <v>6114</v>
      </c>
      <c r="B390">
        <v>253085</v>
      </c>
      <c r="C390" t="s">
        <v>66</v>
      </c>
      <c r="D390" t="s">
        <v>38</v>
      </c>
      <c r="E390" t="s">
        <v>39</v>
      </c>
      <c r="F390">
        <v>0</v>
      </c>
      <c r="G390">
        <v>0</v>
      </c>
      <c r="H390">
        <v>0</v>
      </c>
      <c r="K390">
        <v>10.029999999999999</v>
      </c>
      <c r="L390" t="s">
        <v>79</v>
      </c>
      <c r="M390">
        <v>7</v>
      </c>
      <c r="P390" t="s">
        <v>41</v>
      </c>
      <c r="Q390">
        <v>6075252</v>
      </c>
    </row>
    <row r="391" spans="1:17" hidden="1" x14ac:dyDescent="0.25">
      <c r="A391">
        <v>6204</v>
      </c>
      <c r="B391">
        <v>253579</v>
      </c>
      <c r="C391" t="s">
        <v>66</v>
      </c>
      <c r="D391" t="s">
        <v>38</v>
      </c>
      <c r="E391" t="s">
        <v>39</v>
      </c>
      <c r="F391">
        <v>0</v>
      </c>
      <c r="G391">
        <v>0</v>
      </c>
      <c r="H391">
        <v>0</v>
      </c>
      <c r="K391">
        <v>1</v>
      </c>
      <c r="L391" t="s">
        <v>45</v>
      </c>
      <c r="M391">
        <v>2</v>
      </c>
      <c r="P391" t="s">
        <v>41</v>
      </c>
      <c r="Q391">
        <v>6053543</v>
      </c>
    </row>
    <row r="392" spans="1:17" hidden="1" x14ac:dyDescent="0.25">
      <c r="A392">
        <v>6918</v>
      </c>
      <c r="B392">
        <v>0</v>
      </c>
      <c r="D392" t="s">
        <v>38</v>
      </c>
      <c r="E392" t="s">
        <v>39</v>
      </c>
      <c r="F392">
        <v>0</v>
      </c>
      <c r="G392">
        <v>0</v>
      </c>
      <c r="H392">
        <v>0</v>
      </c>
      <c r="K392">
        <v>0</v>
      </c>
      <c r="L392" t="s">
        <v>40</v>
      </c>
      <c r="M392">
        <v>0</v>
      </c>
      <c r="Q392">
        <v>3658453</v>
      </c>
    </row>
    <row r="393" spans="1:17" hidden="1" x14ac:dyDescent="0.25">
      <c r="A393">
        <v>7109</v>
      </c>
      <c r="B393">
        <v>0</v>
      </c>
      <c r="D393" t="s">
        <v>38</v>
      </c>
      <c r="E393" t="s">
        <v>39</v>
      </c>
      <c r="F393">
        <v>0</v>
      </c>
      <c r="G393">
        <v>0</v>
      </c>
      <c r="H393">
        <v>0</v>
      </c>
      <c r="K393">
        <v>0</v>
      </c>
      <c r="L393" t="s">
        <v>45</v>
      </c>
      <c r="M393">
        <v>0</v>
      </c>
      <c r="Q393">
        <v>3640875</v>
      </c>
    </row>
    <row r="394" spans="1:17" hidden="1" x14ac:dyDescent="0.25">
      <c r="A394">
        <v>7110</v>
      </c>
      <c r="B394">
        <v>0</v>
      </c>
      <c r="D394" t="s">
        <v>38</v>
      </c>
      <c r="E394" t="s">
        <v>39</v>
      </c>
      <c r="F394">
        <v>0</v>
      </c>
      <c r="G394">
        <v>0</v>
      </c>
      <c r="H394">
        <v>0</v>
      </c>
      <c r="K394">
        <v>0</v>
      </c>
      <c r="L394" t="s">
        <v>45</v>
      </c>
      <c r="M394">
        <v>0</v>
      </c>
      <c r="Q394">
        <v>14895399</v>
      </c>
    </row>
    <row r="395" spans="1:17" hidden="1" x14ac:dyDescent="0.25">
      <c r="A395">
        <v>7846</v>
      </c>
      <c r="B395">
        <v>0</v>
      </c>
      <c r="D395" t="s">
        <v>38</v>
      </c>
      <c r="E395" t="s">
        <v>39</v>
      </c>
      <c r="F395">
        <v>0</v>
      </c>
      <c r="G395">
        <v>0</v>
      </c>
      <c r="H395">
        <v>0</v>
      </c>
      <c r="K395">
        <v>0</v>
      </c>
      <c r="L395" t="s">
        <v>40</v>
      </c>
      <c r="M395">
        <v>0</v>
      </c>
      <c r="Q395">
        <v>14856389</v>
      </c>
    </row>
    <row r="396" spans="1:17" hidden="1" x14ac:dyDescent="0.25">
      <c r="A396">
        <v>7935</v>
      </c>
      <c r="B396">
        <v>0</v>
      </c>
      <c r="D396" t="s">
        <v>38</v>
      </c>
      <c r="E396" t="s">
        <v>39</v>
      </c>
      <c r="F396">
        <v>0</v>
      </c>
      <c r="G396">
        <v>0</v>
      </c>
      <c r="H396">
        <v>0</v>
      </c>
      <c r="K396">
        <v>0</v>
      </c>
      <c r="L396" t="s">
        <v>40</v>
      </c>
      <c r="M396">
        <v>0</v>
      </c>
      <c r="Q396">
        <v>3649337</v>
      </c>
    </row>
    <row r="397" spans="1:17" hidden="1" x14ac:dyDescent="0.25">
      <c r="A397">
        <v>8217</v>
      </c>
      <c r="B397">
        <v>271796</v>
      </c>
      <c r="C397" t="s">
        <v>66</v>
      </c>
      <c r="D397" t="s">
        <v>38</v>
      </c>
      <c r="E397" t="s">
        <v>39</v>
      </c>
      <c r="F397">
        <v>0</v>
      </c>
      <c r="G397">
        <v>0</v>
      </c>
      <c r="H397">
        <v>0</v>
      </c>
      <c r="K397">
        <v>2.75</v>
      </c>
      <c r="L397" t="s">
        <v>43</v>
      </c>
      <c r="M397">
        <v>1</v>
      </c>
      <c r="P397" t="s">
        <v>41</v>
      </c>
      <c r="Q397">
        <v>15554390</v>
      </c>
    </row>
    <row r="398" spans="1:17" hidden="1" x14ac:dyDescent="0.25">
      <c r="A398">
        <v>9097</v>
      </c>
      <c r="B398">
        <v>278268</v>
      </c>
      <c r="C398" t="s">
        <v>66</v>
      </c>
      <c r="D398" t="s">
        <v>38</v>
      </c>
      <c r="E398" t="s">
        <v>39</v>
      </c>
      <c r="F398">
        <v>0</v>
      </c>
      <c r="G398">
        <v>0</v>
      </c>
      <c r="H398">
        <v>0</v>
      </c>
      <c r="K398">
        <v>3.14</v>
      </c>
      <c r="L398" t="s">
        <v>43</v>
      </c>
      <c r="M398">
        <v>1</v>
      </c>
      <c r="P398" t="s">
        <v>41</v>
      </c>
      <c r="Q398">
        <v>6037137</v>
      </c>
    </row>
    <row r="399" spans="1:17" hidden="1" x14ac:dyDescent="0.25">
      <c r="A399">
        <v>9258</v>
      </c>
      <c r="B399">
        <v>279359</v>
      </c>
      <c r="C399" t="s">
        <v>66</v>
      </c>
      <c r="D399" t="s">
        <v>38</v>
      </c>
      <c r="E399" t="s">
        <v>39</v>
      </c>
      <c r="F399">
        <v>0</v>
      </c>
      <c r="G399">
        <v>0</v>
      </c>
      <c r="H399">
        <v>0</v>
      </c>
      <c r="K399">
        <v>2.09</v>
      </c>
      <c r="L399" t="s">
        <v>43</v>
      </c>
      <c r="M399">
        <v>1</v>
      </c>
      <c r="P399" t="s">
        <v>41</v>
      </c>
      <c r="Q399">
        <v>13082936</v>
      </c>
    </row>
    <row r="400" spans="1:17" hidden="1" x14ac:dyDescent="0.25">
      <c r="A400">
        <v>9946</v>
      </c>
      <c r="B400">
        <v>284736</v>
      </c>
      <c r="C400" t="s">
        <v>66</v>
      </c>
      <c r="D400" t="s">
        <v>38</v>
      </c>
      <c r="E400" t="s">
        <v>39</v>
      </c>
      <c r="F400">
        <v>1</v>
      </c>
      <c r="G400">
        <v>0</v>
      </c>
      <c r="H400">
        <v>0</v>
      </c>
      <c r="K400">
        <v>5.08</v>
      </c>
      <c r="L400" t="s">
        <v>40</v>
      </c>
      <c r="M400">
        <v>2</v>
      </c>
      <c r="P400" t="s">
        <v>41</v>
      </c>
      <c r="Q400">
        <v>15581337</v>
      </c>
    </row>
    <row r="401" spans="1:17" hidden="1" x14ac:dyDescent="0.25">
      <c r="A401">
        <v>11145</v>
      </c>
      <c r="B401">
        <v>0</v>
      </c>
      <c r="D401" t="s">
        <v>38</v>
      </c>
      <c r="E401" t="s">
        <v>39</v>
      </c>
      <c r="F401">
        <v>0</v>
      </c>
      <c r="G401">
        <v>0</v>
      </c>
      <c r="H401">
        <v>0</v>
      </c>
      <c r="K401">
        <v>0</v>
      </c>
      <c r="L401" t="s">
        <v>40</v>
      </c>
      <c r="M401">
        <v>0</v>
      </c>
      <c r="Q401">
        <v>3706681</v>
      </c>
    </row>
    <row r="402" spans="1:17" hidden="1" x14ac:dyDescent="0.25">
      <c r="A402">
        <v>11933</v>
      </c>
      <c r="B402">
        <v>0</v>
      </c>
      <c r="D402" t="s">
        <v>38</v>
      </c>
      <c r="E402" t="s">
        <v>39</v>
      </c>
      <c r="F402">
        <v>0</v>
      </c>
      <c r="G402">
        <v>0</v>
      </c>
      <c r="H402">
        <v>0</v>
      </c>
      <c r="K402">
        <v>0</v>
      </c>
      <c r="L402" t="s">
        <v>40</v>
      </c>
      <c r="M402">
        <v>0</v>
      </c>
      <c r="Q402">
        <v>3607290</v>
      </c>
    </row>
    <row r="403" spans="1:17" hidden="1" x14ac:dyDescent="0.25">
      <c r="A403">
        <v>11987</v>
      </c>
      <c r="B403">
        <v>0</v>
      </c>
      <c r="D403" t="s">
        <v>38</v>
      </c>
      <c r="E403" t="s">
        <v>39</v>
      </c>
      <c r="F403">
        <v>0</v>
      </c>
      <c r="G403">
        <v>0</v>
      </c>
      <c r="H403">
        <v>0</v>
      </c>
      <c r="K403">
        <v>0</v>
      </c>
      <c r="L403" t="s">
        <v>40</v>
      </c>
      <c r="M403">
        <v>0</v>
      </c>
      <c r="Q403">
        <v>3709590</v>
      </c>
    </row>
    <row r="404" spans="1:17" hidden="1" x14ac:dyDescent="0.25">
      <c r="A404">
        <v>11988</v>
      </c>
      <c r="B404">
        <v>0</v>
      </c>
      <c r="D404" t="s">
        <v>38</v>
      </c>
      <c r="E404" t="s">
        <v>39</v>
      </c>
      <c r="F404">
        <v>0</v>
      </c>
      <c r="G404">
        <v>0</v>
      </c>
      <c r="H404">
        <v>0</v>
      </c>
      <c r="K404">
        <v>0</v>
      </c>
      <c r="L404" t="s">
        <v>40</v>
      </c>
      <c r="M404">
        <v>0</v>
      </c>
      <c r="Q404">
        <v>14897339</v>
      </c>
    </row>
    <row r="405" spans="1:17" hidden="1" x14ac:dyDescent="0.25">
      <c r="A405">
        <v>12266</v>
      </c>
      <c r="B405">
        <v>305066</v>
      </c>
      <c r="C405" t="s">
        <v>66</v>
      </c>
      <c r="D405" t="s">
        <v>38</v>
      </c>
      <c r="E405" t="s">
        <v>39</v>
      </c>
      <c r="F405">
        <v>0</v>
      </c>
      <c r="G405">
        <v>0</v>
      </c>
      <c r="H405">
        <v>0</v>
      </c>
      <c r="K405">
        <v>6.3</v>
      </c>
      <c r="L405" t="s">
        <v>45</v>
      </c>
      <c r="M405">
        <v>2</v>
      </c>
      <c r="P405" t="s">
        <v>41</v>
      </c>
      <c r="Q405">
        <v>15619330</v>
      </c>
    </row>
    <row r="406" spans="1:17" hidden="1" x14ac:dyDescent="0.25">
      <c r="A406">
        <v>12742</v>
      </c>
      <c r="B406">
        <v>0</v>
      </c>
      <c r="D406" t="s">
        <v>38</v>
      </c>
      <c r="E406" t="s">
        <v>39</v>
      </c>
      <c r="F406">
        <v>0</v>
      </c>
      <c r="G406">
        <v>0</v>
      </c>
      <c r="H406">
        <v>0</v>
      </c>
      <c r="K406">
        <v>0</v>
      </c>
      <c r="L406" t="s">
        <v>40</v>
      </c>
      <c r="M406">
        <v>0</v>
      </c>
      <c r="Q406">
        <v>3641464</v>
      </c>
    </row>
    <row r="407" spans="1:17" hidden="1" x14ac:dyDescent="0.25">
      <c r="A407">
        <v>12750</v>
      </c>
      <c r="B407">
        <v>0</v>
      </c>
      <c r="D407" t="s">
        <v>38</v>
      </c>
      <c r="E407" t="s">
        <v>39</v>
      </c>
      <c r="F407">
        <v>0</v>
      </c>
      <c r="G407">
        <v>0</v>
      </c>
      <c r="H407">
        <v>0</v>
      </c>
      <c r="K407">
        <v>0</v>
      </c>
      <c r="L407" t="s">
        <v>40</v>
      </c>
      <c r="M407">
        <v>0</v>
      </c>
      <c r="Q407">
        <v>3641553</v>
      </c>
    </row>
    <row r="408" spans="1:17" hidden="1" x14ac:dyDescent="0.25">
      <c r="A408">
        <v>13042</v>
      </c>
      <c r="B408">
        <v>0</v>
      </c>
      <c r="D408" t="s">
        <v>38</v>
      </c>
      <c r="E408" t="s">
        <v>39</v>
      </c>
      <c r="F408">
        <v>0</v>
      </c>
      <c r="G408">
        <v>0</v>
      </c>
      <c r="H408">
        <v>0</v>
      </c>
      <c r="K408">
        <v>0</v>
      </c>
      <c r="L408" t="s">
        <v>45</v>
      </c>
      <c r="M408">
        <v>0</v>
      </c>
      <c r="Q408">
        <v>3714912</v>
      </c>
    </row>
    <row r="409" spans="1:17" hidden="1" x14ac:dyDescent="0.25">
      <c r="A409">
        <v>13278</v>
      </c>
      <c r="B409">
        <v>0</v>
      </c>
      <c r="D409" t="s">
        <v>54</v>
      </c>
      <c r="E409" t="s">
        <v>39</v>
      </c>
      <c r="F409">
        <v>0</v>
      </c>
      <c r="G409">
        <v>0</v>
      </c>
      <c r="H409">
        <v>0</v>
      </c>
      <c r="K409">
        <v>0</v>
      </c>
      <c r="L409" t="s">
        <v>40</v>
      </c>
      <c r="M409">
        <v>0</v>
      </c>
      <c r="Q409">
        <v>14847306</v>
      </c>
    </row>
    <row r="410" spans="1:17" hidden="1" x14ac:dyDescent="0.25">
      <c r="A410">
        <v>13926</v>
      </c>
      <c r="B410">
        <v>0</v>
      </c>
      <c r="D410" t="s">
        <v>54</v>
      </c>
      <c r="E410" t="s">
        <v>39</v>
      </c>
      <c r="F410">
        <v>0</v>
      </c>
      <c r="G410">
        <v>0</v>
      </c>
      <c r="H410">
        <v>0</v>
      </c>
      <c r="K410">
        <v>0</v>
      </c>
      <c r="L410" t="s">
        <v>40</v>
      </c>
      <c r="M410">
        <v>0</v>
      </c>
      <c r="Q410">
        <v>14877919</v>
      </c>
    </row>
    <row r="411" spans="1:17" hidden="1" x14ac:dyDescent="0.25">
      <c r="A411">
        <v>13950</v>
      </c>
      <c r="B411">
        <v>0</v>
      </c>
      <c r="D411" t="s">
        <v>38</v>
      </c>
      <c r="E411" t="s">
        <v>39</v>
      </c>
      <c r="F411">
        <v>0</v>
      </c>
      <c r="G411">
        <v>0</v>
      </c>
      <c r="H411">
        <v>0</v>
      </c>
      <c r="K411">
        <v>0</v>
      </c>
      <c r="L411" t="s">
        <v>45</v>
      </c>
      <c r="M411">
        <v>0</v>
      </c>
      <c r="Q411">
        <v>12341917</v>
      </c>
    </row>
    <row r="412" spans="1:17" hidden="1" x14ac:dyDescent="0.25">
      <c r="A412">
        <v>15619</v>
      </c>
      <c r="B412">
        <v>335965</v>
      </c>
      <c r="C412" t="s">
        <v>66</v>
      </c>
      <c r="D412" t="s">
        <v>38</v>
      </c>
      <c r="E412" t="s">
        <v>39</v>
      </c>
      <c r="F412">
        <v>1</v>
      </c>
      <c r="G412">
        <v>0</v>
      </c>
      <c r="H412">
        <v>0</v>
      </c>
      <c r="K412">
        <v>2.95</v>
      </c>
      <c r="L412" t="s">
        <v>57</v>
      </c>
      <c r="M412">
        <v>3</v>
      </c>
      <c r="P412" t="s">
        <v>41</v>
      </c>
      <c r="Q412">
        <v>17975505</v>
      </c>
    </row>
    <row r="413" spans="1:17" hidden="1" x14ac:dyDescent="0.25">
      <c r="A413">
        <v>15714</v>
      </c>
      <c r="B413">
        <v>336895</v>
      </c>
      <c r="C413" t="s">
        <v>66</v>
      </c>
      <c r="D413" t="s">
        <v>38</v>
      </c>
      <c r="E413" t="s">
        <v>39</v>
      </c>
      <c r="F413">
        <v>0</v>
      </c>
      <c r="G413">
        <v>0</v>
      </c>
      <c r="H413">
        <v>0</v>
      </c>
      <c r="K413">
        <v>6.84</v>
      </c>
      <c r="L413" t="s">
        <v>57</v>
      </c>
      <c r="M413">
        <v>3</v>
      </c>
      <c r="N413" t="s">
        <v>62</v>
      </c>
      <c r="O413" t="s">
        <v>51</v>
      </c>
      <c r="P413" t="s">
        <v>100</v>
      </c>
      <c r="Q413">
        <v>17976565</v>
      </c>
    </row>
    <row r="414" spans="1:17" hidden="1" x14ac:dyDescent="0.25">
      <c r="A414">
        <v>15807</v>
      </c>
      <c r="B414">
        <v>337407</v>
      </c>
      <c r="C414" t="s">
        <v>66</v>
      </c>
      <c r="D414" t="s">
        <v>38</v>
      </c>
      <c r="E414" t="s">
        <v>39</v>
      </c>
      <c r="F414">
        <v>0</v>
      </c>
      <c r="G414">
        <v>0</v>
      </c>
      <c r="H414">
        <v>0</v>
      </c>
      <c r="K414">
        <v>4.58</v>
      </c>
      <c r="L414" t="s">
        <v>40</v>
      </c>
      <c r="M414">
        <v>2</v>
      </c>
      <c r="P414" t="s">
        <v>100</v>
      </c>
      <c r="Q414">
        <v>17977136</v>
      </c>
    </row>
    <row r="415" spans="1:17" hidden="1" x14ac:dyDescent="0.25">
      <c r="A415">
        <v>16917</v>
      </c>
      <c r="B415">
        <v>348014</v>
      </c>
      <c r="C415" t="s">
        <v>66</v>
      </c>
      <c r="D415" t="s">
        <v>38</v>
      </c>
      <c r="E415" t="s">
        <v>39</v>
      </c>
      <c r="F415">
        <v>0</v>
      </c>
      <c r="G415">
        <v>0</v>
      </c>
      <c r="H415">
        <v>0</v>
      </c>
      <c r="K415">
        <v>1.5</v>
      </c>
      <c r="L415" t="s">
        <v>59</v>
      </c>
      <c r="M415">
        <v>3</v>
      </c>
      <c r="P415" t="s">
        <v>41</v>
      </c>
      <c r="Q415">
        <v>17989044</v>
      </c>
    </row>
    <row r="416" spans="1:17" hidden="1" x14ac:dyDescent="0.25">
      <c r="A416">
        <v>17063</v>
      </c>
      <c r="B416">
        <v>0</v>
      </c>
      <c r="D416" t="s">
        <v>38</v>
      </c>
      <c r="E416" t="s">
        <v>39</v>
      </c>
      <c r="F416">
        <v>0</v>
      </c>
      <c r="G416">
        <v>0</v>
      </c>
      <c r="H416">
        <v>0</v>
      </c>
      <c r="K416">
        <v>0</v>
      </c>
      <c r="L416" t="s">
        <v>40</v>
      </c>
      <c r="M416">
        <v>0</v>
      </c>
      <c r="Q416">
        <v>17311398</v>
      </c>
    </row>
    <row r="417" spans="1:17" hidden="1" x14ac:dyDescent="0.25">
      <c r="A417">
        <v>17532</v>
      </c>
      <c r="B417">
        <v>354409</v>
      </c>
      <c r="C417" t="s">
        <v>66</v>
      </c>
      <c r="D417" t="s">
        <v>38</v>
      </c>
      <c r="E417" t="s">
        <v>39</v>
      </c>
      <c r="F417">
        <v>0</v>
      </c>
      <c r="G417">
        <v>0</v>
      </c>
      <c r="H417">
        <v>0</v>
      </c>
      <c r="K417">
        <v>2.52</v>
      </c>
      <c r="L417" t="s">
        <v>43</v>
      </c>
      <c r="M417">
        <v>1</v>
      </c>
      <c r="P417" t="s">
        <v>100</v>
      </c>
      <c r="Q417">
        <v>17996238</v>
      </c>
    </row>
    <row r="418" spans="1:17" hidden="1" x14ac:dyDescent="0.25">
      <c r="A418">
        <v>17940</v>
      </c>
      <c r="B418">
        <v>357414</v>
      </c>
      <c r="C418" t="s">
        <v>66</v>
      </c>
      <c r="D418" t="s">
        <v>38</v>
      </c>
      <c r="E418" t="s">
        <v>39</v>
      </c>
      <c r="F418">
        <v>0</v>
      </c>
      <c r="G418">
        <v>0</v>
      </c>
      <c r="H418">
        <v>0</v>
      </c>
      <c r="K418">
        <v>1.1299999999999999</v>
      </c>
      <c r="L418" t="s">
        <v>43</v>
      </c>
      <c r="M418">
        <v>1</v>
      </c>
      <c r="P418" t="s">
        <v>41</v>
      </c>
      <c r="Q418">
        <v>17999631</v>
      </c>
    </row>
    <row r="419" spans="1:17" hidden="1" x14ac:dyDescent="0.25">
      <c r="A419">
        <v>18859</v>
      </c>
      <c r="B419">
        <v>365790</v>
      </c>
      <c r="C419" t="s">
        <v>66</v>
      </c>
      <c r="D419" t="s">
        <v>54</v>
      </c>
      <c r="E419" t="s">
        <v>39</v>
      </c>
      <c r="F419">
        <v>0</v>
      </c>
      <c r="G419">
        <v>0</v>
      </c>
      <c r="H419">
        <v>0</v>
      </c>
      <c r="K419">
        <v>2.62</v>
      </c>
      <c r="L419" t="s">
        <v>53</v>
      </c>
      <c r="M419">
        <v>16</v>
      </c>
      <c r="P419" t="s">
        <v>100</v>
      </c>
      <c r="Q419">
        <v>18009054</v>
      </c>
    </row>
    <row r="420" spans="1:17" hidden="1" x14ac:dyDescent="0.25">
      <c r="A420">
        <v>18913</v>
      </c>
      <c r="B420">
        <v>366304</v>
      </c>
      <c r="C420" t="s">
        <v>66</v>
      </c>
      <c r="D420" t="s">
        <v>38</v>
      </c>
      <c r="E420" t="s">
        <v>39</v>
      </c>
      <c r="F420">
        <v>0</v>
      </c>
      <c r="G420">
        <v>0</v>
      </c>
      <c r="H420">
        <v>0</v>
      </c>
      <c r="K420">
        <v>6.67</v>
      </c>
      <c r="L420" t="s">
        <v>43</v>
      </c>
      <c r="M420">
        <v>1</v>
      </c>
      <c r="P420" t="s">
        <v>41</v>
      </c>
      <c r="Q420">
        <v>18009616</v>
      </c>
    </row>
    <row r="421" spans="1:17" hidden="1" x14ac:dyDescent="0.25">
      <c r="A421">
        <v>20185</v>
      </c>
      <c r="B421">
        <v>387161</v>
      </c>
      <c r="C421" t="s">
        <v>97</v>
      </c>
      <c r="D421" t="s">
        <v>38</v>
      </c>
      <c r="E421" t="s">
        <v>39</v>
      </c>
      <c r="F421">
        <v>0</v>
      </c>
      <c r="G421">
        <v>0</v>
      </c>
      <c r="H421">
        <v>0</v>
      </c>
      <c r="K421">
        <v>0.92</v>
      </c>
      <c r="L421" t="s">
        <v>55</v>
      </c>
      <c r="M421">
        <v>5</v>
      </c>
      <c r="P421" t="s">
        <v>100</v>
      </c>
      <c r="Q421">
        <v>15565866</v>
      </c>
    </row>
    <row r="422" spans="1:17" hidden="1" x14ac:dyDescent="0.25">
      <c r="A422">
        <v>20431</v>
      </c>
      <c r="B422">
        <v>386314</v>
      </c>
      <c r="C422" t="s">
        <v>97</v>
      </c>
      <c r="D422" t="s">
        <v>38</v>
      </c>
      <c r="E422" t="s">
        <v>39</v>
      </c>
      <c r="F422">
        <v>0</v>
      </c>
      <c r="G422">
        <v>0</v>
      </c>
      <c r="H422">
        <v>0</v>
      </c>
      <c r="K422">
        <v>18.84</v>
      </c>
      <c r="L422" t="s">
        <v>45</v>
      </c>
      <c r="M422">
        <v>2</v>
      </c>
      <c r="P422" t="s">
        <v>41</v>
      </c>
      <c r="Q422">
        <v>15619335</v>
      </c>
    </row>
    <row r="423" spans="1:17" hidden="1" x14ac:dyDescent="0.25">
      <c r="A423">
        <v>20608</v>
      </c>
      <c r="B423">
        <v>387317</v>
      </c>
      <c r="C423" t="s">
        <v>97</v>
      </c>
      <c r="D423" t="s">
        <v>38</v>
      </c>
      <c r="E423" t="s">
        <v>39</v>
      </c>
      <c r="F423">
        <v>1</v>
      </c>
      <c r="G423">
        <v>0</v>
      </c>
      <c r="H423">
        <v>0</v>
      </c>
      <c r="K423">
        <v>9.1999999999999993</v>
      </c>
      <c r="L423" t="s">
        <v>64</v>
      </c>
      <c r="M423">
        <v>4</v>
      </c>
      <c r="P423" t="s">
        <v>41</v>
      </c>
      <c r="Q423">
        <v>6048257</v>
      </c>
    </row>
    <row r="424" spans="1:17" hidden="1" x14ac:dyDescent="0.25">
      <c r="A424">
        <v>24324</v>
      </c>
      <c r="B424">
        <v>0</v>
      </c>
      <c r="D424" t="s">
        <v>38</v>
      </c>
      <c r="E424" t="s">
        <v>39</v>
      </c>
      <c r="F424">
        <v>0</v>
      </c>
      <c r="G424">
        <v>0</v>
      </c>
      <c r="H424">
        <v>0</v>
      </c>
      <c r="K424">
        <v>0</v>
      </c>
      <c r="L424" t="s">
        <v>57</v>
      </c>
      <c r="M424">
        <v>0</v>
      </c>
      <c r="Q424">
        <v>17386031</v>
      </c>
    </row>
    <row r="425" spans="1:17" hidden="1" x14ac:dyDescent="0.25">
      <c r="A425">
        <v>806</v>
      </c>
      <c r="B425">
        <v>406982</v>
      </c>
      <c r="C425" t="s">
        <v>37</v>
      </c>
      <c r="D425" t="s">
        <v>38</v>
      </c>
      <c r="E425" t="s">
        <v>86</v>
      </c>
      <c r="F425">
        <v>1</v>
      </c>
      <c r="G425">
        <v>0</v>
      </c>
      <c r="H425">
        <v>0</v>
      </c>
      <c r="K425">
        <v>4.1399999999999997</v>
      </c>
      <c r="L425" t="s">
        <v>45</v>
      </c>
      <c r="M425">
        <v>2</v>
      </c>
      <c r="P425" t="s">
        <v>100</v>
      </c>
      <c r="Q425">
        <v>15562031</v>
      </c>
    </row>
    <row r="426" spans="1:17" hidden="1" x14ac:dyDescent="0.25">
      <c r="A426">
        <v>3105</v>
      </c>
      <c r="B426">
        <v>0</v>
      </c>
      <c r="D426" t="s">
        <v>54</v>
      </c>
      <c r="E426" t="s">
        <v>86</v>
      </c>
      <c r="F426">
        <v>0</v>
      </c>
      <c r="G426">
        <v>0</v>
      </c>
      <c r="H426">
        <v>0</v>
      </c>
      <c r="K426">
        <v>0</v>
      </c>
      <c r="L426" t="s">
        <v>40</v>
      </c>
      <c r="M426">
        <v>0</v>
      </c>
      <c r="Q426">
        <v>3622678</v>
      </c>
    </row>
    <row r="427" spans="1:17" hidden="1" x14ac:dyDescent="0.25">
      <c r="A427">
        <v>3750</v>
      </c>
      <c r="B427">
        <v>0</v>
      </c>
      <c r="D427" t="s">
        <v>54</v>
      </c>
      <c r="E427" t="s">
        <v>86</v>
      </c>
      <c r="F427">
        <v>0</v>
      </c>
      <c r="G427">
        <v>0</v>
      </c>
      <c r="H427">
        <v>0</v>
      </c>
      <c r="K427">
        <v>0</v>
      </c>
      <c r="L427" t="s">
        <v>40</v>
      </c>
      <c r="M427">
        <v>0</v>
      </c>
      <c r="Q427">
        <v>3622664</v>
      </c>
    </row>
    <row r="428" spans="1:17" hidden="1" x14ac:dyDescent="0.25">
      <c r="A428">
        <v>8343</v>
      </c>
      <c r="B428">
        <v>272537</v>
      </c>
      <c r="C428" t="s">
        <v>66</v>
      </c>
      <c r="D428" t="s">
        <v>54</v>
      </c>
      <c r="E428" t="s">
        <v>86</v>
      </c>
      <c r="F428">
        <v>0</v>
      </c>
      <c r="G428">
        <v>0</v>
      </c>
      <c r="H428">
        <v>0</v>
      </c>
      <c r="K428">
        <v>2.2000000000000002</v>
      </c>
      <c r="L428" t="s">
        <v>45</v>
      </c>
      <c r="M428">
        <v>2</v>
      </c>
      <c r="P428" t="s">
        <v>100</v>
      </c>
      <c r="Q428">
        <v>6023450</v>
      </c>
    </row>
    <row r="429" spans="1:17" hidden="1" x14ac:dyDescent="0.25">
      <c r="A429">
        <v>8888</v>
      </c>
      <c r="B429">
        <v>0</v>
      </c>
      <c r="D429" t="s">
        <v>54</v>
      </c>
      <c r="E429" t="s">
        <v>86</v>
      </c>
      <c r="F429">
        <v>0</v>
      </c>
      <c r="G429">
        <v>0</v>
      </c>
      <c r="H429">
        <v>0</v>
      </c>
      <c r="K429">
        <v>0</v>
      </c>
      <c r="L429" t="s">
        <v>40</v>
      </c>
      <c r="M429">
        <v>0</v>
      </c>
      <c r="Q429">
        <v>10147679</v>
      </c>
    </row>
    <row r="430" spans="1:17" hidden="1" x14ac:dyDescent="0.25">
      <c r="A430">
        <v>10424</v>
      </c>
      <c r="B430">
        <v>0</v>
      </c>
      <c r="D430" t="s">
        <v>54</v>
      </c>
      <c r="E430" t="s">
        <v>86</v>
      </c>
      <c r="F430">
        <v>0</v>
      </c>
      <c r="G430">
        <v>0</v>
      </c>
      <c r="H430">
        <v>0</v>
      </c>
      <c r="K430">
        <v>0</v>
      </c>
      <c r="L430" t="s">
        <v>43</v>
      </c>
      <c r="M430">
        <v>0</v>
      </c>
      <c r="Q430">
        <v>3670397</v>
      </c>
    </row>
    <row r="431" spans="1:17" hidden="1" x14ac:dyDescent="0.25">
      <c r="A431">
        <v>10588</v>
      </c>
      <c r="B431">
        <v>290360</v>
      </c>
      <c r="C431" t="s">
        <v>66</v>
      </c>
      <c r="D431" t="s">
        <v>38</v>
      </c>
      <c r="E431" t="s">
        <v>86</v>
      </c>
      <c r="F431">
        <v>0</v>
      </c>
      <c r="G431">
        <v>0</v>
      </c>
      <c r="H431">
        <v>0</v>
      </c>
      <c r="K431">
        <v>1.02</v>
      </c>
      <c r="L431" t="s">
        <v>43</v>
      </c>
      <c r="M431">
        <v>1</v>
      </c>
      <c r="P431" t="s">
        <v>100</v>
      </c>
      <c r="Q431">
        <v>15561902</v>
      </c>
    </row>
    <row r="432" spans="1:17" hidden="1" x14ac:dyDescent="0.25">
      <c r="A432">
        <v>10607</v>
      </c>
      <c r="B432">
        <v>290400</v>
      </c>
      <c r="C432" t="s">
        <v>66</v>
      </c>
      <c r="D432" t="s">
        <v>38</v>
      </c>
      <c r="E432" t="s">
        <v>86</v>
      </c>
      <c r="F432">
        <v>0</v>
      </c>
      <c r="G432">
        <v>0</v>
      </c>
      <c r="H432">
        <v>0</v>
      </c>
      <c r="K432">
        <v>0.34</v>
      </c>
      <c r="L432" t="s">
        <v>43</v>
      </c>
      <c r="M432">
        <v>1</v>
      </c>
      <c r="P432" t="s">
        <v>41</v>
      </c>
      <c r="Q432">
        <v>15561971</v>
      </c>
    </row>
    <row r="433" spans="1:17" hidden="1" x14ac:dyDescent="0.25">
      <c r="A433">
        <v>10853</v>
      </c>
      <c r="B433">
        <v>0</v>
      </c>
      <c r="D433" t="s">
        <v>38</v>
      </c>
      <c r="E433" t="s">
        <v>86</v>
      </c>
      <c r="F433">
        <v>0</v>
      </c>
      <c r="G433">
        <v>0</v>
      </c>
      <c r="H433">
        <v>0</v>
      </c>
      <c r="K433">
        <v>0</v>
      </c>
      <c r="L433" t="s">
        <v>45</v>
      </c>
      <c r="M433">
        <v>0</v>
      </c>
      <c r="Q433">
        <v>12363584</v>
      </c>
    </row>
    <row r="434" spans="1:17" hidden="1" x14ac:dyDescent="0.25">
      <c r="A434">
        <v>10856</v>
      </c>
      <c r="B434">
        <v>0</v>
      </c>
      <c r="D434" t="s">
        <v>38</v>
      </c>
      <c r="E434" t="s">
        <v>86</v>
      </c>
      <c r="F434">
        <v>0</v>
      </c>
      <c r="G434">
        <v>0</v>
      </c>
      <c r="H434">
        <v>0</v>
      </c>
      <c r="K434">
        <v>0</v>
      </c>
      <c r="L434" t="s">
        <v>45</v>
      </c>
      <c r="M434">
        <v>0</v>
      </c>
      <c r="Q434">
        <v>3580116</v>
      </c>
    </row>
    <row r="435" spans="1:17" hidden="1" x14ac:dyDescent="0.25">
      <c r="A435">
        <v>11692</v>
      </c>
      <c r="B435">
        <v>300570</v>
      </c>
      <c r="C435" t="s">
        <v>66</v>
      </c>
      <c r="D435" t="s">
        <v>46</v>
      </c>
      <c r="E435" t="s">
        <v>86</v>
      </c>
      <c r="F435">
        <v>1</v>
      </c>
      <c r="G435">
        <v>1</v>
      </c>
      <c r="H435">
        <v>1</v>
      </c>
      <c r="I435" t="s">
        <v>12</v>
      </c>
      <c r="K435">
        <v>1.51</v>
      </c>
      <c r="L435" t="s">
        <v>45</v>
      </c>
      <c r="M435">
        <v>2</v>
      </c>
      <c r="P435" t="s">
        <v>100</v>
      </c>
      <c r="Q435">
        <v>15552881</v>
      </c>
    </row>
    <row r="436" spans="1:17" hidden="1" x14ac:dyDescent="0.25">
      <c r="A436">
        <v>11693</v>
      </c>
      <c r="B436">
        <v>300571</v>
      </c>
      <c r="C436" t="s">
        <v>66</v>
      </c>
      <c r="D436" t="s">
        <v>38</v>
      </c>
      <c r="E436" t="s">
        <v>86</v>
      </c>
      <c r="F436">
        <v>0</v>
      </c>
      <c r="G436">
        <v>1</v>
      </c>
      <c r="H436">
        <v>0</v>
      </c>
      <c r="K436">
        <v>3.61</v>
      </c>
      <c r="L436" t="s">
        <v>45</v>
      </c>
      <c r="M436">
        <v>2</v>
      </c>
      <c r="P436" t="s">
        <v>41</v>
      </c>
      <c r="Q436">
        <v>15552886</v>
      </c>
    </row>
    <row r="437" spans="1:17" hidden="1" x14ac:dyDescent="0.25">
      <c r="A437">
        <v>13650</v>
      </c>
      <c r="B437">
        <v>0</v>
      </c>
      <c r="D437" t="s">
        <v>38</v>
      </c>
      <c r="E437" t="s">
        <v>86</v>
      </c>
      <c r="F437">
        <v>0</v>
      </c>
      <c r="G437">
        <v>0</v>
      </c>
      <c r="H437">
        <v>0</v>
      </c>
      <c r="K437">
        <v>0</v>
      </c>
      <c r="L437" t="s">
        <v>40</v>
      </c>
      <c r="M437">
        <v>0</v>
      </c>
      <c r="Q437">
        <v>10154118</v>
      </c>
    </row>
    <row r="438" spans="1:17" hidden="1" x14ac:dyDescent="0.25">
      <c r="A438">
        <v>14687</v>
      </c>
      <c r="B438">
        <v>329698</v>
      </c>
      <c r="C438" t="s">
        <v>66</v>
      </c>
      <c r="D438" t="s">
        <v>38</v>
      </c>
      <c r="E438" t="s">
        <v>86</v>
      </c>
      <c r="F438">
        <v>0</v>
      </c>
      <c r="G438">
        <v>0</v>
      </c>
      <c r="H438">
        <v>0</v>
      </c>
      <c r="K438">
        <v>0.38</v>
      </c>
      <c r="L438" t="s">
        <v>43</v>
      </c>
      <c r="M438">
        <v>1</v>
      </c>
      <c r="P438" t="s">
        <v>41</v>
      </c>
      <c r="Q438">
        <v>17968489</v>
      </c>
    </row>
    <row r="439" spans="1:17" hidden="1" x14ac:dyDescent="0.25">
      <c r="A439">
        <v>15738</v>
      </c>
      <c r="B439">
        <v>0</v>
      </c>
      <c r="D439" t="s">
        <v>38</v>
      </c>
      <c r="E439" t="s">
        <v>86</v>
      </c>
      <c r="F439">
        <v>0</v>
      </c>
      <c r="G439">
        <v>0</v>
      </c>
      <c r="H439">
        <v>0</v>
      </c>
      <c r="K439">
        <v>0</v>
      </c>
      <c r="L439" t="s">
        <v>55</v>
      </c>
      <c r="M439">
        <v>0</v>
      </c>
      <c r="Q439">
        <v>17296126</v>
      </c>
    </row>
    <row r="440" spans="1:17" hidden="1" x14ac:dyDescent="0.25">
      <c r="A440">
        <v>19033</v>
      </c>
      <c r="B440">
        <v>367502</v>
      </c>
      <c r="C440" t="s">
        <v>66</v>
      </c>
      <c r="D440" t="s">
        <v>38</v>
      </c>
      <c r="E440" t="s">
        <v>86</v>
      </c>
      <c r="F440">
        <v>1</v>
      </c>
      <c r="G440">
        <v>1</v>
      </c>
      <c r="H440">
        <v>0</v>
      </c>
      <c r="K440">
        <v>6.92</v>
      </c>
      <c r="L440" t="s">
        <v>45</v>
      </c>
      <c r="M440">
        <v>2</v>
      </c>
      <c r="P440" t="s">
        <v>41</v>
      </c>
      <c r="Q440">
        <v>18010969</v>
      </c>
    </row>
    <row r="441" spans="1:17" hidden="1" x14ac:dyDescent="0.25">
      <c r="A441">
        <v>21797</v>
      </c>
      <c r="B441">
        <v>0</v>
      </c>
      <c r="D441" t="s">
        <v>38</v>
      </c>
      <c r="E441" t="s">
        <v>86</v>
      </c>
      <c r="F441">
        <v>0</v>
      </c>
      <c r="G441">
        <v>0</v>
      </c>
      <c r="H441">
        <v>0</v>
      </c>
      <c r="K441">
        <v>0</v>
      </c>
      <c r="L441" t="s">
        <v>121</v>
      </c>
      <c r="M441">
        <v>0</v>
      </c>
      <c r="Q441">
        <v>17358851</v>
      </c>
    </row>
    <row r="442" spans="1:17" hidden="1" x14ac:dyDescent="0.25">
      <c r="A442">
        <v>654</v>
      </c>
      <c r="B442">
        <v>406032</v>
      </c>
      <c r="C442" t="s">
        <v>37</v>
      </c>
      <c r="D442" t="s">
        <v>38</v>
      </c>
      <c r="E442" t="s">
        <v>52</v>
      </c>
      <c r="F442">
        <v>0</v>
      </c>
      <c r="G442">
        <v>0</v>
      </c>
      <c r="H442">
        <v>0</v>
      </c>
      <c r="K442">
        <v>1.1499999999999999</v>
      </c>
      <c r="L442" t="s">
        <v>53</v>
      </c>
      <c r="M442">
        <v>16</v>
      </c>
      <c r="P442" t="s">
        <v>41</v>
      </c>
      <c r="Q442">
        <v>6099636</v>
      </c>
    </row>
    <row r="443" spans="1:17" hidden="1" x14ac:dyDescent="0.25">
      <c r="A443">
        <v>771</v>
      </c>
      <c r="B443">
        <v>406826</v>
      </c>
      <c r="C443" t="s">
        <v>37</v>
      </c>
      <c r="D443" t="s">
        <v>38</v>
      </c>
      <c r="E443" t="s">
        <v>52</v>
      </c>
      <c r="F443">
        <v>0</v>
      </c>
      <c r="G443">
        <v>0</v>
      </c>
      <c r="H443">
        <v>0</v>
      </c>
      <c r="K443">
        <v>15.02</v>
      </c>
      <c r="L443" t="s">
        <v>63</v>
      </c>
      <c r="M443">
        <v>18</v>
      </c>
      <c r="P443" t="s">
        <v>100</v>
      </c>
      <c r="Q443">
        <v>6051946</v>
      </c>
    </row>
    <row r="444" spans="1:17" hidden="1" x14ac:dyDescent="0.25">
      <c r="A444">
        <v>900</v>
      </c>
      <c r="B444">
        <v>407798</v>
      </c>
      <c r="C444" t="s">
        <v>37</v>
      </c>
      <c r="D444" t="s">
        <v>38</v>
      </c>
      <c r="E444" t="s">
        <v>52</v>
      </c>
      <c r="F444">
        <v>1</v>
      </c>
      <c r="G444">
        <v>0</v>
      </c>
      <c r="H444">
        <v>0</v>
      </c>
      <c r="K444">
        <v>2.52</v>
      </c>
      <c r="L444" t="s">
        <v>45</v>
      </c>
      <c r="M444">
        <v>2</v>
      </c>
      <c r="P444" t="s">
        <v>100</v>
      </c>
      <c r="Q444">
        <v>6029077</v>
      </c>
    </row>
    <row r="445" spans="1:17" hidden="1" x14ac:dyDescent="0.25">
      <c r="A445">
        <v>910</v>
      </c>
      <c r="B445">
        <v>413191</v>
      </c>
      <c r="C445" t="s">
        <v>37</v>
      </c>
      <c r="D445" t="s">
        <v>54</v>
      </c>
      <c r="E445" t="s">
        <v>52</v>
      </c>
      <c r="F445">
        <v>1</v>
      </c>
      <c r="G445">
        <v>1</v>
      </c>
      <c r="H445">
        <v>0</v>
      </c>
      <c r="K445">
        <v>1.98</v>
      </c>
      <c r="L445" t="s">
        <v>45</v>
      </c>
      <c r="M445">
        <v>2</v>
      </c>
      <c r="P445" t="s">
        <v>100</v>
      </c>
      <c r="Q445">
        <v>18009033</v>
      </c>
    </row>
    <row r="446" spans="1:17" hidden="1" x14ac:dyDescent="0.25">
      <c r="A446">
        <v>1160</v>
      </c>
      <c r="B446">
        <v>409739</v>
      </c>
      <c r="C446" t="s">
        <v>37</v>
      </c>
      <c r="D446" t="s">
        <v>38</v>
      </c>
      <c r="E446" t="s">
        <v>52</v>
      </c>
      <c r="F446">
        <v>0</v>
      </c>
      <c r="G446">
        <v>0</v>
      </c>
      <c r="H446">
        <v>0</v>
      </c>
      <c r="K446">
        <v>24.74</v>
      </c>
      <c r="L446" t="s">
        <v>45</v>
      </c>
      <c r="M446">
        <v>2</v>
      </c>
      <c r="P446" t="s">
        <v>41</v>
      </c>
      <c r="Q446">
        <v>17965367</v>
      </c>
    </row>
    <row r="447" spans="1:17" hidden="1" x14ac:dyDescent="0.25">
      <c r="A447">
        <v>1370</v>
      </c>
      <c r="B447">
        <v>411583</v>
      </c>
      <c r="C447" t="s">
        <v>37</v>
      </c>
      <c r="D447" t="s">
        <v>38</v>
      </c>
      <c r="E447" t="s">
        <v>52</v>
      </c>
      <c r="F447">
        <v>1</v>
      </c>
      <c r="G447">
        <v>1</v>
      </c>
      <c r="H447">
        <v>0</v>
      </c>
      <c r="K447">
        <v>3.78</v>
      </c>
      <c r="L447" t="s">
        <v>63</v>
      </c>
      <c r="M447">
        <v>18</v>
      </c>
      <c r="P447" t="s">
        <v>41</v>
      </c>
      <c r="Q447">
        <v>17989204</v>
      </c>
    </row>
    <row r="448" spans="1:17" hidden="1" x14ac:dyDescent="0.25">
      <c r="A448">
        <v>1481</v>
      </c>
      <c r="B448">
        <v>412597</v>
      </c>
      <c r="C448" t="s">
        <v>37</v>
      </c>
      <c r="D448" t="s">
        <v>54</v>
      </c>
      <c r="E448" t="s">
        <v>52</v>
      </c>
      <c r="F448">
        <v>1</v>
      </c>
      <c r="G448">
        <v>1</v>
      </c>
      <c r="H448">
        <v>0</v>
      </c>
      <c r="K448">
        <v>7.03</v>
      </c>
      <c r="L448" t="s">
        <v>43</v>
      </c>
      <c r="M448">
        <v>1</v>
      </c>
      <c r="N448" t="s">
        <v>61</v>
      </c>
      <c r="O448" t="s">
        <v>60</v>
      </c>
      <c r="P448" t="s">
        <v>41</v>
      </c>
      <c r="Q448">
        <v>18001625</v>
      </c>
    </row>
    <row r="449" spans="1:17" hidden="1" x14ac:dyDescent="0.25">
      <c r="A449">
        <v>2197</v>
      </c>
      <c r="B449">
        <v>0</v>
      </c>
      <c r="D449" t="s">
        <v>38</v>
      </c>
      <c r="E449" t="s">
        <v>52</v>
      </c>
      <c r="F449">
        <v>0</v>
      </c>
      <c r="G449">
        <v>0</v>
      </c>
      <c r="H449">
        <v>0</v>
      </c>
      <c r="K449">
        <v>0</v>
      </c>
      <c r="L449" t="s">
        <v>45</v>
      </c>
      <c r="M449">
        <v>0</v>
      </c>
      <c r="Q449">
        <v>14854950</v>
      </c>
    </row>
    <row r="450" spans="1:17" hidden="1" x14ac:dyDescent="0.25">
      <c r="A450">
        <v>2725</v>
      </c>
      <c r="B450">
        <v>0</v>
      </c>
      <c r="D450" t="s">
        <v>38</v>
      </c>
      <c r="E450" t="s">
        <v>52</v>
      </c>
      <c r="F450">
        <v>0</v>
      </c>
      <c r="G450">
        <v>0</v>
      </c>
      <c r="H450">
        <v>0</v>
      </c>
      <c r="K450">
        <v>0</v>
      </c>
      <c r="L450" t="s">
        <v>71</v>
      </c>
      <c r="M450">
        <v>0</v>
      </c>
      <c r="Q450">
        <v>14859420</v>
      </c>
    </row>
    <row r="451" spans="1:17" hidden="1" x14ac:dyDescent="0.25">
      <c r="A451">
        <v>2727</v>
      </c>
      <c r="B451">
        <v>0</v>
      </c>
      <c r="D451" t="s">
        <v>38</v>
      </c>
      <c r="E451" t="s">
        <v>52</v>
      </c>
      <c r="F451">
        <v>0</v>
      </c>
      <c r="G451">
        <v>0</v>
      </c>
      <c r="H451">
        <v>0</v>
      </c>
      <c r="K451">
        <v>0</v>
      </c>
      <c r="L451" t="s">
        <v>71</v>
      </c>
      <c r="M451">
        <v>0</v>
      </c>
      <c r="Q451">
        <v>14859422</v>
      </c>
    </row>
    <row r="452" spans="1:17" hidden="1" x14ac:dyDescent="0.25">
      <c r="A452">
        <v>2731</v>
      </c>
      <c r="B452">
        <v>0</v>
      </c>
      <c r="D452" t="s">
        <v>54</v>
      </c>
      <c r="E452" t="s">
        <v>52</v>
      </c>
      <c r="F452">
        <v>0</v>
      </c>
      <c r="G452">
        <v>0</v>
      </c>
      <c r="H452">
        <v>0</v>
      </c>
      <c r="K452">
        <v>0</v>
      </c>
      <c r="L452" t="s">
        <v>15</v>
      </c>
      <c r="M452">
        <v>0</v>
      </c>
      <c r="Q452">
        <v>14859441</v>
      </c>
    </row>
    <row r="453" spans="1:17" hidden="1" x14ac:dyDescent="0.25">
      <c r="A453">
        <v>2732</v>
      </c>
      <c r="B453">
        <v>0</v>
      </c>
      <c r="D453" t="s">
        <v>38</v>
      </c>
      <c r="E453" t="s">
        <v>52</v>
      </c>
      <c r="F453">
        <v>0</v>
      </c>
      <c r="G453">
        <v>0</v>
      </c>
      <c r="H453">
        <v>0</v>
      </c>
      <c r="K453">
        <v>0</v>
      </c>
      <c r="L453" t="s">
        <v>15</v>
      </c>
      <c r="M453">
        <v>0</v>
      </c>
      <c r="Q453">
        <v>14859442</v>
      </c>
    </row>
    <row r="454" spans="1:17" hidden="1" x14ac:dyDescent="0.25">
      <c r="A454">
        <v>2735</v>
      </c>
      <c r="B454">
        <v>0</v>
      </c>
      <c r="D454" t="s">
        <v>54</v>
      </c>
      <c r="E454" t="s">
        <v>52</v>
      </c>
      <c r="F454">
        <v>0</v>
      </c>
      <c r="G454">
        <v>0</v>
      </c>
      <c r="H454">
        <v>0</v>
      </c>
      <c r="K454">
        <v>0</v>
      </c>
      <c r="L454" t="s">
        <v>82</v>
      </c>
      <c r="M454">
        <v>0</v>
      </c>
      <c r="Q454">
        <v>14859448</v>
      </c>
    </row>
    <row r="455" spans="1:17" hidden="1" x14ac:dyDescent="0.25">
      <c r="A455">
        <v>2745</v>
      </c>
      <c r="B455">
        <v>0</v>
      </c>
      <c r="D455" t="s">
        <v>38</v>
      </c>
      <c r="E455" t="s">
        <v>52</v>
      </c>
      <c r="F455">
        <v>0</v>
      </c>
      <c r="G455">
        <v>0</v>
      </c>
      <c r="H455">
        <v>0</v>
      </c>
      <c r="K455">
        <v>0</v>
      </c>
      <c r="L455" t="s">
        <v>45</v>
      </c>
      <c r="M455">
        <v>0</v>
      </c>
      <c r="Q455">
        <v>3617337</v>
      </c>
    </row>
    <row r="456" spans="1:17" hidden="1" x14ac:dyDescent="0.25">
      <c r="A456">
        <v>2747</v>
      </c>
      <c r="B456">
        <v>0</v>
      </c>
      <c r="D456" t="s">
        <v>38</v>
      </c>
      <c r="E456" t="s">
        <v>52</v>
      </c>
      <c r="F456">
        <v>0</v>
      </c>
      <c r="G456">
        <v>0</v>
      </c>
      <c r="H456">
        <v>0</v>
      </c>
      <c r="K456">
        <v>0</v>
      </c>
      <c r="L456" t="s">
        <v>15</v>
      </c>
      <c r="M456">
        <v>0</v>
      </c>
      <c r="Q456">
        <v>14847493</v>
      </c>
    </row>
    <row r="457" spans="1:17" hidden="1" x14ac:dyDescent="0.25">
      <c r="A457">
        <v>2762</v>
      </c>
      <c r="B457">
        <v>0</v>
      </c>
      <c r="D457" t="s">
        <v>38</v>
      </c>
      <c r="E457" t="s">
        <v>52</v>
      </c>
      <c r="F457">
        <v>0</v>
      </c>
      <c r="G457">
        <v>0</v>
      </c>
      <c r="H457">
        <v>0</v>
      </c>
      <c r="K457">
        <v>0</v>
      </c>
      <c r="L457" t="s">
        <v>45</v>
      </c>
      <c r="M457">
        <v>0</v>
      </c>
      <c r="Q457">
        <v>3617338</v>
      </c>
    </row>
    <row r="458" spans="1:17" hidden="1" x14ac:dyDescent="0.25">
      <c r="A458">
        <v>2763</v>
      </c>
      <c r="B458">
        <v>0</v>
      </c>
      <c r="D458" t="s">
        <v>38</v>
      </c>
      <c r="E458" t="s">
        <v>52</v>
      </c>
      <c r="F458">
        <v>0</v>
      </c>
      <c r="G458">
        <v>0</v>
      </c>
      <c r="H458">
        <v>0</v>
      </c>
      <c r="K458">
        <v>0</v>
      </c>
      <c r="L458" t="s">
        <v>15</v>
      </c>
      <c r="M458">
        <v>0</v>
      </c>
      <c r="Q458">
        <v>14847495</v>
      </c>
    </row>
    <row r="459" spans="1:17" hidden="1" x14ac:dyDescent="0.25">
      <c r="A459">
        <v>2764</v>
      </c>
      <c r="B459">
        <v>0</v>
      </c>
      <c r="D459" t="s">
        <v>38</v>
      </c>
      <c r="E459" t="s">
        <v>52</v>
      </c>
      <c r="F459">
        <v>0</v>
      </c>
      <c r="G459">
        <v>0</v>
      </c>
      <c r="H459">
        <v>0</v>
      </c>
      <c r="K459">
        <v>0</v>
      </c>
      <c r="L459" t="s">
        <v>45</v>
      </c>
      <c r="M459">
        <v>0</v>
      </c>
      <c r="Q459">
        <v>14847496</v>
      </c>
    </row>
    <row r="460" spans="1:17" hidden="1" x14ac:dyDescent="0.25">
      <c r="A460">
        <v>2787</v>
      </c>
      <c r="B460">
        <v>0</v>
      </c>
      <c r="D460" t="s">
        <v>38</v>
      </c>
      <c r="E460" t="s">
        <v>52</v>
      </c>
      <c r="F460">
        <v>1</v>
      </c>
      <c r="G460">
        <v>0</v>
      </c>
      <c r="H460">
        <v>0</v>
      </c>
      <c r="K460">
        <v>0</v>
      </c>
      <c r="L460" t="s">
        <v>104</v>
      </c>
      <c r="M460">
        <v>0</v>
      </c>
      <c r="Q460">
        <v>3567777</v>
      </c>
    </row>
    <row r="461" spans="1:17" hidden="1" x14ac:dyDescent="0.25">
      <c r="A461">
        <v>2861</v>
      </c>
      <c r="B461">
        <v>0</v>
      </c>
      <c r="D461" t="s">
        <v>38</v>
      </c>
      <c r="E461" t="s">
        <v>52</v>
      </c>
      <c r="F461">
        <v>0</v>
      </c>
      <c r="G461">
        <v>0</v>
      </c>
      <c r="H461">
        <v>0</v>
      </c>
      <c r="K461">
        <v>0</v>
      </c>
      <c r="L461" t="s">
        <v>81</v>
      </c>
      <c r="M461">
        <v>0</v>
      </c>
      <c r="Q461">
        <v>14870716</v>
      </c>
    </row>
    <row r="462" spans="1:17" hidden="1" x14ac:dyDescent="0.25">
      <c r="A462">
        <v>2934</v>
      </c>
      <c r="B462">
        <v>0</v>
      </c>
      <c r="D462" t="s">
        <v>54</v>
      </c>
      <c r="E462" t="s">
        <v>52</v>
      </c>
      <c r="F462">
        <v>0</v>
      </c>
      <c r="G462">
        <v>0</v>
      </c>
      <c r="H462">
        <v>0</v>
      </c>
      <c r="K462">
        <v>0</v>
      </c>
      <c r="L462" t="s">
        <v>40</v>
      </c>
      <c r="M462">
        <v>0</v>
      </c>
      <c r="Q462">
        <v>12330388</v>
      </c>
    </row>
    <row r="463" spans="1:17" hidden="1" x14ac:dyDescent="0.25">
      <c r="A463">
        <v>2942</v>
      </c>
      <c r="B463">
        <v>0</v>
      </c>
      <c r="D463" t="s">
        <v>38</v>
      </c>
      <c r="E463" t="s">
        <v>52</v>
      </c>
      <c r="F463">
        <v>0</v>
      </c>
      <c r="G463">
        <v>0</v>
      </c>
      <c r="H463">
        <v>0</v>
      </c>
      <c r="K463">
        <v>0</v>
      </c>
      <c r="L463" t="s">
        <v>63</v>
      </c>
      <c r="M463">
        <v>0</v>
      </c>
      <c r="Q463">
        <v>3709764</v>
      </c>
    </row>
    <row r="464" spans="1:17" hidden="1" x14ac:dyDescent="0.25">
      <c r="A464">
        <v>2943</v>
      </c>
      <c r="B464">
        <v>0</v>
      </c>
      <c r="D464" t="s">
        <v>38</v>
      </c>
      <c r="E464" t="s">
        <v>52</v>
      </c>
      <c r="F464">
        <v>0</v>
      </c>
      <c r="G464">
        <v>0</v>
      </c>
      <c r="H464">
        <v>0</v>
      </c>
      <c r="K464">
        <v>0</v>
      </c>
      <c r="L464" t="s">
        <v>63</v>
      </c>
      <c r="M464">
        <v>0</v>
      </c>
      <c r="Q464">
        <v>3709765</v>
      </c>
    </row>
    <row r="465" spans="1:17" hidden="1" x14ac:dyDescent="0.25">
      <c r="A465">
        <v>2949</v>
      </c>
      <c r="B465">
        <v>223511</v>
      </c>
      <c r="C465" t="s">
        <v>66</v>
      </c>
      <c r="D465" t="s">
        <v>38</v>
      </c>
      <c r="E465" t="s">
        <v>52</v>
      </c>
      <c r="F465">
        <v>0</v>
      </c>
      <c r="G465">
        <v>0</v>
      </c>
      <c r="H465">
        <v>0</v>
      </c>
      <c r="K465">
        <v>1.1399999999999999</v>
      </c>
      <c r="L465" t="s">
        <v>45</v>
      </c>
      <c r="M465">
        <v>2</v>
      </c>
      <c r="P465" t="s">
        <v>100</v>
      </c>
      <c r="Q465">
        <v>15554519</v>
      </c>
    </row>
    <row r="466" spans="1:17" hidden="1" x14ac:dyDescent="0.25">
      <c r="A466">
        <v>2966</v>
      </c>
      <c r="B466">
        <v>223621</v>
      </c>
      <c r="C466" t="s">
        <v>66</v>
      </c>
      <c r="D466" t="s">
        <v>38</v>
      </c>
      <c r="E466" t="s">
        <v>52</v>
      </c>
      <c r="F466">
        <v>0</v>
      </c>
      <c r="G466">
        <v>0</v>
      </c>
      <c r="H466">
        <v>0</v>
      </c>
      <c r="K466">
        <v>4.4400000000000004</v>
      </c>
      <c r="L466" t="s">
        <v>45</v>
      </c>
      <c r="M466">
        <v>2</v>
      </c>
      <c r="P466" t="s">
        <v>41</v>
      </c>
      <c r="Q466">
        <v>6075553</v>
      </c>
    </row>
    <row r="467" spans="1:17" hidden="1" x14ac:dyDescent="0.25">
      <c r="A467">
        <v>3005</v>
      </c>
      <c r="B467">
        <v>224165</v>
      </c>
      <c r="C467" t="s">
        <v>66</v>
      </c>
      <c r="D467" t="s">
        <v>38</v>
      </c>
      <c r="E467" t="s">
        <v>52</v>
      </c>
      <c r="F467">
        <v>0</v>
      </c>
      <c r="G467">
        <v>0</v>
      </c>
      <c r="H467">
        <v>0</v>
      </c>
      <c r="K467">
        <v>2.31</v>
      </c>
      <c r="L467" t="s">
        <v>71</v>
      </c>
      <c r="M467">
        <v>19</v>
      </c>
      <c r="P467" t="s">
        <v>41</v>
      </c>
      <c r="Q467">
        <v>6082872</v>
      </c>
    </row>
    <row r="468" spans="1:17" hidden="1" x14ac:dyDescent="0.25">
      <c r="A468">
        <v>3184</v>
      </c>
      <c r="B468">
        <v>225498</v>
      </c>
      <c r="C468" t="s">
        <v>66</v>
      </c>
      <c r="D468" t="s">
        <v>38</v>
      </c>
      <c r="E468" t="s">
        <v>52</v>
      </c>
      <c r="F468">
        <v>0</v>
      </c>
      <c r="G468">
        <v>0</v>
      </c>
      <c r="H468">
        <v>0</v>
      </c>
      <c r="K468">
        <v>6.23</v>
      </c>
      <c r="L468" t="s">
        <v>45</v>
      </c>
      <c r="M468">
        <v>2</v>
      </c>
      <c r="P468" t="s">
        <v>41</v>
      </c>
      <c r="Q468">
        <v>5992632</v>
      </c>
    </row>
    <row r="469" spans="1:17" hidden="1" x14ac:dyDescent="0.25">
      <c r="A469">
        <v>3636</v>
      </c>
      <c r="B469">
        <v>0</v>
      </c>
      <c r="D469" t="s">
        <v>38</v>
      </c>
      <c r="E469" t="s">
        <v>52</v>
      </c>
      <c r="F469">
        <v>0</v>
      </c>
      <c r="G469">
        <v>0</v>
      </c>
      <c r="H469">
        <v>0</v>
      </c>
      <c r="K469">
        <v>0</v>
      </c>
      <c r="L469" t="s">
        <v>63</v>
      </c>
      <c r="M469">
        <v>0</v>
      </c>
      <c r="Q469">
        <v>14832576</v>
      </c>
    </row>
    <row r="470" spans="1:17" hidden="1" x14ac:dyDescent="0.25">
      <c r="A470">
        <v>3749</v>
      </c>
      <c r="B470">
        <v>0</v>
      </c>
      <c r="D470" t="s">
        <v>38</v>
      </c>
      <c r="E470" t="s">
        <v>52</v>
      </c>
      <c r="F470">
        <v>0</v>
      </c>
      <c r="G470">
        <v>0</v>
      </c>
      <c r="H470">
        <v>0</v>
      </c>
      <c r="K470">
        <v>0</v>
      </c>
      <c r="L470" t="s">
        <v>45</v>
      </c>
      <c r="M470">
        <v>0</v>
      </c>
      <c r="Q470">
        <v>14833130</v>
      </c>
    </row>
    <row r="471" spans="1:17" hidden="1" x14ac:dyDescent="0.25">
      <c r="A471">
        <v>3802</v>
      </c>
      <c r="B471">
        <v>231743</v>
      </c>
      <c r="C471" t="s">
        <v>66</v>
      </c>
      <c r="D471" t="s">
        <v>38</v>
      </c>
      <c r="E471" t="s">
        <v>52</v>
      </c>
      <c r="F471">
        <v>0</v>
      </c>
      <c r="G471">
        <v>0</v>
      </c>
      <c r="H471">
        <v>0</v>
      </c>
      <c r="K471">
        <v>3.91</v>
      </c>
      <c r="L471" t="s">
        <v>71</v>
      </c>
      <c r="M471">
        <v>19</v>
      </c>
      <c r="P471" t="s">
        <v>100</v>
      </c>
      <c r="Q471">
        <v>15595122</v>
      </c>
    </row>
    <row r="472" spans="1:17" hidden="1" x14ac:dyDescent="0.25">
      <c r="A472">
        <v>4365</v>
      </c>
      <c r="B472">
        <v>236457</v>
      </c>
      <c r="C472" t="s">
        <v>66</v>
      </c>
      <c r="D472" t="s">
        <v>54</v>
      </c>
      <c r="E472" t="s">
        <v>52</v>
      </c>
      <c r="F472">
        <v>0</v>
      </c>
      <c r="G472">
        <v>0</v>
      </c>
      <c r="H472">
        <v>0</v>
      </c>
      <c r="K472">
        <v>0.47</v>
      </c>
      <c r="L472" t="s">
        <v>45</v>
      </c>
      <c r="M472">
        <v>2</v>
      </c>
      <c r="P472" t="s">
        <v>41</v>
      </c>
      <c r="Q472">
        <v>5971211</v>
      </c>
    </row>
    <row r="473" spans="1:17" hidden="1" x14ac:dyDescent="0.25">
      <c r="A473">
        <v>4997</v>
      </c>
      <c r="B473">
        <v>242444</v>
      </c>
      <c r="C473" t="s">
        <v>66</v>
      </c>
      <c r="D473" t="s">
        <v>38</v>
      </c>
      <c r="E473" t="s">
        <v>52</v>
      </c>
      <c r="F473">
        <v>0</v>
      </c>
      <c r="G473">
        <v>0</v>
      </c>
      <c r="H473">
        <v>0</v>
      </c>
      <c r="K473">
        <v>1.88</v>
      </c>
      <c r="L473" t="s">
        <v>45</v>
      </c>
      <c r="M473">
        <v>2</v>
      </c>
      <c r="P473" t="s">
        <v>100</v>
      </c>
      <c r="Q473">
        <v>10718456</v>
      </c>
    </row>
    <row r="474" spans="1:17" hidden="1" x14ac:dyDescent="0.25">
      <c r="A474">
        <v>5272</v>
      </c>
      <c r="B474">
        <v>0</v>
      </c>
      <c r="D474" t="s">
        <v>38</v>
      </c>
      <c r="E474" t="s">
        <v>52</v>
      </c>
      <c r="F474">
        <v>0</v>
      </c>
      <c r="G474">
        <v>0</v>
      </c>
      <c r="H474">
        <v>0</v>
      </c>
      <c r="K474">
        <v>0</v>
      </c>
      <c r="L474" t="s">
        <v>63</v>
      </c>
      <c r="M474">
        <v>0</v>
      </c>
      <c r="Q474">
        <v>14870749</v>
      </c>
    </row>
    <row r="475" spans="1:17" hidden="1" x14ac:dyDescent="0.25">
      <c r="A475">
        <v>5497</v>
      </c>
      <c r="B475">
        <v>0</v>
      </c>
      <c r="D475" t="s">
        <v>38</v>
      </c>
      <c r="E475" t="s">
        <v>52</v>
      </c>
      <c r="F475">
        <v>0</v>
      </c>
      <c r="G475">
        <v>0</v>
      </c>
      <c r="H475">
        <v>0</v>
      </c>
      <c r="K475">
        <v>0</v>
      </c>
      <c r="L475" t="s">
        <v>15</v>
      </c>
      <c r="M475">
        <v>0</v>
      </c>
      <c r="Q475">
        <v>14826941</v>
      </c>
    </row>
    <row r="476" spans="1:17" hidden="1" x14ac:dyDescent="0.25">
      <c r="A476">
        <v>5633</v>
      </c>
      <c r="B476">
        <v>0</v>
      </c>
      <c r="D476" t="s">
        <v>38</v>
      </c>
      <c r="E476" t="s">
        <v>52</v>
      </c>
      <c r="F476">
        <v>0</v>
      </c>
      <c r="G476">
        <v>0</v>
      </c>
      <c r="H476">
        <v>0</v>
      </c>
      <c r="K476">
        <v>0</v>
      </c>
      <c r="L476" t="s">
        <v>45</v>
      </c>
      <c r="M476">
        <v>0</v>
      </c>
      <c r="Q476">
        <v>14826923</v>
      </c>
    </row>
    <row r="477" spans="1:17" hidden="1" x14ac:dyDescent="0.25">
      <c r="A477">
        <v>5936</v>
      </c>
      <c r="B477">
        <v>0</v>
      </c>
      <c r="D477" t="s">
        <v>54</v>
      </c>
      <c r="E477" t="s">
        <v>52</v>
      </c>
      <c r="F477">
        <v>1</v>
      </c>
      <c r="G477">
        <v>0</v>
      </c>
      <c r="H477">
        <v>0</v>
      </c>
      <c r="K477">
        <v>0</v>
      </c>
      <c r="L477" t="s">
        <v>45</v>
      </c>
      <c r="M477">
        <v>0</v>
      </c>
      <c r="Q477">
        <v>14829002</v>
      </c>
    </row>
    <row r="478" spans="1:17" hidden="1" x14ac:dyDescent="0.25">
      <c r="A478">
        <v>6033</v>
      </c>
      <c r="B478">
        <v>252493</v>
      </c>
      <c r="C478" t="s">
        <v>66</v>
      </c>
      <c r="D478" t="s">
        <v>38</v>
      </c>
      <c r="E478" t="s">
        <v>52</v>
      </c>
      <c r="F478">
        <v>0</v>
      </c>
      <c r="G478">
        <v>0</v>
      </c>
      <c r="H478">
        <v>0</v>
      </c>
      <c r="K478">
        <v>0.75</v>
      </c>
      <c r="L478" t="s">
        <v>45</v>
      </c>
      <c r="M478">
        <v>2</v>
      </c>
      <c r="P478" t="s">
        <v>100</v>
      </c>
      <c r="Q478">
        <v>5992543</v>
      </c>
    </row>
    <row r="479" spans="1:17" hidden="1" x14ac:dyDescent="0.25">
      <c r="A479">
        <v>6052</v>
      </c>
      <c r="B479">
        <v>0</v>
      </c>
      <c r="D479" t="s">
        <v>38</v>
      </c>
      <c r="E479" t="s">
        <v>52</v>
      </c>
      <c r="F479">
        <v>0</v>
      </c>
      <c r="G479">
        <v>0</v>
      </c>
      <c r="H479">
        <v>0</v>
      </c>
      <c r="K479">
        <v>0</v>
      </c>
      <c r="L479" t="s">
        <v>81</v>
      </c>
      <c r="M479">
        <v>0</v>
      </c>
      <c r="Q479">
        <v>14861481</v>
      </c>
    </row>
    <row r="480" spans="1:17" hidden="1" x14ac:dyDescent="0.25">
      <c r="A480">
        <v>6053</v>
      </c>
      <c r="B480">
        <v>0</v>
      </c>
      <c r="D480" t="s">
        <v>38</v>
      </c>
      <c r="E480" t="s">
        <v>52</v>
      </c>
      <c r="F480">
        <v>0</v>
      </c>
      <c r="G480">
        <v>0</v>
      </c>
      <c r="H480">
        <v>0</v>
      </c>
      <c r="K480">
        <v>0</v>
      </c>
      <c r="L480" t="s">
        <v>81</v>
      </c>
      <c r="M480">
        <v>0</v>
      </c>
      <c r="Q480">
        <v>3641460</v>
      </c>
    </row>
    <row r="481" spans="1:17" hidden="1" x14ac:dyDescent="0.25">
      <c r="A481">
        <v>6175</v>
      </c>
      <c r="B481">
        <v>0</v>
      </c>
      <c r="D481" t="s">
        <v>38</v>
      </c>
      <c r="E481" t="s">
        <v>52</v>
      </c>
      <c r="F481">
        <v>0</v>
      </c>
      <c r="G481">
        <v>0</v>
      </c>
      <c r="H481">
        <v>0</v>
      </c>
      <c r="K481">
        <v>0</v>
      </c>
      <c r="L481" t="s">
        <v>81</v>
      </c>
      <c r="M481">
        <v>0</v>
      </c>
      <c r="Q481">
        <v>14850938</v>
      </c>
    </row>
    <row r="482" spans="1:17" hidden="1" x14ac:dyDescent="0.25">
      <c r="A482">
        <v>6176</v>
      </c>
      <c r="B482">
        <v>0</v>
      </c>
      <c r="D482" t="s">
        <v>38</v>
      </c>
      <c r="E482" t="s">
        <v>52</v>
      </c>
      <c r="F482">
        <v>0</v>
      </c>
      <c r="G482">
        <v>0</v>
      </c>
      <c r="H482">
        <v>0</v>
      </c>
      <c r="K482">
        <v>0</v>
      </c>
      <c r="L482" t="s">
        <v>40</v>
      </c>
      <c r="M482">
        <v>0</v>
      </c>
      <c r="Q482">
        <v>3589153</v>
      </c>
    </row>
    <row r="483" spans="1:17" hidden="1" x14ac:dyDescent="0.25">
      <c r="A483">
        <v>6177</v>
      </c>
      <c r="B483">
        <v>0</v>
      </c>
      <c r="D483" t="s">
        <v>38</v>
      </c>
      <c r="E483" t="s">
        <v>52</v>
      </c>
      <c r="F483">
        <v>0</v>
      </c>
      <c r="G483">
        <v>0</v>
      </c>
      <c r="H483">
        <v>0</v>
      </c>
      <c r="K483">
        <v>0</v>
      </c>
      <c r="L483" t="s">
        <v>63</v>
      </c>
      <c r="M483">
        <v>0</v>
      </c>
      <c r="Q483">
        <v>14850898</v>
      </c>
    </row>
    <row r="484" spans="1:17" hidden="1" x14ac:dyDescent="0.25">
      <c r="A484">
        <v>6283</v>
      </c>
      <c r="B484">
        <v>254532</v>
      </c>
      <c r="C484" t="s">
        <v>66</v>
      </c>
      <c r="D484" t="s">
        <v>38</v>
      </c>
      <c r="E484" t="s">
        <v>52</v>
      </c>
      <c r="F484">
        <v>1</v>
      </c>
      <c r="G484">
        <v>1</v>
      </c>
      <c r="H484">
        <v>0</v>
      </c>
      <c r="K484">
        <v>1.01</v>
      </c>
      <c r="L484" t="s">
        <v>63</v>
      </c>
      <c r="M484">
        <v>18</v>
      </c>
      <c r="P484" t="s">
        <v>41</v>
      </c>
      <c r="Q484">
        <v>15553051</v>
      </c>
    </row>
    <row r="485" spans="1:17" hidden="1" x14ac:dyDescent="0.25">
      <c r="A485">
        <v>6446</v>
      </c>
      <c r="B485">
        <v>0</v>
      </c>
      <c r="D485" t="s">
        <v>38</v>
      </c>
      <c r="E485" t="s">
        <v>52</v>
      </c>
      <c r="F485">
        <v>0</v>
      </c>
      <c r="G485">
        <v>0</v>
      </c>
      <c r="H485">
        <v>0</v>
      </c>
      <c r="K485">
        <v>0</v>
      </c>
      <c r="L485" t="s">
        <v>43</v>
      </c>
      <c r="M485">
        <v>0</v>
      </c>
      <c r="Q485">
        <v>14840155</v>
      </c>
    </row>
    <row r="486" spans="1:17" hidden="1" x14ac:dyDescent="0.25">
      <c r="A486">
        <v>6451</v>
      </c>
      <c r="B486">
        <v>0</v>
      </c>
      <c r="D486" t="s">
        <v>38</v>
      </c>
      <c r="E486" t="s">
        <v>52</v>
      </c>
      <c r="F486">
        <v>0</v>
      </c>
      <c r="G486">
        <v>0</v>
      </c>
      <c r="H486">
        <v>0</v>
      </c>
      <c r="K486">
        <v>0</v>
      </c>
      <c r="L486" t="s">
        <v>71</v>
      </c>
      <c r="M486">
        <v>0</v>
      </c>
      <c r="Q486">
        <v>3664894</v>
      </c>
    </row>
    <row r="487" spans="1:17" hidden="1" x14ac:dyDescent="0.25">
      <c r="A487">
        <v>6453</v>
      </c>
      <c r="B487">
        <v>0</v>
      </c>
      <c r="D487" t="s">
        <v>38</v>
      </c>
      <c r="E487" t="s">
        <v>52</v>
      </c>
      <c r="F487">
        <v>0</v>
      </c>
      <c r="G487">
        <v>0</v>
      </c>
      <c r="H487">
        <v>0</v>
      </c>
      <c r="K487">
        <v>0</v>
      </c>
      <c r="L487" t="s">
        <v>45</v>
      </c>
      <c r="M487">
        <v>0</v>
      </c>
      <c r="Q487">
        <v>3664973</v>
      </c>
    </row>
    <row r="488" spans="1:17" hidden="1" x14ac:dyDescent="0.25">
      <c r="A488">
        <v>6454</v>
      </c>
      <c r="B488">
        <v>0</v>
      </c>
      <c r="D488" t="s">
        <v>38</v>
      </c>
      <c r="E488" t="s">
        <v>52</v>
      </c>
      <c r="F488">
        <v>0</v>
      </c>
      <c r="G488">
        <v>0</v>
      </c>
      <c r="H488">
        <v>0</v>
      </c>
      <c r="K488">
        <v>0</v>
      </c>
      <c r="L488" t="s">
        <v>71</v>
      </c>
      <c r="M488">
        <v>0</v>
      </c>
      <c r="Q488">
        <v>3664974</v>
      </c>
    </row>
    <row r="489" spans="1:17" hidden="1" x14ac:dyDescent="0.25">
      <c r="A489">
        <v>6455</v>
      </c>
      <c r="B489">
        <v>0</v>
      </c>
      <c r="D489" t="s">
        <v>38</v>
      </c>
      <c r="E489" t="s">
        <v>52</v>
      </c>
      <c r="F489">
        <v>0</v>
      </c>
      <c r="G489">
        <v>0</v>
      </c>
      <c r="H489">
        <v>0</v>
      </c>
      <c r="K489">
        <v>0</v>
      </c>
      <c r="L489" t="s">
        <v>63</v>
      </c>
      <c r="M489">
        <v>0</v>
      </c>
      <c r="Q489">
        <v>3664895</v>
      </c>
    </row>
    <row r="490" spans="1:17" hidden="1" x14ac:dyDescent="0.25">
      <c r="A490">
        <v>6456</v>
      </c>
      <c r="B490">
        <v>0</v>
      </c>
      <c r="D490" t="s">
        <v>38</v>
      </c>
      <c r="E490" t="s">
        <v>52</v>
      </c>
      <c r="F490">
        <v>0</v>
      </c>
      <c r="G490">
        <v>0</v>
      </c>
      <c r="H490">
        <v>0</v>
      </c>
      <c r="K490">
        <v>0</v>
      </c>
      <c r="L490" t="s">
        <v>81</v>
      </c>
      <c r="M490">
        <v>0</v>
      </c>
      <c r="Q490">
        <v>3664893</v>
      </c>
    </row>
    <row r="491" spans="1:17" hidden="1" x14ac:dyDescent="0.25">
      <c r="A491">
        <v>6458</v>
      </c>
      <c r="B491">
        <v>0</v>
      </c>
      <c r="D491" t="s">
        <v>38</v>
      </c>
      <c r="E491" t="s">
        <v>52</v>
      </c>
      <c r="F491">
        <v>0</v>
      </c>
      <c r="G491">
        <v>0</v>
      </c>
      <c r="H491">
        <v>0</v>
      </c>
      <c r="K491">
        <v>0</v>
      </c>
      <c r="L491" t="s">
        <v>63</v>
      </c>
      <c r="M491">
        <v>0</v>
      </c>
      <c r="Q491">
        <v>3664896</v>
      </c>
    </row>
    <row r="492" spans="1:17" hidden="1" x14ac:dyDescent="0.25">
      <c r="A492">
        <v>6459</v>
      </c>
      <c r="B492">
        <v>0</v>
      </c>
      <c r="D492" t="s">
        <v>38</v>
      </c>
      <c r="E492" t="s">
        <v>52</v>
      </c>
      <c r="F492">
        <v>0</v>
      </c>
      <c r="G492">
        <v>0</v>
      </c>
      <c r="H492">
        <v>0</v>
      </c>
      <c r="K492">
        <v>0</v>
      </c>
      <c r="L492" t="s">
        <v>71</v>
      </c>
      <c r="M492">
        <v>0</v>
      </c>
      <c r="Q492">
        <v>3664892</v>
      </c>
    </row>
    <row r="493" spans="1:17" hidden="1" x14ac:dyDescent="0.25">
      <c r="A493">
        <v>7251</v>
      </c>
      <c r="B493">
        <v>0</v>
      </c>
      <c r="D493" t="s">
        <v>38</v>
      </c>
      <c r="E493" t="s">
        <v>52</v>
      </c>
      <c r="F493">
        <v>0</v>
      </c>
      <c r="G493">
        <v>0</v>
      </c>
      <c r="H493">
        <v>0</v>
      </c>
      <c r="K493">
        <v>0</v>
      </c>
      <c r="L493" t="s">
        <v>63</v>
      </c>
      <c r="M493">
        <v>0</v>
      </c>
      <c r="Q493">
        <v>14894098</v>
      </c>
    </row>
    <row r="494" spans="1:17" hidden="1" x14ac:dyDescent="0.25">
      <c r="A494">
        <v>7357</v>
      </c>
      <c r="B494">
        <v>264349</v>
      </c>
      <c r="C494" t="s">
        <v>66</v>
      </c>
      <c r="D494" t="s">
        <v>38</v>
      </c>
      <c r="E494" t="s">
        <v>52</v>
      </c>
      <c r="F494">
        <v>0</v>
      </c>
      <c r="G494">
        <v>0</v>
      </c>
      <c r="H494">
        <v>0</v>
      </c>
      <c r="K494">
        <v>1.05</v>
      </c>
      <c r="L494" t="s">
        <v>81</v>
      </c>
      <c r="M494">
        <v>18</v>
      </c>
      <c r="P494" t="s">
        <v>41</v>
      </c>
      <c r="Q494">
        <v>15549861</v>
      </c>
    </row>
    <row r="495" spans="1:17" hidden="1" x14ac:dyDescent="0.25">
      <c r="A495">
        <v>7370</v>
      </c>
      <c r="B495">
        <v>0</v>
      </c>
      <c r="D495" t="s">
        <v>38</v>
      </c>
      <c r="E495" t="s">
        <v>52</v>
      </c>
      <c r="F495">
        <v>0</v>
      </c>
      <c r="G495">
        <v>0</v>
      </c>
      <c r="H495">
        <v>0</v>
      </c>
      <c r="K495">
        <v>0</v>
      </c>
      <c r="L495" t="s">
        <v>71</v>
      </c>
      <c r="M495">
        <v>0</v>
      </c>
      <c r="Q495">
        <v>12330289</v>
      </c>
    </row>
    <row r="496" spans="1:17" hidden="1" x14ac:dyDescent="0.25">
      <c r="A496">
        <v>7383</v>
      </c>
      <c r="B496">
        <v>0</v>
      </c>
      <c r="D496" t="s">
        <v>38</v>
      </c>
      <c r="E496" t="s">
        <v>52</v>
      </c>
      <c r="F496">
        <v>0</v>
      </c>
      <c r="G496">
        <v>0</v>
      </c>
      <c r="H496">
        <v>0</v>
      </c>
      <c r="K496">
        <v>0</v>
      </c>
      <c r="L496" t="s">
        <v>63</v>
      </c>
      <c r="M496">
        <v>0</v>
      </c>
      <c r="Q496">
        <v>14846590</v>
      </c>
    </row>
    <row r="497" spans="1:17" hidden="1" x14ac:dyDescent="0.25">
      <c r="A497">
        <v>7384</v>
      </c>
      <c r="B497">
        <v>0</v>
      </c>
      <c r="D497" t="s">
        <v>38</v>
      </c>
      <c r="E497" t="s">
        <v>52</v>
      </c>
      <c r="F497">
        <v>0</v>
      </c>
      <c r="G497">
        <v>0</v>
      </c>
      <c r="H497">
        <v>0</v>
      </c>
      <c r="K497">
        <v>0</v>
      </c>
      <c r="L497" t="s">
        <v>63</v>
      </c>
      <c r="M497">
        <v>0</v>
      </c>
      <c r="Q497">
        <v>14846601</v>
      </c>
    </row>
    <row r="498" spans="1:17" hidden="1" x14ac:dyDescent="0.25">
      <c r="A498">
        <v>7587</v>
      </c>
      <c r="B498">
        <v>0</v>
      </c>
      <c r="D498" t="s">
        <v>38</v>
      </c>
      <c r="E498" t="s">
        <v>52</v>
      </c>
      <c r="F498">
        <v>0</v>
      </c>
      <c r="G498">
        <v>0</v>
      </c>
      <c r="H498">
        <v>0</v>
      </c>
      <c r="K498">
        <v>0</v>
      </c>
      <c r="L498" t="s">
        <v>45</v>
      </c>
      <c r="M498">
        <v>0</v>
      </c>
      <c r="Q498">
        <v>14833135</v>
      </c>
    </row>
    <row r="499" spans="1:17" hidden="1" x14ac:dyDescent="0.25">
      <c r="A499">
        <v>7588</v>
      </c>
      <c r="B499">
        <v>0</v>
      </c>
      <c r="D499" t="s">
        <v>38</v>
      </c>
      <c r="E499" t="s">
        <v>52</v>
      </c>
      <c r="F499">
        <v>0</v>
      </c>
      <c r="G499">
        <v>0</v>
      </c>
      <c r="H499">
        <v>0</v>
      </c>
      <c r="K499">
        <v>0</v>
      </c>
      <c r="L499" t="s">
        <v>81</v>
      </c>
      <c r="M499">
        <v>0</v>
      </c>
      <c r="Q499">
        <v>14833186</v>
      </c>
    </row>
    <row r="500" spans="1:17" hidden="1" x14ac:dyDescent="0.25">
      <c r="A500">
        <v>7589</v>
      </c>
      <c r="B500">
        <v>0</v>
      </c>
      <c r="D500" t="s">
        <v>38</v>
      </c>
      <c r="E500" t="s">
        <v>52</v>
      </c>
      <c r="F500">
        <v>0</v>
      </c>
      <c r="G500">
        <v>0</v>
      </c>
      <c r="H500">
        <v>0</v>
      </c>
      <c r="K500">
        <v>0</v>
      </c>
      <c r="L500" t="s">
        <v>63</v>
      </c>
      <c r="M500">
        <v>0</v>
      </c>
      <c r="Q500">
        <v>14832578</v>
      </c>
    </row>
    <row r="501" spans="1:17" hidden="1" x14ac:dyDescent="0.25">
      <c r="A501">
        <v>7590</v>
      </c>
      <c r="B501">
        <v>0</v>
      </c>
      <c r="D501" t="s">
        <v>38</v>
      </c>
      <c r="E501" t="s">
        <v>52</v>
      </c>
      <c r="F501">
        <v>0</v>
      </c>
      <c r="G501">
        <v>0</v>
      </c>
      <c r="H501">
        <v>0</v>
      </c>
      <c r="K501">
        <v>0</v>
      </c>
      <c r="L501" t="s">
        <v>63</v>
      </c>
      <c r="M501">
        <v>0</v>
      </c>
      <c r="Q501">
        <v>14833194</v>
      </c>
    </row>
    <row r="502" spans="1:17" hidden="1" x14ac:dyDescent="0.25">
      <c r="A502">
        <v>7591</v>
      </c>
      <c r="B502">
        <v>0</v>
      </c>
      <c r="D502" t="s">
        <v>38</v>
      </c>
      <c r="E502" t="s">
        <v>52</v>
      </c>
      <c r="F502">
        <v>0</v>
      </c>
      <c r="G502">
        <v>0</v>
      </c>
      <c r="H502">
        <v>0</v>
      </c>
      <c r="K502">
        <v>0</v>
      </c>
      <c r="L502" t="s">
        <v>71</v>
      </c>
      <c r="M502">
        <v>0</v>
      </c>
      <c r="Q502">
        <v>14833193</v>
      </c>
    </row>
    <row r="503" spans="1:17" hidden="1" x14ac:dyDescent="0.25">
      <c r="A503">
        <v>7600</v>
      </c>
      <c r="B503">
        <v>0</v>
      </c>
      <c r="D503" t="s">
        <v>38</v>
      </c>
      <c r="E503" t="s">
        <v>52</v>
      </c>
      <c r="F503">
        <v>0</v>
      </c>
      <c r="G503">
        <v>0</v>
      </c>
      <c r="H503">
        <v>0</v>
      </c>
      <c r="K503">
        <v>0</v>
      </c>
      <c r="L503" t="s">
        <v>63</v>
      </c>
      <c r="M503">
        <v>0</v>
      </c>
      <c r="Q503">
        <v>3565986</v>
      </c>
    </row>
    <row r="504" spans="1:17" hidden="1" x14ac:dyDescent="0.25">
      <c r="A504">
        <v>7603</v>
      </c>
      <c r="B504">
        <v>0</v>
      </c>
      <c r="D504" t="s">
        <v>38</v>
      </c>
      <c r="E504" t="s">
        <v>52</v>
      </c>
      <c r="F504">
        <v>0</v>
      </c>
      <c r="G504">
        <v>0</v>
      </c>
      <c r="H504">
        <v>0</v>
      </c>
      <c r="K504">
        <v>0</v>
      </c>
      <c r="L504" t="s">
        <v>63</v>
      </c>
      <c r="M504">
        <v>0</v>
      </c>
      <c r="Q504">
        <v>3565981</v>
      </c>
    </row>
    <row r="505" spans="1:17" hidden="1" x14ac:dyDescent="0.25">
      <c r="A505">
        <v>7604</v>
      </c>
      <c r="B505">
        <v>0</v>
      </c>
      <c r="D505" t="s">
        <v>38</v>
      </c>
      <c r="E505" t="s">
        <v>52</v>
      </c>
      <c r="F505">
        <v>0</v>
      </c>
      <c r="G505">
        <v>0</v>
      </c>
      <c r="H505">
        <v>0</v>
      </c>
      <c r="K505">
        <v>0</v>
      </c>
      <c r="L505" t="s">
        <v>63</v>
      </c>
      <c r="M505">
        <v>0</v>
      </c>
      <c r="Q505">
        <v>3565896</v>
      </c>
    </row>
    <row r="506" spans="1:17" hidden="1" x14ac:dyDescent="0.25">
      <c r="A506">
        <v>7625</v>
      </c>
      <c r="B506">
        <v>266618</v>
      </c>
      <c r="C506" t="s">
        <v>66</v>
      </c>
      <c r="D506" t="s">
        <v>38</v>
      </c>
      <c r="E506" t="s">
        <v>52</v>
      </c>
      <c r="F506">
        <v>0</v>
      </c>
      <c r="G506">
        <v>0</v>
      </c>
      <c r="H506">
        <v>0</v>
      </c>
      <c r="K506">
        <v>3.15</v>
      </c>
      <c r="L506" t="s">
        <v>57</v>
      </c>
      <c r="M506">
        <v>3</v>
      </c>
      <c r="P506" t="s">
        <v>41</v>
      </c>
      <c r="Q506">
        <v>6085732</v>
      </c>
    </row>
    <row r="507" spans="1:17" hidden="1" x14ac:dyDescent="0.25">
      <c r="A507">
        <v>7630</v>
      </c>
      <c r="B507">
        <v>266652</v>
      </c>
      <c r="C507" t="s">
        <v>66</v>
      </c>
      <c r="D507" t="s">
        <v>38</v>
      </c>
      <c r="E507" t="s">
        <v>52</v>
      </c>
      <c r="F507">
        <v>0</v>
      </c>
      <c r="G507">
        <v>0</v>
      </c>
      <c r="H507">
        <v>0</v>
      </c>
      <c r="K507">
        <v>0.77</v>
      </c>
      <c r="L507" t="s">
        <v>64</v>
      </c>
      <c r="M507">
        <v>4</v>
      </c>
      <c r="P507" t="s">
        <v>41</v>
      </c>
      <c r="Q507">
        <v>6085731</v>
      </c>
    </row>
    <row r="508" spans="1:17" hidden="1" x14ac:dyDescent="0.25">
      <c r="A508">
        <v>7717</v>
      </c>
      <c r="B508">
        <v>0</v>
      </c>
      <c r="D508" t="s">
        <v>38</v>
      </c>
      <c r="E508" t="s">
        <v>52</v>
      </c>
      <c r="F508">
        <v>0</v>
      </c>
      <c r="G508">
        <v>0</v>
      </c>
      <c r="H508">
        <v>0</v>
      </c>
      <c r="K508">
        <v>0</v>
      </c>
      <c r="L508" t="s">
        <v>122</v>
      </c>
      <c r="M508">
        <v>0</v>
      </c>
      <c r="Q508">
        <v>3616847</v>
      </c>
    </row>
    <row r="509" spans="1:17" hidden="1" x14ac:dyDescent="0.25">
      <c r="A509">
        <v>8147</v>
      </c>
      <c r="B509">
        <v>0</v>
      </c>
      <c r="D509" t="s">
        <v>54</v>
      </c>
      <c r="E509" t="s">
        <v>52</v>
      </c>
      <c r="F509">
        <v>0</v>
      </c>
      <c r="G509">
        <v>0</v>
      </c>
      <c r="H509">
        <v>0</v>
      </c>
      <c r="K509">
        <v>0</v>
      </c>
      <c r="L509" t="s">
        <v>53</v>
      </c>
      <c r="M509">
        <v>0</v>
      </c>
      <c r="Q509">
        <v>3706820</v>
      </c>
    </row>
    <row r="510" spans="1:17" hidden="1" x14ac:dyDescent="0.25">
      <c r="A510">
        <v>8162</v>
      </c>
      <c r="B510">
        <v>271162</v>
      </c>
      <c r="C510" t="s">
        <v>66</v>
      </c>
      <c r="D510" t="s">
        <v>54</v>
      </c>
      <c r="E510" t="s">
        <v>52</v>
      </c>
      <c r="F510">
        <v>0</v>
      </c>
      <c r="G510">
        <v>0</v>
      </c>
      <c r="H510">
        <v>0</v>
      </c>
      <c r="K510">
        <v>4.2699999999999996</v>
      </c>
      <c r="L510" t="s">
        <v>45</v>
      </c>
      <c r="M510">
        <v>2</v>
      </c>
      <c r="P510" t="s">
        <v>41</v>
      </c>
      <c r="Q510">
        <v>15549810</v>
      </c>
    </row>
    <row r="511" spans="1:17" hidden="1" x14ac:dyDescent="0.25">
      <c r="A511">
        <v>8271</v>
      </c>
      <c r="B511">
        <v>271800</v>
      </c>
      <c r="C511" t="s">
        <v>66</v>
      </c>
      <c r="D511" t="s">
        <v>38</v>
      </c>
      <c r="E511" t="s">
        <v>52</v>
      </c>
      <c r="F511">
        <v>0</v>
      </c>
      <c r="G511">
        <v>0</v>
      </c>
      <c r="H511">
        <v>0</v>
      </c>
      <c r="K511">
        <v>2.34</v>
      </c>
      <c r="L511" t="s">
        <v>53</v>
      </c>
      <c r="M511">
        <v>16</v>
      </c>
      <c r="P511" t="s">
        <v>41</v>
      </c>
      <c r="Q511">
        <v>15595154</v>
      </c>
    </row>
    <row r="512" spans="1:17" hidden="1" x14ac:dyDescent="0.25">
      <c r="A512">
        <v>8341</v>
      </c>
      <c r="B512">
        <v>272506</v>
      </c>
      <c r="C512" t="s">
        <v>66</v>
      </c>
      <c r="D512" t="s">
        <v>54</v>
      </c>
      <c r="E512" t="s">
        <v>52</v>
      </c>
      <c r="F512">
        <v>0</v>
      </c>
      <c r="G512">
        <v>0</v>
      </c>
      <c r="H512">
        <v>0</v>
      </c>
      <c r="K512">
        <v>0.95</v>
      </c>
      <c r="L512" t="s">
        <v>82</v>
      </c>
      <c r="M512">
        <v>16</v>
      </c>
      <c r="P512" t="s">
        <v>41</v>
      </c>
      <c r="Q512">
        <v>6023435</v>
      </c>
    </row>
    <row r="513" spans="1:17" hidden="1" x14ac:dyDescent="0.25">
      <c r="A513">
        <v>8379</v>
      </c>
      <c r="B513">
        <v>0</v>
      </c>
      <c r="D513" t="s">
        <v>54</v>
      </c>
      <c r="E513" t="s">
        <v>52</v>
      </c>
      <c r="F513">
        <v>0</v>
      </c>
      <c r="G513">
        <v>1</v>
      </c>
      <c r="H513">
        <v>0</v>
      </c>
      <c r="K513">
        <v>0</v>
      </c>
      <c r="L513" t="s">
        <v>45</v>
      </c>
      <c r="M513">
        <v>0</v>
      </c>
      <c r="Q513">
        <v>3690298</v>
      </c>
    </row>
    <row r="514" spans="1:17" hidden="1" x14ac:dyDescent="0.25">
      <c r="A514">
        <v>8424</v>
      </c>
      <c r="B514">
        <v>0</v>
      </c>
      <c r="D514" t="s">
        <v>38</v>
      </c>
      <c r="E514" t="s">
        <v>52</v>
      </c>
      <c r="F514">
        <v>0</v>
      </c>
      <c r="G514">
        <v>0</v>
      </c>
      <c r="H514">
        <v>0</v>
      </c>
      <c r="K514">
        <v>0</v>
      </c>
      <c r="L514" t="s">
        <v>81</v>
      </c>
      <c r="M514">
        <v>0</v>
      </c>
      <c r="Q514">
        <v>14870709</v>
      </c>
    </row>
    <row r="515" spans="1:17" hidden="1" x14ac:dyDescent="0.25">
      <c r="A515">
        <v>8510</v>
      </c>
      <c r="B515">
        <v>0</v>
      </c>
      <c r="D515" t="s">
        <v>38</v>
      </c>
      <c r="E515" t="s">
        <v>52</v>
      </c>
      <c r="F515">
        <v>0</v>
      </c>
      <c r="G515">
        <v>0</v>
      </c>
      <c r="H515">
        <v>0</v>
      </c>
      <c r="K515">
        <v>0</v>
      </c>
      <c r="L515" t="s">
        <v>45</v>
      </c>
      <c r="M515">
        <v>0</v>
      </c>
      <c r="Q515">
        <v>3640858</v>
      </c>
    </row>
    <row r="516" spans="1:17" hidden="1" x14ac:dyDescent="0.25">
      <c r="A516">
        <v>8514</v>
      </c>
      <c r="B516">
        <v>0</v>
      </c>
      <c r="D516" t="s">
        <v>38</v>
      </c>
      <c r="E516" t="s">
        <v>52</v>
      </c>
      <c r="F516">
        <v>0</v>
      </c>
      <c r="G516">
        <v>0</v>
      </c>
      <c r="H516">
        <v>0</v>
      </c>
      <c r="K516">
        <v>0</v>
      </c>
      <c r="L516" t="s">
        <v>71</v>
      </c>
      <c r="M516">
        <v>0</v>
      </c>
      <c r="Q516">
        <v>3640860</v>
      </c>
    </row>
    <row r="517" spans="1:17" hidden="1" x14ac:dyDescent="0.25">
      <c r="A517">
        <v>8516</v>
      </c>
      <c r="B517">
        <v>0</v>
      </c>
      <c r="D517" t="s">
        <v>54</v>
      </c>
      <c r="E517" t="s">
        <v>52</v>
      </c>
      <c r="F517">
        <v>0</v>
      </c>
      <c r="G517">
        <v>0</v>
      </c>
      <c r="H517">
        <v>0</v>
      </c>
      <c r="K517">
        <v>0</v>
      </c>
      <c r="L517" t="s">
        <v>63</v>
      </c>
      <c r="M517">
        <v>0</v>
      </c>
      <c r="Q517">
        <v>3640859</v>
      </c>
    </row>
    <row r="518" spans="1:17" hidden="1" x14ac:dyDescent="0.25">
      <c r="A518">
        <v>8537</v>
      </c>
      <c r="B518">
        <v>273498</v>
      </c>
      <c r="C518" t="s">
        <v>66</v>
      </c>
      <c r="D518" t="s">
        <v>38</v>
      </c>
      <c r="E518" t="s">
        <v>52</v>
      </c>
      <c r="F518">
        <v>0</v>
      </c>
      <c r="G518">
        <v>0</v>
      </c>
      <c r="H518">
        <v>0</v>
      </c>
      <c r="K518">
        <v>7.19</v>
      </c>
      <c r="L518" t="s">
        <v>45</v>
      </c>
      <c r="M518">
        <v>2</v>
      </c>
      <c r="P518" t="s">
        <v>41</v>
      </c>
      <c r="Q518">
        <v>15555721</v>
      </c>
    </row>
    <row r="519" spans="1:17" hidden="1" x14ac:dyDescent="0.25">
      <c r="A519">
        <v>8606</v>
      </c>
      <c r="B519">
        <v>0</v>
      </c>
      <c r="D519" t="s">
        <v>38</v>
      </c>
      <c r="E519" t="s">
        <v>52</v>
      </c>
      <c r="F519">
        <v>0</v>
      </c>
      <c r="G519">
        <v>0</v>
      </c>
      <c r="H519">
        <v>0</v>
      </c>
      <c r="K519">
        <v>0</v>
      </c>
      <c r="L519" t="s">
        <v>71</v>
      </c>
      <c r="M519">
        <v>0</v>
      </c>
      <c r="Q519">
        <v>3645142</v>
      </c>
    </row>
    <row r="520" spans="1:17" hidden="1" x14ac:dyDescent="0.25">
      <c r="A520">
        <v>8687</v>
      </c>
      <c r="B520">
        <v>0</v>
      </c>
      <c r="D520" t="s">
        <v>54</v>
      </c>
      <c r="E520" t="s">
        <v>52</v>
      </c>
      <c r="F520">
        <v>0</v>
      </c>
      <c r="G520">
        <v>0</v>
      </c>
      <c r="H520">
        <v>0</v>
      </c>
      <c r="K520">
        <v>0</v>
      </c>
      <c r="L520" t="s">
        <v>63</v>
      </c>
      <c r="M520">
        <v>0</v>
      </c>
      <c r="Q520">
        <v>14865324</v>
      </c>
    </row>
    <row r="521" spans="1:17" hidden="1" x14ac:dyDescent="0.25">
      <c r="A521">
        <v>8733</v>
      </c>
      <c r="B521">
        <v>300086</v>
      </c>
      <c r="C521" t="s">
        <v>66</v>
      </c>
      <c r="D521" t="s">
        <v>38</v>
      </c>
      <c r="E521" t="s">
        <v>52</v>
      </c>
      <c r="F521">
        <v>0</v>
      </c>
      <c r="G521">
        <v>0</v>
      </c>
      <c r="H521">
        <v>0</v>
      </c>
      <c r="K521">
        <v>0.31</v>
      </c>
      <c r="L521" t="s">
        <v>81</v>
      </c>
      <c r="M521">
        <v>18</v>
      </c>
      <c r="P521" t="s">
        <v>41</v>
      </c>
      <c r="Q521">
        <v>15550812</v>
      </c>
    </row>
    <row r="522" spans="1:17" hidden="1" x14ac:dyDescent="0.25">
      <c r="A522">
        <v>8753</v>
      </c>
      <c r="B522">
        <v>274699</v>
      </c>
      <c r="C522" t="s">
        <v>66</v>
      </c>
      <c r="D522" t="s">
        <v>38</v>
      </c>
      <c r="E522" t="s">
        <v>52</v>
      </c>
      <c r="F522">
        <v>0</v>
      </c>
      <c r="G522">
        <v>0</v>
      </c>
      <c r="H522">
        <v>0</v>
      </c>
      <c r="K522">
        <v>0.69</v>
      </c>
      <c r="L522" t="s">
        <v>63</v>
      </c>
      <c r="M522">
        <v>18</v>
      </c>
      <c r="P522" t="s">
        <v>41</v>
      </c>
      <c r="Q522">
        <v>6099165</v>
      </c>
    </row>
    <row r="523" spans="1:17" hidden="1" x14ac:dyDescent="0.25">
      <c r="A523">
        <v>8964</v>
      </c>
      <c r="B523">
        <v>277220</v>
      </c>
      <c r="C523" t="s">
        <v>66</v>
      </c>
      <c r="D523" t="s">
        <v>38</v>
      </c>
      <c r="E523" t="s">
        <v>52</v>
      </c>
      <c r="F523">
        <v>0</v>
      </c>
      <c r="G523">
        <v>0</v>
      </c>
      <c r="H523">
        <v>0</v>
      </c>
      <c r="K523">
        <v>2.59</v>
      </c>
      <c r="L523" t="s">
        <v>45</v>
      </c>
      <c r="M523">
        <v>2</v>
      </c>
      <c r="P523" t="s">
        <v>100</v>
      </c>
      <c r="Q523">
        <v>15565895</v>
      </c>
    </row>
    <row r="524" spans="1:17" hidden="1" x14ac:dyDescent="0.25">
      <c r="A524">
        <v>8978</v>
      </c>
      <c r="B524">
        <v>277392</v>
      </c>
      <c r="C524" t="s">
        <v>66</v>
      </c>
      <c r="D524" t="s">
        <v>38</v>
      </c>
      <c r="E524" t="s">
        <v>52</v>
      </c>
      <c r="F524">
        <v>1</v>
      </c>
      <c r="G524">
        <v>1</v>
      </c>
      <c r="H524">
        <v>0</v>
      </c>
      <c r="K524">
        <v>1.53</v>
      </c>
      <c r="L524" t="s">
        <v>71</v>
      </c>
      <c r="M524">
        <v>19</v>
      </c>
      <c r="P524" t="s">
        <v>41</v>
      </c>
      <c r="Q524">
        <v>6099460</v>
      </c>
    </row>
    <row r="525" spans="1:17" hidden="1" x14ac:dyDescent="0.25">
      <c r="A525">
        <v>8980</v>
      </c>
      <c r="B525">
        <v>277391</v>
      </c>
      <c r="C525" t="s">
        <v>66</v>
      </c>
      <c r="D525" t="s">
        <v>38</v>
      </c>
      <c r="E525" t="s">
        <v>52</v>
      </c>
      <c r="F525">
        <v>0</v>
      </c>
      <c r="G525">
        <v>0</v>
      </c>
      <c r="H525">
        <v>0</v>
      </c>
      <c r="K525">
        <v>0.34</v>
      </c>
      <c r="L525" t="s">
        <v>81</v>
      </c>
      <c r="M525">
        <v>18</v>
      </c>
      <c r="P525" t="s">
        <v>100</v>
      </c>
      <c r="Q525">
        <v>6099642</v>
      </c>
    </row>
    <row r="526" spans="1:17" hidden="1" x14ac:dyDescent="0.25">
      <c r="A526">
        <v>9354</v>
      </c>
      <c r="B526">
        <v>285756</v>
      </c>
      <c r="C526" t="s">
        <v>66</v>
      </c>
      <c r="D526" t="s">
        <v>38</v>
      </c>
      <c r="E526" t="s">
        <v>52</v>
      </c>
      <c r="F526">
        <v>0</v>
      </c>
      <c r="G526">
        <v>0</v>
      </c>
      <c r="H526">
        <v>0</v>
      </c>
      <c r="K526">
        <v>1.42</v>
      </c>
      <c r="L526" t="s">
        <v>45</v>
      </c>
      <c r="M526">
        <v>2</v>
      </c>
      <c r="P526" t="s">
        <v>100</v>
      </c>
      <c r="Q526">
        <v>10687165</v>
      </c>
    </row>
    <row r="527" spans="1:17" hidden="1" x14ac:dyDescent="0.25">
      <c r="A527">
        <v>9585</v>
      </c>
      <c r="B527">
        <v>0</v>
      </c>
      <c r="D527" t="s">
        <v>38</v>
      </c>
      <c r="E527" t="s">
        <v>52</v>
      </c>
      <c r="F527">
        <v>0</v>
      </c>
      <c r="G527">
        <v>0</v>
      </c>
      <c r="H527">
        <v>0</v>
      </c>
      <c r="K527">
        <v>0</v>
      </c>
      <c r="L527" t="s">
        <v>63</v>
      </c>
      <c r="M527">
        <v>0</v>
      </c>
      <c r="Q527">
        <v>14859353</v>
      </c>
    </row>
    <row r="528" spans="1:17" hidden="1" x14ac:dyDescent="0.25">
      <c r="A528">
        <v>9594</v>
      </c>
      <c r="B528">
        <v>0</v>
      </c>
      <c r="D528" t="s">
        <v>38</v>
      </c>
      <c r="E528" t="s">
        <v>52</v>
      </c>
      <c r="F528">
        <v>0</v>
      </c>
      <c r="G528">
        <v>0</v>
      </c>
      <c r="H528">
        <v>0</v>
      </c>
      <c r="K528">
        <v>0</v>
      </c>
      <c r="L528" t="s">
        <v>43</v>
      </c>
      <c r="M528">
        <v>0</v>
      </c>
      <c r="Q528">
        <v>12331555</v>
      </c>
    </row>
    <row r="529" spans="1:17" hidden="1" x14ac:dyDescent="0.25">
      <c r="A529">
        <v>9944</v>
      </c>
      <c r="B529">
        <v>284732</v>
      </c>
      <c r="C529" t="s">
        <v>66</v>
      </c>
      <c r="D529" t="s">
        <v>54</v>
      </c>
      <c r="E529" t="s">
        <v>52</v>
      </c>
      <c r="F529">
        <v>0</v>
      </c>
      <c r="G529">
        <v>0</v>
      </c>
      <c r="H529">
        <v>0</v>
      </c>
      <c r="K529">
        <v>0.88</v>
      </c>
      <c r="L529" t="s">
        <v>63</v>
      </c>
      <c r="M529">
        <v>18</v>
      </c>
      <c r="P529" t="s">
        <v>100</v>
      </c>
      <c r="Q529">
        <v>15581336</v>
      </c>
    </row>
    <row r="530" spans="1:17" hidden="1" x14ac:dyDescent="0.25">
      <c r="A530">
        <v>9949</v>
      </c>
      <c r="B530">
        <v>284731</v>
      </c>
      <c r="C530" t="s">
        <v>66</v>
      </c>
      <c r="D530" t="s">
        <v>54</v>
      </c>
      <c r="E530" t="s">
        <v>52</v>
      </c>
      <c r="F530">
        <v>1</v>
      </c>
      <c r="G530">
        <v>1</v>
      </c>
      <c r="H530">
        <v>0</v>
      </c>
      <c r="K530">
        <v>0.72</v>
      </c>
      <c r="L530" t="s">
        <v>104</v>
      </c>
      <c r="M530">
        <v>11</v>
      </c>
      <c r="P530" t="s">
        <v>100</v>
      </c>
      <c r="Q530">
        <v>15581333</v>
      </c>
    </row>
    <row r="531" spans="1:17" hidden="1" x14ac:dyDescent="0.25">
      <c r="A531">
        <v>10151</v>
      </c>
      <c r="B531">
        <v>288058</v>
      </c>
      <c r="C531" t="s">
        <v>66</v>
      </c>
      <c r="D531" t="s">
        <v>54</v>
      </c>
      <c r="E531" t="s">
        <v>52</v>
      </c>
      <c r="F531">
        <v>0</v>
      </c>
      <c r="G531">
        <v>0</v>
      </c>
      <c r="H531">
        <v>0</v>
      </c>
      <c r="K531">
        <v>1.65</v>
      </c>
      <c r="L531" t="s">
        <v>63</v>
      </c>
      <c r="M531">
        <v>18</v>
      </c>
      <c r="P531" t="s">
        <v>100</v>
      </c>
      <c r="Q531">
        <v>15576246</v>
      </c>
    </row>
    <row r="532" spans="1:17" hidden="1" x14ac:dyDescent="0.25">
      <c r="A532">
        <v>10247</v>
      </c>
      <c r="B532">
        <v>288051</v>
      </c>
      <c r="C532" t="s">
        <v>66</v>
      </c>
      <c r="D532" t="s">
        <v>54</v>
      </c>
      <c r="E532" t="s">
        <v>52</v>
      </c>
      <c r="F532">
        <v>1</v>
      </c>
      <c r="G532">
        <v>0</v>
      </c>
      <c r="H532">
        <v>0</v>
      </c>
      <c r="K532">
        <v>4.8899999999999997</v>
      </c>
      <c r="L532" t="s">
        <v>71</v>
      </c>
      <c r="M532">
        <v>19</v>
      </c>
      <c r="P532" t="s">
        <v>100</v>
      </c>
      <c r="Q532">
        <v>6052019</v>
      </c>
    </row>
    <row r="533" spans="1:17" hidden="1" x14ac:dyDescent="0.25">
      <c r="A533">
        <v>10249</v>
      </c>
      <c r="B533">
        <v>288053</v>
      </c>
      <c r="C533" t="s">
        <v>66</v>
      </c>
      <c r="D533" t="s">
        <v>54</v>
      </c>
      <c r="E533" t="s">
        <v>52</v>
      </c>
      <c r="F533">
        <v>1</v>
      </c>
      <c r="G533">
        <v>0</v>
      </c>
      <c r="H533">
        <v>0</v>
      </c>
      <c r="K533">
        <v>1.28</v>
      </c>
      <c r="L533" t="s">
        <v>63</v>
      </c>
      <c r="M533">
        <v>18</v>
      </c>
      <c r="P533" t="s">
        <v>100</v>
      </c>
      <c r="Q533">
        <v>15577000</v>
      </c>
    </row>
    <row r="534" spans="1:17" hidden="1" x14ac:dyDescent="0.25">
      <c r="A534">
        <v>10251</v>
      </c>
      <c r="B534">
        <v>288055</v>
      </c>
      <c r="C534" t="s">
        <v>66</v>
      </c>
      <c r="D534" t="s">
        <v>54</v>
      </c>
      <c r="E534" t="s">
        <v>52</v>
      </c>
      <c r="F534">
        <v>0</v>
      </c>
      <c r="G534">
        <v>0</v>
      </c>
      <c r="H534">
        <v>0</v>
      </c>
      <c r="K534">
        <v>3.34</v>
      </c>
      <c r="L534" t="s">
        <v>43</v>
      </c>
      <c r="M534">
        <v>1</v>
      </c>
      <c r="P534" t="s">
        <v>41</v>
      </c>
      <c r="Q534">
        <v>6051938</v>
      </c>
    </row>
    <row r="535" spans="1:17" hidden="1" x14ac:dyDescent="0.25">
      <c r="A535">
        <v>10318</v>
      </c>
      <c r="B535">
        <v>288181</v>
      </c>
      <c r="C535" t="s">
        <v>66</v>
      </c>
      <c r="D535" t="s">
        <v>38</v>
      </c>
      <c r="E535" t="s">
        <v>52</v>
      </c>
      <c r="F535">
        <v>1</v>
      </c>
      <c r="G535">
        <v>0</v>
      </c>
      <c r="H535">
        <v>0</v>
      </c>
      <c r="K535">
        <v>1.88</v>
      </c>
      <c r="L535" t="s">
        <v>71</v>
      </c>
      <c r="M535">
        <v>19</v>
      </c>
      <c r="P535" t="s">
        <v>100</v>
      </c>
      <c r="Q535">
        <v>15553126</v>
      </c>
    </row>
    <row r="536" spans="1:17" hidden="1" x14ac:dyDescent="0.25">
      <c r="A536">
        <v>10351</v>
      </c>
      <c r="B536">
        <v>0</v>
      </c>
      <c r="D536" t="s">
        <v>54</v>
      </c>
      <c r="E536" t="s">
        <v>52</v>
      </c>
      <c r="F536">
        <v>0</v>
      </c>
      <c r="G536">
        <v>0</v>
      </c>
      <c r="H536">
        <v>0</v>
      </c>
      <c r="K536">
        <v>0</v>
      </c>
      <c r="L536" t="s">
        <v>40</v>
      </c>
      <c r="M536">
        <v>0</v>
      </c>
      <c r="Q536">
        <v>3692567</v>
      </c>
    </row>
    <row r="537" spans="1:17" hidden="1" x14ac:dyDescent="0.25">
      <c r="A537">
        <v>10387</v>
      </c>
      <c r="B537">
        <v>0</v>
      </c>
      <c r="D537" t="s">
        <v>38</v>
      </c>
      <c r="E537" t="s">
        <v>52</v>
      </c>
      <c r="F537">
        <v>0</v>
      </c>
      <c r="G537">
        <v>0</v>
      </c>
      <c r="H537">
        <v>0</v>
      </c>
      <c r="K537">
        <v>0</v>
      </c>
      <c r="L537" t="s">
        <v>40</v>
      </c>
      <c r="M537">
        <v>0</v>
      </c>
      <c r="Q537">
        <v>3737078</v>
      </c>
    </row>
    <row r="538" spans="1:17" hidden="1" x14ac:dyDescent="0.25">
      <c r="A538">
        <v>10429</v>
      </c>
      <c r="B538">
        <v>288949</v>
      </c>
      <c r="C538" t="s">
        <v>66</v>
      </c>
      <c r="D538" t="s">
        <v>38</v>
      </c>
      <c r="E538" t="s">
        <v>52</v>
      </c>
      <c r="F538">
        <v>0</v>
      </c>
      <c r="G538">
        <v>0</v>
      </c>
      <c r="H538">
        <v>0</v>
      </c>
      <c r="K538">
        <v>4.01</v>
      </c>
      <c r="L538" t="s">
        <v>71</v>
      </c>
      <c r="M538">
        <v>19</v>
      </c>
      <c r="P538" t="s">
        <v>100</v>
      </c>
      <c r="Q538">
        <v>6029004</v>
      </c>
    </row>
    <row r="539" spans="1:17" hidden="1" x14ac:dyDescent="0.25">
      <c r="A539">
        <v>10430</v>
      </c>
      <c r="B539">
        <v>288950</v>
      </c>
      <c r="C539" t="s">
        <v>66</v>
      </c>
      <c r="D539" t="s">
        <v>38</v>
      </c>
      <c r="E539" t="s">
        <v>52</v>
      </c>
      <c r="F539">
        <v>1</v>
      </c>
      <c r="G539">
        <v>0</v>
      </c>
      <c r="H539">
        <v>0</v>
      </c>
      <c r="K539">
        <v>0.3</v>
      </c>
      <c r="L539" t="s">
        <v>81</v>
      </c>
      <c r="M539">
        <v>18</v>
      </c>
      <c r="P539" t="s">
        <v>100</v>
      </c>
      <c r="Q539">
        <v>6029003</v>
      </c>
    </row>
    <row r="540" spans="1:17" hidden="1" x14ac:dyDescent="0.25">
      <c r="A540">
        <v>10457</v>
      </c>
      <c r="B540">
        <v>289011</v>
      </c>
      <c r="C540" t="s">
        <v>66</v>
      </c>
      <c r="D540" t="s">
        <v>38</v>
      </c>
      <c r="E540" t="s">
        <v>52</v>
      </c>
      <c r="F540">
        <v>0</v>
      </c>
      <c r="G540">
        <v>0</v>
      </c>
      <c r="H540">
        <v>0</v>
      </c>
      <c r="K540">
        <v>5.44</v>
      </c>
      <c r="L540" t="s">
        <v>63</v>
      </c>
      <c r="M540">
        <v>18</v>
      </c>
      <c r="P540" t="s">
        <v>100</v>
      </c>
      <c r="Q540">
        <v>15595865</v>
      </c>
    </row>
    <row r="541" spans="1:17" hidden="1" x14ac:dyDescent="0.25">
      <c r="A541">
        <v>10904</v>
      </c>
      <c r="B541">
        <v>0</v>
      </c>
      <c r="D541" t="s">
        <v>38</v>
      </c>
      <c r="E541" t="s">
        <v>52</v>
      </c>
      <c r="F541">
        <v>0</v>
      </c>
      <c r="G541">
        <v>0</v>
      </c>
      <c r="H541">
        <v>0</v>
      </c>
      <c r="K541">
        <v>0</v>
      </c>
      <c r="L541" t="s">
        <v>45</v>
      </c>
      <c r="M541">
        <v>0</v>
      </c>
      <c r="Q541">
        <v>3668506</v>
      </c>
    </row>
    <row r="542" spans="1:17" hidden="1" x14ac:dyDescent="0.25">
      <c r="A542">
        <v>11277</v>
      </c>
      <c r="B542">
        <v>0</v>
      </c>
      <c r="D542" t="s">
        <v>38</v>
      </c>
      <c r="E542" t="s">
        <v>52</v>
      </c>
      <c r="F542">
        <v>0</v>
      </c>
      <c r="G542">
        <v>0</v>
      </c>
      <c r="H542">
        <v>0</v>
      </c>
      <c r="K542">
        <v>0</v>
      </c>
      <c r="L542" t="s">
        <v>43</v>
      </c>
      <c r="M542">
        <v>0</v>
      </c>
      <c r="Q542">
        <v>14854933</v>
      </c>
    </row>
    <row r="543" spans="1:17" hidden="1" x14ac:dyDescent="0.25">
      <c r="A543">
        <v>11546</v>
      </c>
      <c r="B543">
        <v>298933</v>
      </c>
      <c r="C543" t="s">
        <v>66</v>
      </c>
      <c r="D543" t="s">
        <v>38</v>
      </c>
      <c r="E543" t="s">
        <v>52</v>
      </c>
      <c r="F543">
        <v>0</v>
      </c>
      <c r="G543">
        <v>0</v>
      </c>
      <c r="H543">
        <v>0</v>
      </c>
      <c r="K543">
        <v>4.42</v>
      </c>
      <c r="L543" t="s">
        <v>71</v>
      </c>
      <c r="M543">
        <v>19</v>
      </c>
      <c r="P543" t="s">
        <v>41</v>
      </c>
      <c r="Q543">
        <v>5979818</v>
      </c>
    </row>
    <row r="544" spans="1:17" hidden="1" x14ac:dyDescent="0.25">
      <c r="A544">
        <v>11668</v>
      </c>
      <c r="B544">
        <v>300092</v>
      </c>
      <c r="C544" t="s">
        <v>66</v>
      </c>
      <c r="D544" t="s">
        <v>38</v>
      </c>
      <c r="E544" t="s">
        <v>52</v>
      </c>
      <c r="F544">
        <v>0</v>
      </c>
      <c r="G544">
        <v>0</v>
      </c>
      <c r="H544">
        <v>0</v>
      </c>
      <c r="K544">
        <v>0.27</v>
      </c>
      <c r="L544" t="s">
        <v>63</v>
      </c>
      <c r="M544">
        <v>18</v>
      </c>
      <c r="P544" t="s">
        <v>100</v>
      </c>
      <c r="Q544">
        <v>15550814</v>
      </c>
    </row>
    <row r="545" spans="1:17" hidden="1" x14ac:dyDescent="0.25">
      <c r="A545">
        <v>11691</v>
      </c>
      <c r="B545">
        <v>301869</v>
      </c>
      <c r="C545" t="s">
        <v>66</v>
      </c>
      <c r="D545" t="s">
        <v>38</v>
      </c>
      <c r="E545" t="s">
        <v>52</v>
      </c>
      <c r="F545">
        <v>0</v>
      </c>
      <c r="G545">
        <v>0</v>
      </c>
      <c r="H545">
        <v>0</v>
      </c>
      <c r="K545">
        <v>2.59</v>
      </c>
      <c r="L545" t="s">
        <v>71</v>
      </c>
      <c r="M545">
        <v>19</v>
      </c>
      <c r="P545" t="s">
        <v>41</v>
      </c>
      <c r="Q545">
        <v>13088342</v>
      </c>
    </row>
    <row r="546" spans="1:17" hidden="1" x14ac:dyDescent="0.25">
      <c r="A546">
        <v>11751</v>
      </c>
      <c r="B546">
        <v>300987</v>
      </c>
      <c r="C546" t="s">
        <v>66</v>
      </c>
      <c r="D546" t="s">
        <v>38</v>
      </c>
      <c r="E546" t="s">
        <v>52</v>
      </c>
      <c r="F546">
        <v>0</v>
      </c>
      <c r="G546">
        <v>0</v>
      </c>
      <c r="H546">
        <v>0</v>
      </c>
      <c r="K546">
        <v>7.27</v>
      </c>
      <c r="L546" t="s">
        <v>45</v>
      </c>
      <c r="M546">
        <v>2</v>
      </c>
      <c r="P546" t="s">
        <v>100</v>
      </c>
      <c r="Q546">
        <v>15588140</v>
      </c>
    </row>
    <row r="547" spans="1:17" hidden="1" x14ac:dyDescent="0.25">
      <c r="A547">
        <v>11774</v>
      </c>
      <c r="B547">
        <v>301036</v>
      </c>
      <c r="C547" t="s">
        <v>66</v>
      </c>
      <c r="D547" t="s">
        <v>54</v>
      </c>
      <c r="E547" t="s">
        <v>52</v>
      </c>
      <c r="F547">
        <v>0</v>
      </c>
      <c r="G547">
        <v>0</v>
      </c>
      <c r="H547">
        <v>0</v>
      </c>
      <c r="K547">
        <v>4.2</v>
      </c>
      <c r="L547" t="s">
        <v>45</v>
      </c>
      <c r="M547">
        <v>2</v>
      </c>
      <c r="P547" t="s">
        <v>41</v>
      </c>
      <c r="Q547">
        <v>15588180</v>
      </c>
    </row>
    <row r="548" spans="1:17" hidden="1" x14ac:dyDescent="0.25">
      <c r="A548">
        <v>11879</v>
      </c>
      <c r="B548">
        <v>301866</v>
      </c>
      <c r="C548" t="s">
        <v>66</v>
      </c>
      <c r="D548" t="s">
        <v>38</v>
      </c>
      <c r="E548" t="s">
        <v>52</v>
      </c>
      <c r="F548">
        <v>0</v>
      </c>
      <c r="G548">
        <v>0</v>
      </c>
      <c r="H548">
        <v>0</v>
      </c>
      <c r="K548">
        <v>0.92</v>
      </c>
      <c r="L548" t="s">
        <v>45</v>
      </c>
      <c r="M548">
        <v>2</v>
      </c>
      <c r="P548" t="s">
        <v>100</v>
      </c>
      <c r="Q548">
        <v>13088340</v>
      </c>
    </row>
    <row r="549" spans="1:17" hidden="1" x14ac:dyDescent="0.25">
      <c r="A549">
        <v>11931</v>
      </c>
      <c r="B549">
        <v>0</v>
      </c>
      <c r="D549" t="s">
        <v>54</v>
      </c>
      <c r="E549" t="s">
        <v>52</v>
      </c>
      <c r="F549">
        <v>0</v>
      </c>
      <c r="G549">
        <v>0</v>
      </c>
      <c r="H549">
        <v>0</v>
      </c>
      <c r="K549">
        <v>0</v>
      </c>
      <c r="L549" t="s">
        <v>63</v>
      </c>
      <c r="M549">
        <v>0</v>
      </c>
      <c r="Q549">
        <v>3607379</v>
      </c>
    </row>
    <row r="550" spans="1:17" hidden="1" x14ac:dyDescent="0.25">
      <c r="A550">
        <v>11970</v>
      </c>
      <c r="B550">
        <v>302636</v>
      </c>
      <c r="C550" t="s">
        <v>66</v>
      </c>
      <c r="D550" t="s">
        <v>38</v>
      </c>
      <c r="E550" t="s">
        <v>52</v>
      </c>
      <c r="F550">
        <v>1</v>
      </c>
      <c r="G550">
        <v>0</v>
      </c>
      <c r="H550">
        <v>0</v>
      </c>
      <c r="K550">
        <v>1.59</v>
      </c>
      <c r="L550" t="s">
        <v>63</v>
      </c>
      <c r="M550">
        <v>18</v>
      </c>
      <c r="P550" t="s">
        <v>100</v>
      </c>
      <c r="Q550">
        <v>15623697</v>
      </c>
    </row>
    <row r="551" spans="1:17" hidden="1" x14ac:dyDescent="0.25">
      <c r="A551">
        <v>12083</v>
      </c>
      <c r="B551">
        <v>0</v>
      </c>
      <c r="D551" t="s">
        <v>38</v>
      </c>
      <c r="E551" t="s">
        <v>52</v>
      </c>
      <c r="F551">
        <v>0</v>
      </c>
      <c r="G551">
        <v>0</v>
      </c>
      <c r="H551">
        <v>0</v>
      </c>
      <c r="K551">
        <v>0</v>
      </c>
      <c r="L551" t="s">
        <v>45</v>
      </c>
      <c r="M551">
        <v>0</v>
      </c>
      <c r="Q551">
        <v>12380553</v>
      </c>
    </row>
    <row r="552" spans="1:17" hidden="1" x14ac:dyDescent="0.25">
      <c r="A552">
        <v>12084</v>
      </c>
      <c r="B552">
        <v>0</v>
      </c>
      <c r="D552" t="s">
        <v>38</v>
      </c>
      <c r="E552" t="s">
        <v>52</v>
      </c>
      <c r="F552">
        <v>0</v>
      </c>
      <c r="G552">
        <v>0</v>
      </c>
      <c r="H552">
        <v>0</v>
      </c>
      <c r="K552">
        <v>0</v>
      </c>
      <c r="L552" t="s">
        <v>45</v>
      </c>
      <c r="M552">
        <v>0</v>
      </c>
      <c r="Q552">
        <v>12380554</v>
      </c>
    </row>
    <row r="553" spans="1:17" hidden="1" x14ac:dyDescent="0.25">
      <c r="A553">
        <v>12085</v>
      </c>
      <c r="B553">
        <v>0</v>
      </c>
      <c r="D553" t="s">
        <v>38</v>
      </c>
      <c r="E553" t="s">
        <v>52</v>
      </c>
      <c r="F553">
        <v>0</v>
      </c>
      <c r="G553">
        <v>0</v>
      </c>
      <c r="H553">
        <v>0</v>
      </c>
      <c r="K553">
        <v>0</v>
      </c>
      <c r="L553" t="s">
        <v>45</v>
      </c>
      <c r="M553">
        <v>0</v>
      </c>
      <c r="Q553">
        <v>12380563</v>
      </c>
    </row>
    <row r="554" spans="1:17" hidden="1" x14ac:dyDescent="0.25">
      <c r="A554">
        <v>12097</v>
      </c>
      <c r="B554">
        <v>0</v>
      </c>
      <c r="D554" t="s">
        <v>38</v>
      </c>
      <c r="E554" t="s">
        <v>52</v>
      </c>
      <c r="F554">
        <v>0</v>
      </c>
      <c r="G554">
        <v>0</v>
      </c>
      <c r="H554">
        <v>0</v>
      </c>
      <c r="K554">
        <v>0</v>
      </c>
      <c r="L554" t="s">
        <v>71</v>
      </c>
      <c r="M554">
        <v>0</v>
      </c>
      <c r="Q554">
        <v>14902644</v>
      </c>
    </row>
    <row r="555" spans="1:17" hidden="1" x14ac:dyDescent="0.25">
      <c r="A555">
        <v>12497</v>
      </c>
      <c r="B555">
        <v>0</v>
      </c>
      <c r="D555" t="s">
        <v>54</v>
      </c>
      <c r="E555" t="s">
        <v>52</v>
      </c>
      <c r="F555">
        <v>0</v>
      </c>
      <c r="G555">
        <v>0</v>
      </c>
      <c r="H555">
        <v>0</v>
      </c>
      <c r="K555">
        <v>0</v>
      </c>
      <c r="L555" t="s">
        <v>40</v>
      </c>
      <c r="M555">
        <v>0</v>
      </c>
      <c r="Q555">
        <v>3699245</v>
      </c>
    </row>
    <row r="556" spans="1:17" hidden="1" x14ac:dyDescent="0.25">
      <c r="A556">
        <v>12932</v>
      </c>
      <c r="B556">
        <v>0</v>
      </c>
      <c r="D556" t="s">
        <v>38</v>
      </c>
      <c r="E556" t="s">
        <v>52</v>
      </c>
      <c r="F556">
        <v>0</v>
      </c>
      <c r="G556">
        <v>0</v>
      </c>
      <c r="H556">
        <v>0</v>
      </c>
      <c r="K556">
        <v>0</v>
      </c>
      <c r="L556" t="s">
        <v>15</v>
      </c>
      <c r="M556">
        <v>0</v>
      </c>
      <c r="Q556">
        <v>3660530</v>
      </c>
    </row>
    <row r="557" spans="1:17" hidden="1" x14ac:dyDescent="0.25">
      <c r="A557">
        <v>13175</v>
      </c>
      <c r="B557">
        <v>0</v>
      </c>
      <c r="D557" t="s">
        <v>54</v>
      </c>
      <c r="E557" t="s">
        <v>52</v>
      </c>
      <c r="F557">
        <v>0</v>
      </c>
      <c r="G557">
        <v>0</v>
      </c>
      <c r="H557">
        <v>0</v>
      </c>
      <c r="K557">
        <v>0</v>
      </c>
      <c r="L557" t="s">
        <v>81</v>
      </c>
      <c r="M557">
        <v>0</v>
      </c>
      <c r="Q557">
        <v>3573070</v>
      </c>
    </row>
    <row r="558" spans="1:17" hidden="1" x14ac:dyDescent="0.25">
      <c r="A558">
        <v>13281</v>
      </c>
      <c r="B558">
        <v>0</v>
      </c>
      <c r="D558" t="s">
        <v>54</v>
      </c>
      <c r="E558" t="s">
        <v>52</v>
      </c>
      <c r="F558">
        <v>0</v>
      </c>
      <c r="G558">
        <v>0</v>
      </c>
      <c r="H558">
        <v>0</v>
      </c>
      <c r="K558">
        <v>0</v>
      </c>
      <c r="L558" t="s">
        <v>55</v>
      </c>
      <c r="M558">
        <v>0</v>
      </c>
      <c r="Q558">
        <v>3699520</v>
      </c>
    </row>
    <row r="559" spans="1:17" hidden="1" x14ac:dyDescent="0.25">
      <c r="A559">
        <v>13491</v>
      </c>
      <c r="B559">
        <v>0</v>
      </c>
      <c r="D559" t="s">
        <v>54</v>
      </c>
      <c r="E559" t="s">
        <v>52</v>
      </c>
      <c r="F559">
        <v>0</v>
      </c>
      <c r="G559">
        <v>0</v>
      </c>
      <c r="H559">
        <v>0</v>
      </c>
      <c r="K559">
        <v>0</v>
      </c>
      <c r="L559" t="s">
        <v>55</v>
      </c>
      <c r="M559">
        <v>0</v>
      </c>
      <c r="Q559">
        <v>12383748</v>
      </c>
    </row>
    <row r="560" spans="1:17" hidden="1" x14ac:dyDescent="0.25">
      <c r="A560">
        <v>13537</v>
      </c>
      <c r="B560">
        <v>0</v>
      </c>
      <c r="D560" t="s">
        <v>38</v>
      </c>
      <c r="E560" t="s">
        <v>52</v>
      </c>
      <c r="F560">
        <v>0</v>
      </c>
      <c r="G560">
        <v>0</v>
      </c>
      <c r="H560">
        <v>0</v>
      </c>
      <c r="K560">
        <v>0</v>
      </c>
      <c r="L560" t="s">
        <v>63</v>
      </c>
      <c r="M560">
        <v>0</v>
      </c>
      <c r="Q560">
        <v>10159282</v>
      </c>
    </row>
    <row r="561" spans="1:17" hidden="1" x14ac:dyDescent="0.25">
      <c r="A561">
        <v>13540</v>
      </c>
      <c r="B561">
        <v>0</v>
      </c>
      <c r="D561" t="s">
        <v>54</v>
      </c>
      <c r="E561" t="s">
        <v>52</v>
      </c>
      <c r="F561">
        <v>0</v>
      </c>
      <c r="G561">
        <v>0</v>
      </c>
      <c r="H561">
        <v>0</v>
      </c>
      <c r="K561">
        <v>0</v>
      </c>
      <c r="L561" t="s">
        <v>45</v>
      </c>
      <c r="M561">
        <v>0</v>
      </c>
      <c r="Q561">
        <v>3598991</v>
      </c>
    </row>
    <row r="562" spans="1:17" hidden="1" x14ac:dyDescent="0.25">
      <c r="A562">
        <v>13623</v>
      </c>
      <c r="B562">
        <v>315943</v>
      </c>
      <c r="C562" t="s">
        <v>66</v>
      </c>
      <c r="D562" t="s">
        <v>38</v>
      </c>
      <c r="E562" t="s">
        <v>52</v>
      </c>
      <c r="F562">
        <v>1</v>
      </c>
      <c r="G562">
        <v>0</v>
      </c>
      <c r="H562">
        <v>0</v>
      </c>
      <c r="K562">
        <v>1.75</v>
      </c>
      <c r="L562" t="s">
        <v>15</v>
      </c>
      <c r="M562">
        <v>19</v>
      </c>
      <c r="P562" t="s">
        <v>100</v>
      </c>
      <c r="Q562">
        <v>17953056</v>
      </c>
    </row>
    <row r="563" spans="1:17" hidden="1" x14ac:dyDescent="0.25">
      <c r="A563">
        <v>13634</v>
      </c>
      <c r="B563">
        <v>315978</v>
      </c>
      <c r="C563" t="s">
        <v>66</v>
      </c>
      <c r="D563" t="s">
        <v>38</v>
      </c>
      <c r="E563" t="s">
        <v>52</v>
      </c>
      <c r="F563">
        <v>0</v>
      </c>
      <c r="G563">
        <v>0</v>
      </c>
      <c r="H563">
        <v>0</v>
      </c>
      <c r="K563">
        <v>7.41</v>
      </c>
      <c r="L563" t="s">
        <v>43</v>
      </c>
      <c r="M563">
        <v>1</v>
      </c>
      <c r="P563" t="s">
        <v>41</v>
      </c>
      <c r="Q563">
        <v>17953097</v>
      </c>
    </row>
    <row r="564" spans="1:17" hidden="1" x14ac:dyDescent="0.25">
      <c r="A564">
        <v>13718</v>
      </c>
      <c r="B564">
        <v>0</v>
      </c>
      <c r="D564" t="s">
        <v>38</v>
      </c>
      <c r="E564" t="s">
        <v>52</v>
      </c>
      <c r="F564">
        <v>0</v>
      </c>
      <c r="G564">
        <v>0</v>
      </c>
      <c r="H564">
        <v>0</v>
      </c>
      <c r="K564">
        <v>0</v>
      </c>
      <c r="L564" t="s">
        <v>45</v>
      </c>
      <c r="M564">
        <v>0</v>
      </c>
      <c r="Q564">
        <v>12352289</v>
      </c>
    </row>
    <row r="565" spans="1:17" hidden="1" x14ac:dyDescent="0.25">
      <c r="A565">
        <v>13764</v>
      </c>
      <c r="B565">
        <v>0</v>
      </c>
      <c r="D565" t="s">
        <v>38</v>
      </c>
      <c r="E565" t="s">
        <v>52</v>
      </c>
      <c r="F565">
        <v>0</v>
      </c>
      <c r="G565">
        <v>0</v>
      </c>
      <c r="H565">
        <v>0</v>
      </c>
      <c r="K565">
        <v>0</v>
      </c>
      <c r="L565" t="s">
        <v>71</v>
      </c>
      <c r="M565">
        <v>0</v>
      </c>
      <c r="Q565">
        <v>3737939</v>
      </c>
    </row>
    <row r="566" spans="1:17" hidden="1" x14ac:dyDescent="0.25">
      <c r="A566">
        <v>13766</v>
      </c>
      <c r="B566">
        <v>0</v>
      </c>
      <c r="D566" t="s">
        <v>54</v>
      </c>
      <c r="E566" t="s">
        <v>52</v>
      </c>
      <c r="F566">
        <v>0</v>
      </c>
      <c r="G566">
        <v>0</v>
      </c>
      <c r="H566">
        <v>0</v>
      </c>
      <c r="K566">
        <v>0</v>
      </c>
      <c r="L566" t="s">
        <v>63</v>
      </c>
      <c r="M566">
        <v>0</v>
      </c>
      <c r="Q566">
        <v>3737940</v>
      </c>
    </row>
    <row r="567" spans="1:17" hidden="1" x14ac:dyDescent="0.25">
      <c r="A567">
        <v>13767</v>
      </c>
      <c r="B567">
        <v>0</v>
      </c>
      <c r="D567" t="s">
        <v>38</v>
      </c>
      <c r="E567" t="s">
        <v>52</v>
      </c>
      <c r="F567">
        <v>0</v>
      </c>
      <c r="G567">
        <v>0</v>
      </c>
      <c r="H567">
        <v>0</v>
      </c>
      <c r="K567">
        <v>0</v>
      </c>
      <c r="L567" t="s">
        <v>15</v>
      </c>
      <c r="M567">
        <v>0</v>
      </c>
      <c r="Q567">
        <v>3737932</v>
      </c>
    </row>
    <row r="568" spans="1:17" hidden="1" x14ac:dyDescent="0.25">
      <c r="A568">
        <v>13772</v>
      </c>
      <c r="B568">
        <v>0</v>
      </c>
      <c r="D568" t="s">
        <v>38</v>
      </c>
      <c r="E568" t="s">
        <v>52</v>
      </c>
      <c r="F568">
        <v>0</v>
      </c>
      <c r="G568">
        <v>0</v>
      </c>
      <c r="H568">
        <v>0</v>
      </c>
      <c r="K568">
        <v>0</v>
      </c>
      <c r="L568" t="s">
        <v>71</v>
      </c>
      <c r="M568">
        <v>0</v>
      </c>
      <c r="Q568">
        <v>14866741</v>
      </c>
    </row>
    <row r="569" spans="1:17" hidden="1" x14ac:dyDescent="0.25">
      <c r="A569">
        <v>13930</v>
      </c>
      <c r="B569">
        <v>0</v>
      </c>
      <c r="D569" t="s">
        <v>38</v>
      </c>
      <c r="E569" t="s">
        <v>52</v>
      </c>
      <c r="F569">
        <v>0</v>
      </c>
      <c r="G569">
        <v>0</v>
      </c>
      <c r="H569">
        <v>0</v>
      </c>
      <c r="K569">
        <v>0</v>
      </c>
      <c r="L569" t="s">
        <v>71</v>
      </c>
      <c r="M569">
        <v>0</v>
      </c>
      <c r="Q569">
        <v>3708494</v>
      </c>
    </row>
    <row r="570" spans="1:17" hidden="1" x14ac:dyDescent="0.25">
      <c r="A570">
        <v>14312</v>
      </c>
      <c r="B570">
        <v>323674</v>
      </c>
      <c r="C570" t="s">
        <v>66</v>
      </c>
      <c r="D570" t="s">
        <v>38</v>
      </c>
      <c r="E570" t="s">
        <v>52</v>
      </c>
      <c r="F570">
        <v>1</v>
      </c>
      <c r="G570">
        <v>1</v>
      </c>
      <c r="H570">
        <v>0</v>
      </c>
      <c r="K570">
        <v>2.2999999999999998</v>
      </c>
      <c r="L570" t="s">
        <v>71</v>
      </c>
      <c r="M570">
        <v>19</v>
      </c>
      <c r="P570" t="s">
        <v>41</v>
      </c>
      <c r="Q570">
        <v>17961747</v>
      </c>
    </row>
    <row r="571" spans="1:17" hidden="1" x14ac:dyDescent="0.25">
      <c r="A571">
        <v>14946</v>
      </c>
      <c r="B571">
        <v>329232</v>
      </c>
      <c r="C571" t="s">
        <v>66</v>
      </c>
      <c r="D571" t="s">
        <v>38</v>
      </c>
      <c r="E571" t="s">
        <v>52</v>
      </c>
      <c r="F571">
        <v>0</v>
      </c>
      <c r="G571">
        <v>0</v>
      </c>
      <c r="H571">
        <v>0</v>
      </c>
      <c r="K571">
        <v>1.82</v>
      </c>
      <c r="L571" t="s">
        <v>15</v>
      </c>
      <c r="M571">
        <v>19</v>
      </c>
      <c r="P571" t="s">
        <v>41</v>
      </c>
      <c r="Q571">
        <v>17967970</v>
      </c>
    </row>
    <row r="572" spans="1:17" hidden="1" x14ac:dyDescent="0.25">
      <c r="A572">
        <v>15061</v>
      </c>
      <c r="B572">
        <v>330264</v>
      </c>
      <c r="C572" t="s">
        <v>66</v>
      </c>
      <c r="D572" t="s">
        <v>38</v>
      </c>
      <c r="E572" t="s">
        <v>52</v>
      </c>
      <c r="F572">
        <v>0</v>
      </c>
      <c r="G572">
        <v>0</v>
      </c>
      <c r="H572">
        <v>0</v>
      </c>
      <c r="K572">
        <v>5.47</v>
      </c>
      <c r="L572" t="s">
        <v>55</v>
      </c>
      <c r="M572">
        <v>5</v>
      </c>
      <c r="P572" t="s">
        <v>100</v>
      </c>
      <c r="Q572">
        <v>17969126</v>
      </c>
    </row>
    <row r="573" spans="1:17" hidden="1" x14ac:dyDescent="0.25">
      <c r="A573">
        <v>15062</v>
      </c>
      <c r="B573">
        <v>330265</v>
      </c>
      <c r="C573" t="s">
        <v>66</v>
      </c>
      <c r="D573" t="s">
        <v>38</v>
      </c>
      <c r="E573" t="s">
        <v>52</v>
      </c>
      <c r="F573">
        <v>0</v>
      </c>
      <c r="G573">
        <v>0</v>
      </c>
      <c r="H573">
        <v>0</v>
      </c>
      <c r="K573">
        <v>1.1000000000000001</v>
      </c>
      <c r="L573" t="s">
        <v>55</v>
      </c>
      <c r="M573">
        <v>5</v>
      </c>
      <c r="P573" t="s">
        <v>100</v>
      </c>
      <c r="Q573">
        <v>17969127</v>
      </c>
    </row>
    <row r="574" spans="1:17" hidden="1" x14ac:dyDescent="0.25">
      <c r="A574">
        <v>15063</v>
      </c>
      <c r="B574">
        <v>330266</v>
      </c>
      <c r="C574" t="s">
        <v>66</v>
      </c>
      <c r="D574" t="s">
        <v>38</v>
      </c>
      <c r="E574" t="s">
        <v>52</v>
      </c>
      <c r="F574">
        <v>0</v>
      </c>
      <c r="G574">
        <v>0</v>
      </c>
      <c r="H574">
        <v>0</v>
      </c>
      <c r="K574">
        <v>1.72</v>
      </c>
      <c r="L574" t="s">
        <v>55</v>
      </c>
      <c r="M574">
        <v>5</v>
      </c>
      <c r="P574" t="s">
        <v>100</v>
      </c>
      <c r="Q574">
        <v>17969128</v>
      </c>
    </row>
    <row r="575" spans="1:17" hidden="1" x14ac:dyDescent="0.25">
      <c r="A575">
        <v>15099</v>
      </c>
      <c r="B575">
        <v>330479</v>
      </c>
      <c r="C575" t="s">
        <v>66</v>
      </c>
      <c r="D575" t="s">
        <v>38</v>
      </c>
      <c r="E575" t="s">
        <v>52</v>
      </c>
      <c r="F575">
        <v>0</v>
      </c>
      <c r="G575">
        <v>0</v>
      </c>
      <c r="H575">
        <v>0</v>
      </c>
      <c r="K575">
        <v>3.15</v>
      </c>
      <c r="L575" t="s">
        <v>45</v>
      </c>
      <c r="M575">
        <v>2</v>
      </c>
      <c r="P575" t="s">
        <v>100</v>
      </c>
      <c r="Q575">
        <v>17969374</v>
      </c>
    </row>
    <row r="576" spans="1:17" hidden="1" x14ac:dyDescent="0.25">
      <c r="A576">
        <v>15126</v>
      </c>
      <c r="B576">
        <v>0</v>
      </c>
      <c r="D576" t="s">
        <v>38</v>
      </c>
      <c r="E576" t="s">
        <v>52</v>
      </c>
      <c r="F576">
        <v>0</v>
      </c>
      <c r="G576">
        <v>0</v>
      </c>
      <c r="H576">
        <v>0</v>
      </c>
      <c r="K576">
        <v>0</v>
      </c>
      <c r="L576" t="s">
        <v>71</v>
      </c>
      <c r="M576">
        <v>0</v>
      </c>
      <c r="Q576">
        <v>17289930</v>
      </c>
    </row>
    <row r="577" spans="1:17" hidden="1" x14ac:dyDescent="0.25">
      <c r="A577">
        <v>15357</v>
      </c>
      <c r="B577">
        <v>0</v>
      </c>
      <c r="D577" t="s">
        <v>38</v>
      </c>
      <c r="E577" t="s">
        <v>52</v>
      </c>
      <c r="F577">
        <v>0</v>
      </c>
      <c r="G577">
        <v>0</v>
      </c>
      <c r="H577">
        <v>0</v>
      </c>
      <c r="K577">
        <v>0</v>
      </c>
      <c r="L577" t="s">
        <v>45</v>
      </c>
      <c r="M577">
        <v>0</v>
      </c>
      <c r="Q577">
        <v>17292592</v>
      </c>
    </row>
    <row r="578" spans="1:17" hidden="1" x14ac:dyDescent="0.25">
      <c r="A578">
        <v>15544</v>
      </c>
      <c r="B578">
        <v>0</v>
      </c>
      <c r="D578" t="s">
        <v>38</v>
      </c>
      <c r="E578" t="s">
        <v>52</v>
      </c>
      <c r="F578">
        <v>0</v>
      </c>
      <c r="G578">
        <v>0</v>
      </c>
      <c r="H578">
        <v>0</v>
      </c>
      <c r="K578">
        <v>0</v>
      </c>
      <c r="L578" t="s">
        <v>71</v>
      </c>
      <c r="M578">
        <v>0</v>
      </c>
      <c r="Q578">
        <v>17293773</v>
      </c>
    </row>
    <row r="579" spans="1:17" hidden="1" x14ac:dyDescent="0.25">
      <c r="A579">
        <v>15546</v>
      </c>
      <c r="B579">
        <v>0</v>
      </c>
      <c r="D579" t="s">
        <v>38</v>
      </c>
      <c r="E579" t="s">
        <v>52</v>
      </c>
      <c r="F579">
        <v>0</v>
      </c>
      <c r="G579">
        <v>0</v>
      </c>
      <c r="H579">
        <v>0</v>
      </c>
      <c r="K579">
        <v>0</v>
      </c>
      <c r="L579" t="s">
        <v>71</v>
      </c>
      <c r="M579">
        <v>0</v>
      </c>
      <c r="Q579">
        <v>17293775</v>
      </c>
    </row>
    <row r="580" spans="1:17" hidden="1" x14ac:dyDescent="0.25">
      <c r="A580">
        <v>15548</v>
      </c>
      <c r="B580">
        <v>0</v>
      </c>
      <c r="D580" t="s">
        <v>38</v>
      </c>
      <c r="E580" t="s">
        <v>52</v>
      </c>
      <c r="F580">
        <v>0</v>
      </c>
      <c r="G580">
        <v>0</v>
      </c>
      <c r="H580">
        <v>0</v>
      </c>
      <c r="K580">
        <v>0</v>
      </c>
      <c r="L580" t="s">
        <v>45</v>
      </c>
      <c r="M580">
        <v>0</v>
      </c>
      <c r="Q580">
        <v>17293777</v>
      </c>
    </row>
    <row r="581" spans="1:17" hidden="1" x14ac:dyDescent="0.25">
      <c r="A581">
        <v>15615</v>
      </c>
      <c r="B581">
        <v>335945</v>
      </c>
      <c r="C581" t="s">
        <v>66</v>
      </c>
      <c r="D581" t="s">
        <v>54</v>
      </c>
      <c r="E581" t="s">
        <v>52</v>
      </c>
      <c r="F581">
        <v>0</v>
      </c>
      <c r="G581">
        <v>0</v>
      </c>
      <c r="H581">
        <v>0</v>
      </c>
      <c r="K581">
        <v>4.8</v>
      </c>
      <c r="L581" t="s">
        <v>43</v>
      </c>
      <c r="M581">
        <v>1</v>
      </c>
      <c r="P581" t="s">
        <v>41</v>
      </c>
      <c r="Q581">
        <v>17975483</v>
      </c>
    </row>
    <row r="582" spans="1:17" hidden="1" x14ac:dyDescent="0.25">
      <c r="A582">
        <v>15654</v>
      </c>
      <c r="B582">
        <v>336216</v>
      </c>
      <c r="C582" t="s">
        <v>66</v>
      </c>
      <c r="D582" t="s">
        <v>38</v>
      </c>
      <c r="E582" t="s">
        <v>52</v>
      </c>
      <c r="F582">
        <v>1</v>
      </c>
      <c r="G582">
        <v>0</v>
      </c>
      <c r="H582">
        <v>0</v>
      </c>
      <c r="K582">
        <v>1.36</v>
      </c>
      <c r="L582" t="s">
        <v>15</v>
      </c>
      <c r="M582">
        <v>19</v>
      </c>
      <c r="P582" t="s">
        <v>100</v>
      </c>
      <c r="Q582">
        <v>17975796</v>
      </c>
    </row>
    <row r="583" spans="1:17" hidden="1" x14ac:dyDescent="0.25">
      <c r="A583">
        <v>15740</v>
      </c>
      <c r="B583">
        <v>0</v>
      </c>
      <c r="D583" t="s">
        <v>38</v>
      </c>
      <c r="E583" t="s">
        <v>52</v>
      </c>
      <c r="F583">
        <v>0</v>
      </c>
      <c r="G583">
        <v>0</v>
      </c>
      <c r="H583">
        <v>0</v>
      </c>
      <c r="K583">
        <v>0</v>
      </c>
      <c r="L583" t="s">
        <v>63</v>
      </c>
      <c r="M583">
        <v>0</v>
      </c>
      <c r="Q583">
        <v>17296128</v>
      </c>
    </row>
    <row r="584" spans="1:17" hidden="1" x14ac:dyDescent="0.25">
      <c r="A584">
        <v>16156</v>
      </c>
      <c r="B584">
        <v>0</v>
      </c>
      <c r="D584" t="s">
        <v>38</v>
      </c>
      <c r="E584" t="s">
        <v>52</v>
      </c>
      <c r="F584">
        <v>0</v>
      </c>
      <c r="G584">
        <v>0</v>
      </c>
      <c r="H584">
        <v>0</v>
      </c>
      <c r="K584">
        <v>0</v>
      </c>
      <c r="L584" t="s">
        <v>63</v>
      </c>
      <c r="M584">
        <v>0</v>
      </c>
      <c r="Q584">
        <v>17301209</v>
      </c>
    </row>
    <row r="585" spans="1:17" hidden="1" x14ac:dyDescent="0.25">
      <c r="A585">
        <v>16205</v>
      </c>
      <c r="B585">
        <v>0</v>
      </c>
      <c r="D585" t="s">
        <v>38</v>
      </c>
      <c r="E585" t="s">
        <v>52</v>
      </c>
      <c r="F585">
        <v>0</v>
      </c>
      <c r="G585">
        <v>0</v>
      </c>
      <c r="H585">
        <v>0</v>
      </c>
      <c r="K585">
        <v>0</v>
      </c>
      <c r="L585" t="s">
        <v>71</v>
      </c>
      <c r="M585">
        <v>0</v>
      </c>
      <c r="Q585">
        <v>17301849</v>
      </c>
    </row>
    <row r="586" spans="1:17" hidden="1" x14ac:dyDescent="0.25">
      <c r="A586">
        <v>16207</v>
      </c>
      <c r="B586">
        <v>0</v>
      </c>
      <c r="D586" t="s">
        <v>38</v>
      </c>
      <c r="E586" t="s">
        <v>52</v>
      </c>
      <c r="F586">
        <v>0</v>
      </c>
      <c r="G586">
        <v>0</v>
      </c>
      <c r="H586">
        <v>0</v>
      </c>
      <c r="K586">
        <v>0</v>
      </c>
      <c r="L586" t="s">
        <v>63</v>
      </c>
      <c r="M586">
        <v>0</v>
      </c>
      <c r="Q586">
        <v>17301851</v>
      </c>
    </row>
    <row r="587" spans="1:17" hidden="1" x14ac:dyDescent="0.25">
      <c r="A587">
        <v>16208</v>
      </c>
      <c r="B587">
        <v>0</v>
      </c>
      <c r="D587" t="s">
        <v>38</v>
      </c>
      <c r="E587" t="s">
        <v>52</v>
      </c>
      <c r="F587">
        <v>0</v>
      </c>
      <c r="G587">
        <v>0</v>
      </c>
      <c r="H587">
        <v>0</v>
      </c>
      <c r="K587">
        <v>0</v>
      </c>
      <c r="L587" t="s">
        <v>63</v>
      </c>
      <c r="M587">
        <v>0</v>
      </c>
      <c r="Q587">
        <v>17301852</v>
      </c>
    </row>
    <row r="588" spans="1:17" hidden="1" x14ac:dyDescent="0.25">
      <c r="A588">
        <v>16209</v>
      </c>
      <c r="B588">
        <v>0</v>
      </c>
      <c r="D588" t="s">
        <v>38</v>
      </c>
      <c r="E588" t="s">
        <v>52</v>
      </c>
      <c r="F588">
        <v>0</v>
      </c>
      <c r="G588">
        <v>0</v>
      </c>
      <c r="H588">
        <v>0</v>
      </c>
      <c r="K588">
        <v>0</v>
      </c>
      <c r="L588" t="s">
        <v>63</v>
      </c>
      <c r="M588">
        <v>0</v>
      </c>
      <c r="Q588">
        <v>17301943</v>
      </c>
    </row>
    <row r="589" spans="1:17" hidden="1" x14ac:dyDescent="0.25">
      <c r="A589">
        <v>16540</v>
      </c>
      <c r="B589">
        <v>343758</v>
      </c>
      <c r="C589" t="s">
        <v>66</v>
      </c>
      <c r="D589" t="s">
        <v>38</v>
      </c>
      <c r="E589" t="s">
        <v>52</v>
      </c>
      <c r="F589">
        <v>0</v>
      </c>
      <c r="G589">
        <v>0</v>
      </c>
      <c r="H589">
        <v>0</v>
      </c>
      <c r="K589">
        <v>5.19</v>
      </c>
      <c r="L589" t="s">
        <v>15</v>
      </c>
      <c r="M589">
        <v>19</v>
      </c>
      <c r="P589" t="s">
        <v>41</v>
      </c>
      <c r="Q589">
        <v>17984298</v>
      </c>
    </row>
    <row r="590" spans="1:17" hidden="1" x14ac:dyDescent="0.25">
      <c r="A590">
        <v>16575</v>
      </c>
      <c r="B590">
        <v>0</v>
      </c>
      <c r="D590" t="s">
        <v>38</v>
      </c>
      <c r="E590" t="s">
        <v>52</v>
      </c>
      <c r="F590">
        <v>0</v>
      </c>
      <c r="G590">
        <v>0</v>
      </c>
      <c r="H590">
        <v>0</v>
      </c>
      <c r="K590">
        <v>0</v>
      </c>
      <c r="L590" t="s">
        <v>45</v>
      </c>
      <c r="M590">
        <v>0</v>
      </c>
      <c r="Q590">
        <v>17304676</v>
      </c>
    </row>
    <row r="591" spans="1:17" hidden="1" x14ac:dyDescent="0.25">
      <c r="A591">
        <v>16713</v>
      </c>
      <c r="B591">
        <v>345621</v>
      </c>
      <c r="C591" t="s">
        <v>66</v>
      </c>
      <c r="D591" t="s">
        <v>38</v>
      </c>
      <c r="E591" t="s">
        <v>52</v>
      </c>
      <c r="F591">
        <v>0</v>
      </c>
      <c r="G591">
        <v>0</v>
      </c>
      <c r="H591">
        <v>0</v>
      </c>
      <c r="K591">
        <v>1.53</v>
      </c>
      <c r="L591" t="s">
        <v>64</v>
      </c>
      <c r="M591">
        <v>4</v>
      </c>
      <c r="P591" t="s">
        <v>41</v>
      </c>
      <c r="Q591">
        <v>17986389</v>
      </c>
    </row>
    <row r="592" spans="1:17" hidden="1" x14ac:dyDescent="0.25">
      <c r="A592">
        <v>16922</v>
      </c>
      <c r="B592">
        <v>348153</v>
      </c>
      <c r="C592" t="s">
        <v>66</v>
      </c>
      <c r="D592" t="s">
        <v>38</v>
      </c>
      <c r="E592" t="s">
        <v>52</v>
      </c>
      <c r="F592">
        <v>0</v>
      </c>
      <c r="G592">
        <v>0</v>
      </c>
      <c r="H592">
        <v>0</v>
      </c>
      <c r="K592">
        <v>2.67</v>
      </c>
      <c r="L592" t="s">
        <v>15</v>
      </c>
      <c r="M592">
        <v>19</v>
      </c>
      <c r="P592" t="s">
        <v>41</v>
      </c>
      <c r="Q592">
        <v>17989205</v>
      </c>
    </row>
    <row r="593" spans="1:17" hidden="1" x14ac:dyDescent="0.25">
      <c r="A593">
        <v>16985</v>
      </c>
      <c r="B593">
        <v>348468</v>
      </c>
      <c r="C593" t="s">
        <v>66</v>
      </c>
      <c r="D593" t="s">
        <v>38</v>
      </c>
      <c r="E593" t="s">
        <v>52</v>
      </c>
      <c r="F593">
        <v>0</v>
      </c>
      <c r="G593">
        <v>0</v>
      </c>
      <c r="H593">
        <v>0</v>
      </c>
      <c r="K593">
        <v>1.64</v>
      </c>
      <c r="L593" t="s">
        <v>53</v>
      </c>
      <c r="M593">
        <v>16</v>
      </c>
      <c r="P593" t="s">
        <v>41</v>
      </c>
      <c r="Q593">
        <v>17989562</v>
      </c>
    </row>
    <row r="594" spans="1:17" hidden="1" x14ac:dyDescent="0.25">
      <c r="A594">
        <v>17009</v>
      </c>
      <c r="B594">
        <v>349184</v>
      </c>
      <c r="C594" t="s">
        <v>66</v>
      </c>
      <c r="D594" t="s">
        <v>38</v>
      </c>
      <c r="E594" t="s">
        <v>52</v>
      </c>
      <c r="F594">
        <v>1</v>
      </c>
      <c r="G594">
        <v>1</v>
      </c>
      <c r="H594">
        <v>0</v>
      </c>
      <c r="K594">
        <v>1.27</v>
      </c>
      <c r="L594" t="s">
        <v>71</v>
      </c>
      <c r="M594">
        <v>19</v>
      </c>
      <c r="P594" t="s">
        <v>41</v>
      </c>
      <c r="Q594">
        <v>17990373</v>
      </c>
    </row>
    <row r="595" spans="1:17" hidden="1" x14ac:dyDescent="0.25">
      <c r="A595">
        <v>17069</v>
      </c>
      <c r="B595">
        <v>349716</v>
      </c>
      <c r="C595" t="s">
        <v>66</v>
      </c>
      <c r="D595" t="s">
        <v>54</v>
      </c>
      <c r="E595" t="s">
        <v>52</v>
      </c>
      <c r="F595">
        <v>0</v>
      </c>
      <c r="G595">
        <v>0</v>
      </c>
      <c r="H595">
        <v>0</v>
      </c>
      <c r="K595">
        <v>4.5199999999999996</v>
      </c>
      <c r="L595" t="s">
        <v>82</v>
      </c>
      <c r="M595">
        <v>16</v>
      </c>
      <c r="P595" t="s">
        <v>41</v>
      </c>
      <c r="Q595">
        <v>17990967</v>
      </c>
    </row>
    <row r="596" spans="1:17" hidden="1" x14ac:dyDescent="0.25">
      <c r="A596">
        <v>17265</v>
      </c>
      <c r="B596">
        <v>0</v>
      </c>
      <c r="D596" t="s">
        <v>38</v>
      </c>
      <c r="E596" t="s">
        <v>52</v>
      </c>
      <c r="F596">
        <v>0</v>
      </c>
      <c r="G596">
        <v>0</v>
      </c>
      <c r="H596">
        <v>0</v>
      </c>
      <c r="K596">
        <v>0</v>
      </c>
      <c r="L596" t="s">
        <v>63</v>
      </c>
      <c r="M596">
        <v>0</v>
      </c>
      <c r="Q596">
        <v>17314256</v>
      </c>
    </row>
    <row r="597" spans="1:17" hidden="1" x14ac:dyDescent="0.25">
      <c r="A597">
        <v>17275</v>
      </c>
      <c r="B597">
        <v>352150</v>
      </c>
      <c r="C597" t="s">
        <v>66</v>
      </c>
      <c r="D597" t="s">
        <v>38</v>
      </c>
      <c r="E597" t="s">
        <v>52</v>
      </c>
      <c r="F597">
        <v>0</v>
      </c>
      <c r="G597">
        <v>0</v>
      </c>
      <c r="H597">
        <v>0</v>
      </c>
      <c r="K597">
        <v>1.5</v>
      </c>
      <c r="L597" t="s">
        <v>71</v>
      </c>
      <c r="M597">
        <v>19</v>
      </c>
      <c r="P597" t="s">
        <v>100</v>
      </c>
      <c r="Q597">
        <v>17993709</v>
      </c>
    </row>
    <row r="598" spans="1:17" hidden="1" x14ac:dyDescent="0.25">
      <c r="A598">
        <v>17282</v>
      </c>
      <c r="B598">
        <v>352099</v>
      </c>
      <c r="C598" t="s">
        <v>66</v>
      </c>
      <c r="D598" t="s">
        <v>38</v>
      </c>
      <c r="E598" t="s">
        <v>52</v>
      </c>
      <c r="F598">
        <v>0</v>
      </c>
      <c r="G598">
        <v>0</v>
      </c>
      <c r="H598">
        <v>0</v>
      </c>
      <c r="K598">
        <v>3.91</v>
      </c>
      <c r="L598" t="s">
        <v>15</v>
      </c>
      <c r="M598">
        <v>19</v>
      </c>
      <c r="P598" t="s">
        <v>100</v>
      </c>
      <c r="Q598">
        <v>17993650</v>
      </c>
    </row>
    <row r="599" spans="1:17" hidden="1" x14ac:dyDescent="0.25">
      <c r="A599">
        <v>17285</v>
      </c>
      <c r="B599">
        <v>352151</v>
      </c>
      <c r="C599" t="s">
        <v>66</v>
      </c>
      <c r="D599" t="s">
        <v>38</v>
      </c>
      <c r="E599" t="s">
        <v>52</v>
      </c>
      <c r="F599">
        <v>0</v>
      </c>
      <c r="G599">
        <v>0</v>
      </c>
      <c r="H599">
        <v>0</v>
      </c>
      <c r="K599">
        <v>2.5</v>
      </c>
      <c r="L599" t="s">
        <v>71</v>
      </c>
      <c r="M599">
        <v>19</v>
      </c>
      <c r="P599" t="s">
        <v>100</v>
      </c>
      <c r="Q599">
        <v>17993710</v>
      </c>
    </row>
    <row r="600" spans="1:17" hidden="1" x14ac:dyDescent="0.25">
      <c r="A600">
        <v>17296</v>
      </c>
      <c r="B600">
        <v>352184</v>
      </c>
      <c r="C600" t="s">
        <v>66</v>
      </c>
      <c r="D600" t="s">
        <v>38</v>
      </c>
      <c r="E600" t="s">
        <v>52</v>
      </c>
      <c r="F600">
        <v>0</v>
      </c>
      <c r="G600">
        <v>0</v>
      </c>
      <c r="H600">
        <v>0</v>
      </c>
      <c r="K600">
        <v>1.5</v>
      </c>
      <c r="L600" t="s">
        <v>71</v>
      </c>
      <c r="M600">
        <v>19</v>
      </c>
      <c r="P600" t="s">
        <v>100</v>
      </c>
      <c r="Q600">
        <v>17993743</v>
      </c>
    </row>
    <row r="601" spans="1:17" hidden="1" x14ac:dyDescent="0.25">
      <c r="A601">
        <v>17305</v>
      </c>
      <c r="B601">
        <v>352294</v>
      </c>
      <c r="C601" t="s">
        <v>66</v>
      </c>
      <c r="D601" t="s">
        <v>38</v>
      </c>
      <c r="E601" t="s">
        <v>52</v>
      </c>
      <c r="F601">
        <v>0</v>
      </c>
      <c r="G601">
        <v>0</v>
      </c>
      <c r="H601">
        <v>0</v>
      </c>
      <c r="K601">
        <v>1.84</v>
      </c>
      <c r="L601" t="s">
        <v>63</v>
      </c>
      <c r="M601">
        <v>18</v>
      </c>
      <c r="P601" t="s">
        <v>41</v>
      </c>
      <c r="Q601">
        <v>17993871</v>
      </c>
    </row>
    <row r="602" spans="1:17" hidden="1" x14ac:dyDescent="0.25">
      <c r="A602">
        <v>17339</v>
      </c>
      <c r="B602">
        <v>0</v>
      </c>
      <c r="D602" t="s">
        <v>38</v>
      </c>
      <c r="E602" t="s">
        <v>52</v>
      </c>
      <c r="F602">
        <v>0</v>
      </c>
      <c r="G602">
        <v>0</v>
      </c>
      <c r="H602">
        <v>0</v>
      </c>
      <c r="K602">
        <v>0</v>
      </c>
      <c r="L602" t="s">
        <v>81</v>
      </c>
      <c r="M602">
        <v>0</v>
      </c>
      <c r="Q602">
        <v>17315635</v>
      </c>
    </row>
    <row r="603" spans="1:17" hidden="1" x14ac:dyDescent="0.25">
      <c r="A603">
        <v>17510</v>
      </c>
      <c r="B603">
        <v>0</v>
      </c>
      <c r="D603" t="s">
        <v>38</v>
      </c>
      <c r="E603" t="s">
        <v>52</v>
      </c>
      <c r="F603">
        <v>0</v>
      </c>
      <c r="G603">
        <v>0</v>
      </c>
      <c r="H603">
        <v>0</v>
      </c>
      <c r="K603">
        <v>0</v>
      </c>
      <c r="L603" t="s">
        <v>15</v>
      </c>
      <c r="M603">
        <v>0</v>
      </c>
      <c r="Q603">
        <v>17316866</v>
      </c>
    </row>
    <row r="604" spans="1:17" hidden="1" x14ac:dyDescent="0.25">
      <c r="A604">
        <v>17983</v>
      </c>
      <c r="B604">
        <v>358121</v>
      </c>
      <c r="C604" t="s">
        <v>66</v>
      </c>
      <c r="D604" t="s">
        <v>38</v>
      </c>
      <c r="E604" t="s">
        <v>52</v>
      </c>
      <c r="F604">
        <v>1</v>
      </c>
      <c r="G604">
        <v>1</v>
      </c>
      <c r="H604">
        <v>0</v>
      </c>
      <c r="K604">
        <v>1.62</v>
      </c>
      <c r="L604" t="s">
        <v>81</v>
      </c>
      <c r="M604">
        <v>18</v>
      </c>
      <c r="P604" t="s">
        <v>100</v>
      </c>
      <c r="Q604">
        <v>18000427</v>
      </c>
    </row>
    <row r="605" spans="1:17" hidden="1" x14ac:dyDescent="0.25">
      <c r="A605">
        <v>17985</v>
      </c>
      <c r="B605">
        <v>358123</v>
      </c>
      <c r="C605" t="s">
        <v>66</v>
      </c>
      <c r="D605" t="s">
        <v>38</v>
      </c>
      <c r="E605" t="s">
        <v>52</v>
      </c>
      <c r="F605">
        <v>0</v>
      </c>
      <c r="G605">
        <v>0</v>
      </c>
      <c r="H605">
        <v>0</v>
      </c>
      <c r="K605">
        <v>3.55</v>
      </c>
      <c r="L605" t="s">
        <v>43</v>
      </c>
      <c r="M605">
        <v>1</v>
      </c>
      <c r="P605" t="s">
        <v>100</v>
      </c>
      <c r="Q605">
        <v>18000429</v>
      </c>
    </row>
    <row r="606" spans="1:17" hidden="1" x14ac:dyDescent="0.25">
      <c r="A606">
        <v>17986</v>
      </c>
      <c r="B606">
        <v>358135</v>
      </c>
      <c r="C606" t="s">
        <v>66</v>
      </c>
      <c r="D606" t="s">
        <v>54</v>
      </c>
      <c r="E606" t="s">
        <v>52</v>
      </c>
      <c r="F606">
        <v>0</v>
      </c>
      <c r="G606">
        <v>0</v>
      </c>
      <c r="H606">
        <v>0</v>
      </c>
      <c r="K606">
        <v>1.25</v>
      </c>
      <c r="L606" t="s">
        <v>45</v>
      </c>
      <c r="M606">
        <v>2</v>
      </c>
      <c r="P606" t="s">
        <v>100</v>
      </c>
      <c r="Q606">
        <v>18000442</v>
      </c>
    </row>
    <row r="607" spans="1:17" hidden="1" x14ac:dyDescent="0.25">
      <c r="A607">
        <v>18063</v>
      </c>
      <c r="B607">
        <v>359169</v>
      </c>
      <c r="C607" t="s">
        <v>66</v>
      </c>
      <c r="D607" t="s">
        <v>54</v>
      </c>
      <c r="E607" t="s">
        <v>52</v>
      </c>
      <c r="F607">
        <v>0</v>
      </c>
      <c r="G607">
        <v>0</v>
      </c>
      <c r="H607">
        <v>0</v>
      </c>
      <c r="K607">
        <v>0.88</v>
      </c>
      <c r="L607" t="s">
        <v>71</v>
      </c>
      <c r="M607">
        <v>19</v>
      </c>
      <c r="P607" t="s">
        <v>41</v>
      </c>
      <c r="Q607">
        <v>18001624</v>
      </c>
    </row>
    <row r="608" spans="1:17" hidden="1" x14ac:dyDescent="0.25">
      <c r="A608">
        <v>18235</v>
      </c>
      <c r="B608">
        <v>360472</v>
      </c>
      <c r="C608" t="s">
        <v>66</v>
      </c>
      <c r="D608" t="s">
        <v>38</v>
      </c>
      <c r="E608" t="s">
        <v>52</v>
      </c>
      <c r="F608">
        <v>0</v>
      </c>
      <c r="G608">
        <v>0</v>
      </c>
      <c r="H608">
        <v>0</v>
      </c>
      <c r="K608">
        <v>0.59</v>
      </c>
      <c r="L608" t="s">
        <v>63</v>
      </c>
      <c r="M608">
        <v>18</v>
      </c>
      <c r="P608" t="s">
        <v>41</v>
      </c>
      <c r="Q608">
        <v>18003102</v>
      </c>
    </row>
    <row r="609" spans="1:17" hidden="1" x14ac:dyDescent="0.25">
      <c r="A609">
        <v>18296</v>
      </c>
      <c r="B609">
        <v>360855</v>
      </c>
      <c r="C609" t="s">
        <v>66</v>
      </c>
      <c r="D609" t="s">
        <v>54</v>
      </c>
      <c r="E609" t="s">
        <v>52</v>
      </c>
      <c r="F609">
        <v>1</v>
      </c>
      <c r="G609">
        <v>1</v>
      </c>
      <c r="H609">
        <v>0</v>
      </c>
      <c r="K609">
        <v>2.96</v>
      </c>
      <c r="L609" t="s">
        <v>81</v>
      </c>
      <c r="M609">
        <v>18</v>
      </c>
      <c r="P609" t="s">
        <v>100</v>
      </c>
      <c r="Q609">
        <v>18003527</v>
      </c>
    </row>
    <row r="610" spans="1:17" hidden="1" x14ac:dyDescent="0.25">
      <c r="A610">
        <v>18856</v>
      </c>
      <c r="B610">
        <v>365787</v>
      </c>
      <c r="C610" t="s">
        <v>66</v>
      </c>
      <c r="D610" t="s">
        <v>38</v>
      </c>
      <c r="E610" t="s">
        <v>52</v>
      </c>
      <c r="F610">
        <v>0</v>
      </c>
      <c r="G610">
        <v>0</v>
      </c>
      <c r="H610">
        <v>0</v>
      </c>
      <c r="K610">
        <v>2.0499999999999998</v>
      </c>
      <c r="L610" t="s">
        <v>113</v>
      </c>
      <c r="M610">
        <v>4</v>
      </c>
      <c r="P610" t="s">
        <v>100</v>
      </c>
      <c r="Q610">
        <v>18009050</v>
      </c>
    </row>
    <row r="611" spans="1:17" hidden="1" x14ac:dyDescent="0.25">
      <c r="A611">
        <v>18858</v>
      </c>
      <c r="B611">
        <v>365789</v>
      </c>
      <c r="C611" t="s">
        <v>66</v>
      </c>
      <c r="D611" t="s">
        <v>38</v>
      </c>
      <c r="E611" t="s">
        <v>52</v>
      </c>
      <c r="F611">
        <v>0</v>
      </c>
      <c r="G611">
        <v>0</v>
      </c>
      <c r="H611">
        <v>0</v>
      </c>
      <c r="K611">
        <v>2.14</v>
      </c>
      <c r="L611" t="s">
        <v>53</v>
      </c>
      <c r="M611">
        <v>16</v>
      </c>
      <c r="P611" t="s">
        <v>100</v>
      </c>
      <c r="Q611">
        <v>18009052</v>
      </c>
    </row>
    <row r="612" spans="1:17" hidden="1" x14ac:dyDescent="0.25">
      <c r="A612">
        <v>18861</v>
      </c>
      <c r="B612">
        <v>365792</v>
      </c>
      <c r="C612" t="s">
        <v>66</v>
      </c>
      <c r="D612" t="s">
        <v>38</v>
      </c>
      <c r="E612" t="s">
        <v>52</v>
      </c>
      <c r="F612">
        <v>0</v>
      </c>
      <c r="G612">
        <v>0</v>
      </c>
      <c r="H612">
        <v>0</v>
      </c>
      <c r="K612">
        <v>1.92</v>
      </c>
      <c r="L612" t="s">
        <v>71</v>
      </c>
      <c r="M612">
        <v>19</v>
      </c>
      <c r="P612" t="s">
        <v>41</v>
      </c>
      <c r="Q612">
        <v>18009056</v>
      </c>
    </row>
    <row r="613" spans="1:17" hidden="1" x14ac:dyDescent="0.25">
      <c r="A613">
        <v>18862</v>
      </c>
      <c r="B613">
        <v>365793</v>
      </c>
      <c r="C613" t="s">
        <v>66</v>
      </c>
      <c r="D613" t="s">
        <v>38</v>
      </c>
      <c r="E613" t="s">
        <v>52</v>
      </c>
      <c r="F613">
        <v>0</v>
      </c>
      <c r="G613">
        <v>0</v>
      </c>
      <c r="H613">
        <v>0</v>
      </c>
      <c r="K613">
        <v>2.08</v>
      </c>
      <c r="L613" t="s">
        <v>53</v>
      </c>
      <c r="M613">
        <v>16</v>
      </c>
      <c r="P613" t="s">
        <v>41</v>
      </c>
      <c r="Q613">
        <v>18009057</v>
      </c>
    </row>
    <row r="614" spans="1:17" hidden="1" x14ac:dyDescent="0.25">
      <c r="A614">
        <v>18948</v>
      </c>
      <c r="B614">
        <v>366534</v>
      </c>
      <c r="C614" t="s">
        <v>66</v>
      </c>
      <c r="D614" t="s">
        <v>38</v>
      </c>
      <c r="E614" t="s">
        <v>52</v>
      </c>
      <c r="F614">
        <v>0</v>
      </c>
      <c r="G614">
        <v>0</v>
      </c>
      <c r="H614">
        <v>0</v>
      </c>
      <c r="K614">
        <v>0.48</v>
      </c>
      <c r="L614" t="s">
        <v>81</v>
      </c>
      <c r="M614">
        <v>18</v>
      </c>
      <c r="P614" t="s">
        <v>100</v>
      </c>
      <c r="Q614">
        <v>18009879</v>
      </c>
    </row>
    <row r="615" spans="1:17" hidden="1" x14ac:dyDescent="0.25">
      <c r="A615">
        <v>18970</v>
      </c>
      <c r="B615">
        <v>0</v>
      </c>
      <c r="D615" t="s">
        <v>38</v>
      </c>
      <c r="E615" t="s">
        <v>52</v>
      </c>
      <c r="F615">
        <v>0</v>
      </c>
      <c r="G615">
        <v>0</v>
      </c>
      <c r="H615">
        <v>0</v>
      </c>
      <c r="K615">
        <v>0</v>
      </c>
      <c r="L615" t="s">
        <v>45</v>
      </c>
      <c r="M615">
        <v>0</v>
      </c>
      <c r="Q615">
        <v>17331757</v>
      </c>
    </row>
    <row r="616" spans="1:17" hidden="1" x14ac:dyDescent="0.25">
      <c r="A616">
        <v>18990</v>
      </c>
      <c r="B616">
        <v>367511</v>
      </c>
      <c r="C616" t="s">
        <v>66</v>
      </c>
      <c r="D616" t="s">
        <v>38</v>
      </c>
      <c r="E616" t="s">
        <v>52</v>
      </c>
      <c r="F616">
        <v>0</v>
      </c>
      <c r="G616">
        <v>0</v>
      </c>
      <c r="H616">
        <v>0</v>
      </c>
      <c r="K616">
        <v>1.19</v>
      </c>
      <c r="L616" t="s">
        <v>71</v>
      </c>
      <c r="M616">
        <v>19</v>
      </c>
      <c r="P616" t="s">
        <v>41</v>
      </c>
      <c r="Q616">
        <v>18010981</v>
      </c>
    </row>
    <row r="617" spans="1:17" hidden="1" x14ac:dyDescent="0.25">
      <c r="A617">
        <v>19040</v>
      </c>
      <c r="B617">
        <v>367509</v>
      </c>
      <c r="C617" t="s">
        <v>66</v>
      </c>
      <c r="D617" t="s">
        <v>38</v>
      </c>
      <c r="E617" t="s">
        <v>52</v>
      </c>
      <c r="F617">
        <v>0</v>
      </c>
      <c r="G617">
        <v>0</v>
      </c>
      <c r="H617">
        <v>0</v>
      </c>
      <c r="K617">
        <v>1.26</v>
      </c>
      <c r="L617" t="s">
        <v>63</v>
      </c>
      <c r="M617">
        <v>18</v>
      </c>
      <c r="P617" t="s">
        <v>41</v>
      </c>
      <c r="Q617">
        <v>18010979</v>
      </c>
    </row>
    <row r="618" spans="1:17" hidden="1" x14ac:dyDescent="0.25">
      <c r="A618">
        <v>19041</v>
      </c>
      <c r="B618">
        <v>367512</v>
      </c>
      <c r="C618" t="s">
        <v>66</v>
      </c>
      <c r="D618" t="s">
        <v>38</v>
      </c>
      <c r="E618" t="s">
        <v>52</v>
      </c>
      <c r="F618">
        <v>0</v>
      </c>
      <c r="G618">
        <v>0</v>
      </c>
      <c r="H618">
        <v>0</v>
      </c>
      <c r="K618">
        <v>4.6500000000000004</v>
      </c>
      <c r="L618" t="s">
        <v>63</v>
      </c>
      <c r="M618">
        <v>18</v>
      </c>
      <c r="P618" t="s">
        <v>41</v>
      </c>
      <c r="Q618">
        <v>18010982</v>
      </c>
    </row>
    <row r="619" spans="1:17" hidden="1" x14ac:dyDescent="0.25">
      <c r="A619">
        <v>19059</v>
      </c>
      <c r="B619">
        <v>367799</v>
      </c>
      <c r="C619" t="s">
        <v>66</v>
      </c>
      <c r="D619" t="s">
        <v>38</v>
      </c>
      <c r="E619" t="s">
        <v>52</v>
      </c>
      <c r="F619">
        <v>1</v>
      </c>
      <c r="G619">
        <v>1</v>
      </c>
      <c r="H619">
        <v>0</v>
      </c>
      <c r="K619">
        <v>2.2999999999999998</v>
      </c>
      <c r="L619" t="s">
        <v>63</v>
      </c>
      <c r="M619">
        <v>18</v>
      </c>
      <c r="P619" t="s">
        <v>41</v>
      </c>
      <c r="Q619">
        <v>18011296</v>
      </c>
    </row>
    <row r="620" spans="1:17" hidden="1" x14ac:dyDescent="0.25">
      <c r="A620">
        <v>19076</v>
      </c>
      <c r="B620">
        <v>367599</v>
      </c>
      <c r="C620" t="s">
        <v>66</v>
      </c>
      <c r="D620" t="s">
        <v>38</v>
      </c>
      <c r="E620" t="s">
        <v>52</v>
      </c>
      <c r="F620">
        <v>0</v>
      </c>
      <c r="G620">
        <v>0</v>
      </c>
      <c r="H620">
        <v>0</v>
      </c>
      <c r="K620">
        <v>1.23</v>
      </c>
      <c r="L620" t="s">
        <v>71</v>
      </c>
      <c r="M620">
        <v>19</v>
      </c>
      <c r="P620" t="s">
        <v>100</v>
      </c>
      <c r="Q620">
        <v>18011076</v>
      </c>
    </row>
    <row r="621" spans="1:17" hidden="1" x14ac:dyDescent="0.25">
      <c r="A621">
        <v>19078</v>
      </c>
      <c r="B621">
        <v>367600</v>
      </c>
      <c r="C621" t="s">
        <v>66</v>
      </c>
      <c r="D621" t="s">
        <v>38</v>
      </c>
      <c r="E621" t="s">
        <v>52</v>
      </c>
      <c r="F621">
        <v>0</v>
      </c>
      <c r="G621">
        <v>0</v>
      </c>
      <c r="H621">
        <v>0</v>
      </c>
      <c r="K621">
        <v>5.76</v>
      </c>
      <c r="L621" t="s">
        <v>81</v>
      </c>
      <c r="M621">
        <v>18</v>
      </c>
      <c r="P621" t="s">
        <v>100</v>
      </c>
      <c r="Q621">
        <v>18011077</v>
      </c>
    </row>
    <row r="622" spans="1:17" hidden="1" x14ac:dyDescent="0.25">
      <c r="A622">
        <v>19081</v>
      </c>
      <c r="B622">
        <v>367603</v>
      </c>
      <c r="C622" t="s">
        <v>66</v>
      </c>
      <c r="D622" t="s">
        <v>38</v>
      </c>
      <c r="E622" t="s">
        <v>52</v>
      </c>
      <c r="F622">
        <v>0</v>
      </c>
      <c r="G622">
        <v>0</v>
      </c>
      <c r="H622">
        <v>0</v>
      </c>
      <c r="K622">
        <v>1.47</v>
      </c>
      <c r="L622" t="s">
        <v>71</v>
      </c>
      <c r="M622">
        <v>19</v>
      </c>
      <c r="P622" t="s">
        <v>100</v>
      </c>
      <c r="Q622">
        <v>18011081</v>
      </c>
    </row>
    <row r="623" spans="1:17" hidden="1" x14ac:dyDescent="0.25">
      <c r="A623">
        <v>19084</v>
      </c>
      <c r="B623">
        <v>0</v>
      </c>
      <c r="D623" t="s">
        <v>38</v>
      </c>
      <c r="E623" t="s">
        <v>52</v>
      </c>
      <c r="F623">
        <v>0</v>
      </c>
      <c r="G623">
        <v>0</v>
      </c>
      <c r="H623">
        <v>0</v>
      </c>
      <c r="K623">
        <v>0</v>
      </c>
      <c r="L623" t="s">
        <v>45</v>
      </c>
      <c r="M623">
        <v>0</v>
      </c>
      <c r="Q623">
        <v>17332676</v>
      </c>
    </row>
    <row r="624" spans="1:17" hidden="1" x14ac:dyDescent="0.25">
      <c r="A624">
        <v>19085</v>
      </c>
      <c r="B624">
        <v>0</v>
      </c>
      <c r="D624" t="s">
        <v>38</v>
      </c>
      <c r="E624" t="s">
        <v>52</v>
      </c>
      <c r="F624">
        <v>0</v>
      </c>
      <c r="G624">
        <v>0</v>
      </c>
      <c r="H624">
        <v>0</v>
      </c>
      <c r="K624">
        <v>0</v>
      </c>
      <c r="L624" t="s">
        <v>71</v>
      </c>
      <c r="M624">
        <v>0</v>
      </c>
      <c r="Q624">
        <v>17332677</v>
      </c>
    </row>
    <row r="625" spans="1:17" hidden="1" x14ac:dyDescent="0.25">
      <c r="A625">
        <v>19087</v>
      </c>
      <c r="B625">
        <v>0</v>
      </c>
      <c r="D625" t="s">
        <v>38</v>
      </c>
      <c r="E625" t="s">
        <v>52</v>
      </c>
      <c r="F625">
        <v>0</v>
      </c>
      <c r="G625">
        <v>0</v>
      </c>
      <c r="H625">
        <v>0</v>
      </c>
      <c r="K625">
        <v>0</v>
      </c>
      <c r="L625" t="s">
        <v>63</v>
      </c>
      <c r="M625">
        <v>0</v>
      </c>
      <c r="Q625">
        <v>17332679</v>
      </c>
    </row>
    <row r="626" spans="1:17" hidden="1" x14ac:dyDescent="0.25">
      <c r="A626">
        <v>19620</v>
      </c>
      <c r="B626">
        <v>372663</v>
      </c>
      <c r="C626" t="s">
        <v>66</v>
      </c>
      <c r="D626" t="s">
        <v>38</v>
      </c>
      <c r="E626" t="s">
        <v>52</v>
      </c>
      <c r="F626">
        <v>0</v>
      </c>
      <c r="G626">
        <v>0</v>
      </c>
      <c r="H626">
        <v>0</v>
      </c>
      <c r="K626">
        <v>0.31</v>
      </c>
      <c r="L626" t="s">
        <v>114</v>
      </c>
      <c r="M626">
        <v>28</v>
      </c>
      <c r="P626" t="s">
        <v>100</v>
      </c>
      <c r="Q626">
        <v>18016753</v>
      </c>
    </row>
    <row r="627" spans="1:17" hidden="1" x14ac:dyDescent="0.25">
      <c r="A627">
        <v>19908</v>
      </c>
      <c r="B627">
        <v>0</v>
      </c>
      <c r="D627" t="s">
        <v>38</v>
      </c>
      <c r="E627" t="s">
        <v>52</v>
      </c>
      <c r="F627">
        <v>0</v>
      </c>
      <c r="G627">
        <v>0</v>
      </c>
      <c r="H627">
        <v>0</v>
      </c>
      <c r="K627">
        <v>0</v>
      </c>
      <c r="L627" t="s">
        <v>71</v>
      </c>
      <c r="M627">
        <v>0</v>
      </c>
      <c r="Q627">
        <v>17340070</v>
      </c>
    </row>
    <row r="628" spans="1:17" hidden="1" x14ac:dyDescent="0.25">
      <c r="A628">
        <v>19988</v>
      </c>
      <c r="B628">
        <v>0</v>
      </c>
      <c r="D628" t="s">
        <v>38</v>
      </c>
      <c r="E628" t="s">
        <v>52</v>
      </c>
      <c r="F628">
        <v>0</v>
      </c>
      <c r="G628">
        <v>0</v>
      </c>
      <c r="H628">
        <v>0</v>
      </c>
      <c r="K628">
        <v>0</v>
      </c>
      <c r="L628" t="s">
        <v>45</v>
      </c>
      <c r="M628">
        <v>0</v>
      </c>
      <c r="Q628">
        <v>17340599</v>
      </c>
    </row>
    <row r="629" spans="1:17" hidden="1" x14ac:dyDescent="0.25">
      <c r="A629">
        <v>19989</v>
      </c>
      <c r="B629">
        <v>0</v>
      </c>
      <c r="D629" t="s">
        <v>54</v>
      </c>
      <c r="E629" t="s">
        <v>52</v>
      </c>
      <c r="F629">
        <v>0</v>
      </c>
      <c r="G629">
        <v>0</v>
      </c>
      <c r="H629">
        <v>0</v>
      </c>
      <c r="K629">
        <v>0</v>
      </c>
      <c r="L629" t="s">
        <v>45</v>
      </c>
      <c r="M629">
        <v>0</v>
      </c>
      <c r="Q629">
        <v>17340600</v>
      </c>
    </row>
    <row r="630" spans="1:17" hidden="1" x14ac:dyDescent="0.25">
      <c r="A630">
        <v>19992</v>
      </c>
      <c r="B630">
        <v>0</v>
      </c>
      <c r="D630" t="s">
        <v>54</v>
      </c>
      <c r="E630" t="s">
        <v>52</v>
      </c>
      <c r="F630">
        <v>0</v>
      </c>
      <c r="G630">
        <v>0</v>
      </c>
      <c r="H630">
        <v>0</v>
      </c>
      <c r="K630">
        <v>0</v>
      </c>
      <c r="L630" t="s">
        <v>43</v>
      </c>
      <c r="M630">
        <v>0</v>
      </c>
      <c r="Q630">
        <v>17340603</v>
      </c>
    </row>
    <row r="631" spans="1:17" hidden="1" x14ac:dyDescent="0.25">
      <c r="A631">
        <v>20126</v>
      </c>
      <c r="B631">
        <v>376853</v>
      </c>
      <c r="C631" t="s">
        <v>66</v>
      </c>
      <c r="D631" t="s">
        <v>38</v>
      </c>
      <c r="E631" t="s">
        <v>52</v>
      </c>
      <c r="F631">
        <v>0</v>
      </c>
      <c r="G631">
        <v>0</v>
      </c>
      <c r="H631">
        <v>0</v>
      </c>
      <c r="K631">
        <v>2.08</v>
      </c>
      <c r="L631" t="s">
        <v>92</v>
      </c>
      <c r="M631">
        <v>28</v>
      </c>
      <c r="P631" t="s">
        <v>100</v>
      </c>
      <c r="Q631">
        <v>18021353</v>
      </c>
    </row>
    <row r="632" spans="1:17" hidden="1" x14ac:dyDescent="0.25">
      <c r="A632">
        <v>20604</v>
      </c>
      <c r="B632">
        <v>387303</v>
      </c>
      <c r="C632" t="s">
        <v>97</v>
      </c>
      <c r="D632" t="s">
        <v>38</v>
      </c>
      <c r="E632" t="s">
        <v>52</v>
      </c>
      <c r="F632">
        <v>0</v>
      </c>
      <c r="G632">
        <v>0</v>
      </c>
      <c r="H632">
        <v>0</v>
      </c>
      <c r="K632">
        <v>6.41</v>
      </c>
      <c r="L632" t="s">
        <v>43</v>
      </c>
      <c r="M632">
        <v>1</v>
      </c>
      <c r="P632" t="s">
        <v>41</v>
      </c>
      <c r="Q632">
        <v>10699542</v>
      </c>
    </row>
    <row r="633" spans="1:17" hidden="1" x14ac:dyDescent="0.25">
      <c r="A633">
        <v>20873</v>
      </c>
      <c r="B633">
        <v>389012</v>
      </c>
      <c r="C633" t="s">
        <v>97</v>
      </c>
      <c r="D633" t="s">
        <v>54</v>
      </c>
      <c r="E633" t="s">
        <v>52</v>
      </c>
      <c r="F633">
        <v>0</v>
      </c>
      <c r="G633">
        <v>0</v>
      </c>
      <c r="H633">
        <v>0</v>
      </c>
      <c r="K633">
        <v>2.44</v>
      </c>
      <c r="L633" t="s">
        <v>71</v>
      </c>
      <c r="M633">
        <v>19</v>
      </c>
      <c r="P633" t="s">
        <v>100</v>
      </c>
      <c r="Q633">
        <v>18009053</v>
      </c>
    </row>
    <row r="634" spans="1:17" hidden="1" x14ac:dyDescent="0.25">
      <c r="A634">
        <v>20874</v>
      </c>
      <c r="B634">
        <v>389013</v>
      </c>
      <c r="C634" t="s">
        <v>97</v>
      </c>
      <c r="D634" t="s">
        <v>54</v>
      </c>
      <c r="E634" t="s">
        <v>52</v>
      </c>
      <c r="F634">
        <v>1</v>
      </c>
      <c r="G634">
        <v>1</v>
      </c>
      <c r="H634">
        <v>0</v>
      </c>
      <c r="K634">
        <v>4.3099999999999996</v>
      </c>
      <c r="L634" t="s">
        <v>71</v>
      </c>
      <c r="M634">
        <v>19</v>
      </c>
      <c r="P634" t="s">
        <v>100</v>
      </c>
      <c r="Q634">
        <v>18009060</v>
      </c>
    </row>
    <row r="635" spans="1:17" hidden="1" x14ac:dyDescent="0.25">
      <c r="A635">
        <v>21583</v>
      </c>
      <c r="B635">
        <v>0</v>
      </c>
      <c r="D635" t="s">
        <v>38</v>
      </c>
      <c r="E635" t="s">
        <v>52</v>
      </c>
      <c r="F635">
        <v>0</v>
      </c>
      <c r="G635">
        <v>0</v>
      </c>
      <c r="H635">
        <v>0</v>
      </c>
      <c r="K635">
        <v>0</v>
      </c>
      <c r="L635" t="s">
        <v>71</v>
      </c>
      <c r="M635">
        <v>0</v>
      </c>
      <c r="Q635">
        <v>17356170</v>
      </c>
    </row>
    <row r="636" spans="1:17" hidden="1" x14ac:dyDescent="0.25">
      <c r="A636">
        <v>22680</v>
      </c>
      <c r="B636">
        <v>0</v>
      </c>
      <c r="D636" t="s">
        <v>38</v>
      </c>
      <c r="E636" t="s">
        <v>52</v>
      </c>
      <c r="F636">
        <v>0</v>
      </c>
      <c r="G636">
        <v>0</v>
      </c>
      <c r="H636">
        <v>0</v>
      </c>
      <c r="K636">
        <v>0</v>
      </c>
      <c r="L636" t="s">
        <v>55</v>
      </c>
      <c r="M636">
        <v>0</v>
      </c>
      <c r="Q636">
        <v>17368574</v>
      </c>
    </row>
    <row r="637" spans="1:17" hidden="1" x14ac:dyDescent="0.25">
      <c r="A637">
        <v>22684</v>
      </c>
      <c r="B637">
        <v>0</v>
      </c>
      <c r="D637" t="s">
        <v>38</v>
      </c>
      <c r="E637" t="s">
        <v>52</v>
      </c>
      <c r="F637">
        <v>0</v>
      </c>
      <c r="G637">
        <v>0</v>
      </c>
      <c r="H637">
        <v>0</v>
      </c>
      <c r="K637">
        <v>0</v>
      </c>
      <c r="L637" t="s">
        <v>63</v>
      </c>
      <c r="M637">
        <v>0</v>
      </c>
      <c r="Q637">
        <v>17368596</v>
      </c>
    </row>
    <row r="638" spans="1:17" hidden="1" x14ac:dyDescent="0.25">
      <c r="A638">
        <v>22813</v>
      </c>
      <c r="B638">
        <v>0</v>
      </c>
      <c r="D638" t="s">
        <v>38</v>
      </c>
      <c r="E638" t="s">
        <v>52</v>
      </c>
      <c r="F638">
        <v>0</v>
      </c>
      <c r="G638">
        <v>0</v>
      </c>
      <c r="H638">
        <v>0</v>
      </c>
      <c r="K638">
        <v>0</v>
      </c>
      <c r="L638" t="s">
        <v>63</v>
      </c>
      <c r="M638">
        <v>0</v>
      </c>
      <c r="Q638">
        <v>17369794</v>
      </c>
    </row>
    <row r="639" spans="1:17" hidden="1" x14ac:dyDescent="0.25">
      <c r="A639">
        <v>22827</v>
      </c>
      <c r="B639">
        <v>0</v>
      </c>
      <c r="D639" t="s">
        <v>38</v>
      </c>
      <c r="E639" t="s">
        <v>52</v>
      </c>
      <c r="F639">
        <v>0</v>
      </c>
      <c r="G639">
        <v>0</v>
      </c>
      <c r="H639">
        <v>0</v>
      </c>
      <c r="K639">
        <v>0</v>
      </c>
      <c r="L639" t="s">
        <v>71</v>
      </c>
      <c r="M639">
        <v>0</v>
      </c>
      <c r="Q639">
        <v>17369837</v>
      </c>
    </row>
    <row r="640" spans="1:17" hidden="1" x14ac:dyDescent="0.25">
      <c r="A640">
        <v>22891</v>
      </c>
      <c r="B640">
        <v>0</v>
      </c>
      <c r="D640" t="s">
        <v>38</v>
      </c>
      <c r="E640" t="s">
        <v>52</v>
      </c>
      <c r="F640">
        <v>0</v>
      </c>
      <c r="G640">
        <v>0</v>
      </c>
      <c r="H640">
        <v>0</v>
      </c>
      <c r="K640">
        <v>0</v>
      </c>
      <c r="L640" t="s">
        <v>71</v>
      </c>
      <c r="M640">
        <v>0</v>
      </c>
      <c r="Q640">
        <v>17370130</v>
      </c>
    </row>
    <row r="641" spans="1:17" hidden="1" x14ac:dyDescent="0.25">
      <c r="A641">
        <v>24117</v>
      </c>
      <c r="B641">
        <v>0</v>
      </c>
      <c r="D641" t="s">
        <v>38</v>
      </c>
      <c r="E641" t="s">
        <v>52</v>
      </c>
      <c r="F641">
        <v>0</v>
      </c>
      <c r="G641">
        <v>0</v>
      </c>
      <c r="H641">
        <v>0</v>
      </c>
      <c r="K641">
        <v>0</v>
      </c>
      <c r="L641" t="s">
        <v>71</v>
      </c>
      <c r="M641">
        <v>0</v>
      </c>
      <c r="Q641">
        <v>17384525</v>
      </c>
    </row>
    <row r="642" spans="1:17" hidden="1" x14ac:dyDescent="0.25">
      <c r="A642">
        <v>5009</v>
      </c>
      <c r="B642">
        <v>242460</v>
      </c>
      <c r="C642" t="s">
        <v>66</v>
      </c>
      <c r="D642" t="s">
        <v>54</v>
      </c>
      <c r="E642" t="s">
        <v>72</v>
      </c>
      <c r="F642">
        <v>0</v>
      </c>
      <c r="G642">
        <v>0</v>
      </c>
      <c r="H642">
        <v>0</v>
      </c>
      <c r="I642" t="s">
        <v>12</v>
      </c>
      <c r="K642">
        <v>0.95</v>
      </c>
      <c r="L642" t="s">
        <v>75</v>
      </c>
      <c r="M642">
        <v>11</v>
      </c>
      <c r="P642" t="s">
        <v>41</v>
      </c>
      <c r="Q642">
        <v>6077594</v>
      </c>
    </row>
    <row r="643" spans="1:17" hidden="1" x14ac:dyDescent="0.25">
      <c r="A643">
        <v>5304</v>
      </c>
      <c r="B643">
        <v>244893</v>
      </c>
      <c r="C643" t="s">
        <v>66</v>
      </c>
      <c r="D643" t="s">
        <v>46</v>
      </c>
      <c r="E643" t="s">
        <v>72</v>
      </c>
      <c r="F643">
        <v>0</v>
      </c>
      <c r="G643">
        <v>0</v>
      </c>
      <c r="H643">
        <v>0</v>
      </c>
      <c r="I643" t="s">
        <v>12</v>
      </c>
      <c r="K643">
        <v>2.4500000000000002</v>
      </c>
      <c r="L643" t="s">
        <v>45</v>
      </c>
      <c r="M643">
        <v>2</v>
      </c>
      <c r="P643" t="s">
        <v>41</v>
      </c>
      <c r="Q643">
        <v>6097273</v>
      </c>
    </row>
    <row r="644" spans="1:17" hidden="1" x14ac:dyDescent="0.25">
      <c r="A644">
        <v>6045</v>
      </c>
      <c r="B644">
        <v>253087</v>
      </c>
      <c r="C644" t="s">
        <v>66</v>
      </c>
      <c r="D644" t="s">
        <v>46</v>
      </c>
      <c r="E644" t="s">
        <v>72</v>
      </c>
      <c r="F644">
        <v>0</v>
      </c>
      <c r="G644">
        <v>0</v>
      </c>
      <c r="H644">
        <v>0</v>
      </c>
      <c r="I644" t="s">
        <v>12</v>
      </c>
      <c r="K644">
        <v>1.35</v>
      </c>
      <c r="L644" t="s">
        <v>40</v>
      </c>
      <c r="M644">
        <v>2</v>
      </c>
      <c r="P644" t="s">
        <v>41</v>
      </c>
      <c r="Q644">
        <v>6075265</v>
      </c>
    </row>
    <row r="645" spans="1:17" hidden="1" x14ac:dyDescent="0.25">
      <c r="A645">
        <v>7554</v>
      </c>
      <c r="B645">
        <v>265813</v>
      </c>
      <c r="C645" t="s">
        <v>66</v>
      </c>
      <c r="D645" t="s">
        <v>54</v>
      </c>
      <c r="E645" t="s">
        <v>72</v>
      </c>
      <c r="F645">
        <v>0</v>
      </c>
      <c r="G645">
        <v>0</v>
      </c>
      <c r="H645">
        <v>0</v>
      </c>
      <c r="I645" t="s">
        <v>12</v>
      </c>
      <c r="K645">
        <v>3.65</v>
      </c>
      <c r="L645" t="s">
        <v>45</v>
      </c>
      <c r="M645">
        <v>2</v>
      </c>
      <c r="P645" t="s">
        <v>41</v>
      </c>
      <c r="Q645">
        <v>15581176</v>
      </c>
    </row>
    <row r="646" spans="1:17" hidden="1" x14ac:dyDescent="0.25">
      <c r="A646">
        <v>8370</v>
      </c>
      <c r="B646">
        <v>272819</v>
      </c>
      <c r="C646" t="s">
        <v>66</v>
      </c>
      <c r="D646" t="s">
        <v>46</v>
      </c>
      <c r="E646" t="s">
        <v>72</v>
      </c>
      <c r="F646">
        <v>0</v>
      </c>
      <c r="G646">
        <v>0</v>
      </c>
      <c r="H646">
        <v>0</v>
      </c>
      <c r="I646" t="s">
        <v>12</v>
      </c>
      <c r="K646">
        <v>4.09</v>
      </c>
      <c r="L646" t="s">
        <v>40</v>
      </c>
      <c r="M646">
        <v>2</v>
      </c>
      <c r="P646" t="s">
        <v>41</v>
      </c>
      <c r="Q646">
        <v>15575461</v>
      </c>
    </row>
    <row r="647" spans="1:17" hidden="1" x14ac:dyDescent="0.25">
      <c r="A647">
        <v>9859</v>
      </c>
      <c r="B647">
        <v>283869</v>
      </c>
      <c r="C647" t="s">
        <v>66</v>
      </c>
      <c r="D647" t="s">
        <v>54</v>
      </c>
      <c r="E647" t="s">
        <v>72</v>
      </c>
      <c r="F647">
        <v>0</v>
      </c>
      <c r="G647">
        <v>0</v>
      </c>
      <c r="H647">
        <v>0</v>
      </c>
      <c r="I647" t="s">
        <v>12</v>
      </c>
      <c r="K647">
        <v>0.39</v>
      </c>
      <c r="L647" t="s">
        <v>43</v>
      </c>
      <c r="M647">
        <v>1</v>
      </c>
      <c r="P647" t="s">
        <v>41</v>
      </c>
      <c r="Q647">
        <v>5996748</v>
      </c>
    </row>
    <row r="648" spans="1:17" hidden="1" x14ac:dyDescent="0.25">
      <c r="A648">
        <v>12761</v>
      </c>
      <c r="B648">
        <v>309053</v>
      </c>
      <c r="C648" t="s">
        <v>66</v>
      </c>
      <c r="D648" t="s">
        <v>54</v>
      </c>
      <c r="E648" t="s">
        <v>72</v>
      </c>
      <c r="F648">
        <v>1</v>
      </c>
      <c r="G648">
        <v>1</v>
      </c>
      <c r="H648">
        <v>0</v>
      </c>
      <c r="I648" t="s">
        <v>12</v>
      </c>
      <c r="K648">
        <v>0.23</v>
      </c>
      <c r="L648" t="s">
        <v>92</v>
      </c>
      <c r="M648">
        <v>28</v>
      </c>
      <c r="P648" t="s">
        <v>41</v>
      </c>
      <c r="Q648">
        <v>6099164</v>
      </c>
    </row>
    <row r="649" spans="1:17" hidden="1" x14ac:dyDescent="0.25">
      <c r="A649">
        <v>19210</v>
      </c>
      <c r="B649">
        <v>368332</v>
      </c>
      <c r="C649" t="s">
        <v>66</v>
      </c>
      <c r="D649" t="s">
        <v>49</v>
      </c>
      <c r="E649" t="s">
        <v>72</v>
      </c>
      <c r="F649">
        <v>0</v>
      </c>
      <c r="G649">
        <v>1</v>
      </c>
      <c r="H649">
        <v>1</v>
      </c>
      <c r="I649" t="s">
        <v>48</v>
      </c>
      <c r="K649">
        <v>1.59</v>
      </c>
      <c r="L649" t="s">
        <v>45</v>
      </c>
      <c r="M649">
        <v>2</v>
      </c>
      <c r="P649" t="s">
        <v>41</v>
      </c>
      <c r="Q649">
        <v>18011899</v>
      </c>
    </row>
    <row r="650" spans="1:17" hidden="1" x14ac:dyDescent="0.25">
      <c r="A650">
        <v>755</v>
      </c>
      <c r="B650">
        <v>406772</v>
      </c>
      <c r="C650" t="s">
        <v>37</v>
      </c>
      <c r="D650" t="s">
        <v>49</v>
      </c>
      <c r="E650" t="s">
        <v>56</v>
      </c>
      <c r="F650">
        <v>0</v>
      </c>
      <c r="G650">
        <v>0</v>
      </c>
      <c r="H650">
        <v>0</v>
      </c>
      <c r="K650">
        <v>2.58</v>
      </c>
      <c r="L650" t="s">
        <v>55</v>
      </c>
      <c r="M650">
        <v>5</v>
      </c>
      <c r="P650" t="s">
        <v>41</v>
      </c>
      <c r="Q650">
        <v>6076937</v>
      </c>
    </row>
    <row r="651" spans="1:17" hidden="1" x14ac:dyDescent="0.25">
      <c r="A651">
        <v>933</v>
      </c>
      <c r="B651">
        <v>408036</v>
      </c>
      <c r="C651" t="s">
        <v>37</v>
      </c>
      <c r="D651" t="s">
        <v>49</v>
      </c>
      <c r="E651" t="s">
        <v>56</v>
      </c>
      <c r="F651">
        <v>0</v>
      </c>
      <c r="G651">
        <v>0</v>
      </c>
      <c r="H651">
        <v>0</v>
      </c>
      <c r="I651" t="s">
        <v>48</v>
      </c>
      <c r="K651">
        <v>14.05</v>
      </c>
      <c r="L651" t="s">
        <v>59</v>
      </c>
      <c r="M651">
        <v>3</v>
      </c>
      <c r="N651" t="s">
        <v>60</v>
      </c>
      <c r="O651" t="s">
        <v>61</v>
      </c>
      <c r="P651" t="s">
        <v>41</v>
      </c>
      <c r="Q651">
        <v>15619298</v>
      </c>
    </row>
    <row r="652" spans="1:17" hidden="1" x14ac:dyDescent="0.25">
      <c r="A652">
        <v>1252</v>
      </c>
      <c r="B652">
        <v>410552</v>
      </c>
      <c r="C652" t="s">
        <v>37</v>
      </c>
      <c r="D652" t="s">
        <v>49</v>
      </c>
      <c r="E652" t="s">
        <v>56</v>
      </c>
      <c r="F652">
        <v>0</v>
      </c>
      <c r="G652">
        <v>0</v>
      </c>
      <c r="H652">
        <v>1</v>
      </c>
      <c r="K652">
        <v>0.75</v>
      </c>
      <c r="L652" t="s">
        <v>43</v>
      </c>
      <c r="M652">
        <v>1</v>
      </c>
      <c r="N652" t="s">
        <v>51</v>
      </c>
      <c r="O652" t="s">
        <v>62</v>
      </c>
      <c r="P652" t="s">
        <v>41</v>
      </c>
      <c r="Q652">
        <v>17976136</v>
      </c>
    </row>
    <row r="653" spans="1:17" hidden="1" x14ac:dyDescent="0.25">
      <c r="A653">
        <v>1365</v>
      </c>
      <c r="B653">
        <v>411535</v>
      </c>
      <c r="C653" t="s">
        <v>37</v>
      </c>
      <c r="D653" t="s">
        <v>49</v>
      </c>
      <c r="E653" t="s">
        <v>56</v>
      </c>
      <c r="F653">
        <v>0</v>
      </c>
      <c r="G653">
        <v>0</v>
      </c>
      <c r="H653">
        <v>1</v>
      </c>
      <c r="I653" t="s">
        <v>48</v>
      </c>
      <c r="K653">
        <v>0.56999999999999995</v>
      </c>
      <c r="L653" t="s">
        <v>45</v>
      </c>
      <c r="M653">
        <v>2</v>
      </c>
      <c r="P653" t="s">
        <v>100</v>
      </c>
      <c r="Q653">
        <v>17988734</v>
      </c>
    </row>
    <row r="654" spans="1:17" hidden="1" x14ac:dyDescent="0.25">
      <c r="A654">
        <v>1554</v>
      </c>
      <c r="B654">
        <v>413230</v>
      </c>
      <c r="C654" t="s">
        <v>37</v>
      </c>
      <c r="D654" t="s">
        <v>49</v>
      </c>
      <c r="E654" t="s">
        <v>56</v>
      </c>
      <c r="F654">
        <v>0</v>
      </c>
      <c r="G654">
        <v>0</v>
      </c>
      <c r="H654">
        <v>1</v>
      </c>
      <c r="K654">
        <v>8.98</v>
      </c>
      <c r="L654" t="s">
        <v>59</v>
      </c>
      <c r="M654">
        <v>3</v>
      </c>
      <c r="P654" t="s">
        <v>41</v>
      </c>
      <c r="Q654">
        <v>18009618</v>
      </c>
    </row>
    <row r="655" spans="1:17" hidden="1" x14ac:dyDescent="0.25">
      <c r="A655">
        <v>1807</v>
      </c>
      <c r="B655">
        <v>261423</v>
      </c>
      <c r="C655" t="s">
        <v>66</v>
      </c>
      <c r="D655" t="s">
        <v>49</v>
      </c>
      <c r="E655" t="s">
        <v>56</v>
      </c>
      <c r="F655">
        <v>0</v>
      </c>
      <c r="G655">
        <v>0</v>
      </c>
      <c r="H655">
        <v>1</v>
      </c>
      <c r="K655">
        <v>1.25</v>
      </c>
      <c r="L655" t="s">
        <v>45</v>
      </c>
      <c r="M655">
        <v>2</v>
      </c>
      <c r="P655" t="s">
        <v>41</v>
      </c>
      <c r="Q655">
        <v>5992012</v>
      </c>
    </row>
    <row r="656" spans="1:17" hidden="1" x14ac:dyDescent="0.25">
      <c r="A656">
        <v>1954</v>
      </c>
      <c r="B656">
        <v>326587</v>
      </c>
      <c r="C656" t="s">
        <v>66</v>
      </c>
      <c r="D656" t="s">
        <v>49</v>
      </c>
      <c r="E656" t="s">
        <v>56</v>
      </c>
      <c r="F656">
        <v>0</v>
      </c>
      <c r="G656">
        <v>0</v>
      </c>
      <c r="H656">
        <v>1</v>
      </c>
      <c r="I656" t="s">
        <v>48</v>
      </c>
      <c r="K656">
        <v>0.99</v>
      </c>
      <c r="L656" t="s">
        <v>45</v>
      </c>
      <c r="M656">
        <v>2</v>
      </c>
      <c r="P656" t="s">
        <v>100</v>
      </c>
      <c r="Q656">
        <v>17965011</v>
      </c>
    </row>
    <row r="657" spans="1:17" hidden="1" x14ac:dyDescent="0.25">
      <c r="A657">
        <v>2750</v>
      </c>
      <c r="B657">
        <v>0</v>
      </c>
      <c r="D657" t="s">
        <v>49</v>
      </c>
      <c r="E657" t="s">
        <v>56</v>
      </c>
      <c r="F657">
        <v>0</v>
      </c>
      <c r="G657">
        <v>0</v>
      </c>
      <c r="H657">
        <v>0</v>
      </c>
      <c r="K657">
        <v>0</v>
      </c>
      <c r="L657" t="s">
        <v>45</v>
      </c>
      <c r="M657">
        <v>0</v>
      </c>
      <c r="Q657">
        <v>3617447</v>
      </c>
    </row>
    <row r="658" spans="1:17" hidden="1" x14ac:dyDescent="0.25">
      <c r="A658">
        <v>3752</v>
      </c>
      <c r="B658">
        <v>231337</v>
      </c>
      <c r="C658" t="s">
        <v>66</v>
      </c>
      <c r="D658" t="s">
        <v>49</v>
      </c>
      <c r="E658" t="s">
        <v>56</v>
      </c>
      <c r="F658">
        <v>0</v>
      </c>
      <c r="G658">
        <v>0</v>
      </c>
      <c r="H658">
        <v>1</v>
      </c>
      <c r="K658">
        <v>1.86</v>
      </c>
      <c r="L658" t="s">
        <v>55</v>
      </c>
      <c r="M658">
        <v>5</v>
      </c>
      <c r="P658" t="s">
        <v>100</v>
      </c>
      <c r="Q658">
        <v>15569379</v>
      </c>
    </row>
    <row r="659" spans="1:17" hidden="1" x14ac:dyDescent="0.25">
      <c r="A659">
        <v>3754</v>
      </c>
      <c r="B659">
        <v>231339</v>
      </c>
      <c r="C659" t="s">
        <v>66</v>
      </c>
      <c r="D659" t="s">
        <v>49</v>
      </c>
      <c r="E659" t="s">
        <v>56</v>
      </c>
      <c r="F659">
        <v>0</v>
      </c>
      <c r="G659">
        <v>0</v>
      </c>
      <c r="H659">
        <v>1</v>
      </c>
      <c r="I659" t="s">
        <v>48</v>
      </c>
      <c r="K659">
        <v>3.62</v>
      </c>
      <c r="L659" t="s">
        <v>43</v>
      </c>
      <c r="M659">
        <v>1</v>
      </c>
      <c r="P659" t="s">
        <v>100</v>
      </c>
      <c r="Q659">
        <v>15569383</v>
      </c>
    </row>
    <row r="660" spans="1:17" hidden="1" x14ac:dyDescent="0.25">
      <c r="A660">
        <v>3941</v>
      </c>
      <c r="B660">
        <v>232738</v>
      </c>
      <c r="C660" t="s">
        <v>66</v>
      </c>
      <c r="D660" t="s">
        <v>49</v>
      </c>
      <c r="E660" t="s">
        <v>56</v>
      </c>
      <c r="F660">
        <v>0</v>
      </c>
      <c r="G660">
        <v>0</v>
      </c>
      <c r="H660">
        <v>1</v>
      </c>
      <c r="K660">
        <v>7.36</v>
      </c>
      <c r="L660" t="s">
        <v>57</v>
      </c>
      <c r="M660">
        <v>3</v>
      </c>
      <c r="P660" t="s">
        <v>41</v>
      </c>
      <c r="Q660">
        <v>15578578</v>
      </c>
    </row>
    <row r="661" spans="1:17" hidden="1" x14ac:dyDescent="0.25">
      <c r="A661">
        <v>3949</v>
      </c>
      <c r="B661">
        <v>232779</v>
      </c>
      <c r="C661" t="s">
        <v>66</v>
      </c>
      <c r="D661" t="s">
        <v>49</v>
      </c>
      <c r="E661" t="s">
        <v>56</v>
      </c>
      <c r="F661">
        <v>0</v>
      </c>
      <c r="G661">
        <v>0</v>
      </c>
      <c r="H661">
        <v>1</v>
      </c>
      <c r="K661">
        <v>4.12</v>
      </c>
      <c r="L661" t="s">
        <v>43</v>
      </c>
      <c r="M661">
        <v>1</v>
      </c>
      <c r="P661" t="s">
        <v>41</v>
      </c>
      <c r="Q661">
        <v>5974046</v>
      </c>
    </row>
    <row r="662" spans="1:17" hidden="1" x14ac:dyDescent="0.25">
      <c r="A662">
        <v>4058</v>
      </c>
      <c r="B662">
        <v>0</v>
      </c>
      <c r="D662" t="s">
        <v>49</v>
      </c>
      <c r="E662" t="s">
        <v>56</v>
      </c>
      <c r="F662">
        <v>0</v>
      </c>
      <c r="G662">
        <v>0</v>
      </c>
      <c r="H662">
        <v>1</v>
      </c>
      <c r="I662" t="s">
        <v>48</v>
      </c>
      <c r="K662">
        <v>0</v>
      </c>
      <c r="L662" t="s">
        <v>45</v>
      </c>
      <c r="M662">
        <v>0</v>
      </c>
      <c r="Q662">
        <v>3613560</v>
      </c>
    </row>
    <row r="663" spans="1:17" hidden="1" x14ac:dyDescent="0.25">
      <c r="A663">
        <v>4227</v>
      </c>
      <c r="B663">
        <v>235074</v>
      </c>
      <c r="C663" t="s">
        <v>66</v>
      </c>
      <c r="D663" t="s">
        <v>49</v>
      </c>
      <c r="E663" t="s">
        <v>56</v>
      </c>
      <c r="F663">
        <v>0</v>
      </c>
      <c r="G663">
        <v>0</v>
      </c>
      <c r="H663">
        <v>1</v>
      </c>
      <c r="I663" t="s">
        <v>48</v>
      </c>
      <c r="K663">
        <v>3.94</v>
      </c>
      <c r="L663" t="s">
        <v>43</v>
      </c>
      <c r="M663">
        <v>1</v>
      </c>
      <c r="P663" t="s">
        <v>41</v>
      </c>
      <c r="Q663">
        <v>6016330</v>
      </c>
    </row>
    <row r="664" spans="1:17" hidden="1" x14ac:dyDescent="0.25">
      <c r="A664">
        <v>4362</v>
      </c>
      <c r="B664">
        <v>236454</v>
      </c>
      <c r="C664" t="s">
        <v>66</v>
      </c>
      <c r="D664" t="s">
        <v>49</v>
      </c>
      <c r="E664" t="s">
        <v>56</v>
      </c>
      <c r="F664">
        <v>0</v>
      </c>
      <c r="G664">
        <v>0</v>
      </c>
      <c r="H664">
        <v>1</v>
      </c>
      <c r="I664" t="s">
        <v>48</v>
      </c>
      <c r="K664">
        <v>0.88</v>
      </c>
      <c r="L664" t="s">
        <v>53</v>
      </c>
      <c r="M664">
        <v>16</v>
      </c>
      <c r="P664" t="s">
        <v>100</v>
      </c>
      <c r="Q664">
        <v>6056741</v>
      </c>
    </row>
    <row r="665" spans="1:17" hidden="1" x14ac:dyDescent="0.25">
      <c r="A665">
        <v>4363</v>
      </c>
      <c r="B665">
        <v>236455</v>
      </c>
      <c r="C665" t="s">
        <v>66</v>
      </c>
      <c r="D665" t="s">
        <v>49</v>
      </c>
      <c r="E665" t="s">
        <v>56</v>
      </c>
      <c r="F665">
        <v>0</v>
      </c>
      <c r="G665">
        <v>0</v>
      </c>
      <c r="H665">
        <v>1</v>
      </c>
      <c r="I665" t="s">
        <v>48</v>
      </c>
      <c r="K665">
        <v>2.04</v>
      </c>
      <c r="L665" t="s">
        <v>53</v>
      </c>
      <c r="M665">
        <v>16</v>
      </c>
      <c r="P665" t="s">
        <v>100</v>
      </c>
      <c r="Q665">
        <v>6056742</v>
      </c>
    </row>
    <row r="666" spans="1:17" hidden="1" x14ac:dyDescent="0.25">
      <c r="A666">
        <v>4684</v>
      </c>
      <c r="B666">
        <v>239567</v>
      </c>
      <c r="C666" t="s">
        <v>66</v>
      </c>
      <c r="D666" t="s">
        <v>49</v>
      </c>
      <c r="E666" t="s">
        <v>56</v>
      </c>
      <c r="F666">
        <v>0</v>
      </c>
      <c r="G666">
        <v>0</v>
      </c>
      <c r="H666">
        <v>1</v>
      </c>
      <c r="K666">
        <v>3.34</v>
      </c>
      <c r="L666" t="s">
        <v>64</v>
      </c>
      <c r="M666">
        <v>4</v>
      </c>
      <c r="P666" t="s">
        <v>41</v>
      </c>
      <c r="Q666">
        <v>15580624</v>
      </c>
    </row>
    <row r="667" spans="1:17" hidden="1" x14ac:dyDescent="0.25">
      <c r="A667">
        <v>4888</v>
      </c>
      <c r="B667">
        <v>0</v>
      </c>
      <c r="D667" t="s">
        <v>49</v>
      </c>
      <c r="E667" t="s">
        <v>56</v>
      </c>
      <c r="F667">
        <v>0</v>
      </c>
      <c r="G667">
        <v>0</v>
      </c>
      <c r="H667">
        <v>1</v>
      </c>
      <c r="I667" t="s">
        <v>48</v>
      </c>
      <c r="K667">
        <v>0</v>
      </c>
      <c r="L667" t="s">
        <v>43</v>
      </c>
      <c r="M667">
        <v>0</v>
      </c>
      <c r="Q667">
        <v>14830794</v>
      </c>
    </row>
    <row r="668" spans="1:17" hidden="1" x14ac:dyDescent="0.25">
      <c r="A668">
        <v>4955</v>
      </c>
      <c r="B668">
        <v>242138</v>
      </c>
      <c r="C668" t="s">
        <v>66</v>
      </c>
      <c r="D668" t="s">
        <v>49</v>
      </c>
      <c r="E668" t="s">
        <v>56</v>
      </c>
      <c r="F668">
        <v>0</v>
      </c>
      <c r="G668">
        <v>0</v>
      </c>
      <c r="H668">
        <v>1</v>
      </c>
      <c r="K668">
        <v>2.35</v>
      </c>
      <c r="L668" t="s">
        <v>55</v>
      </c>
      <c r="M668">
        <v>5</v>
      </c>
      <c r="P668" t="s">
        <v>41</v>
      </c>
      <c r="Q668">
        <v>15624279</v>
      </c>
    </row>
    <row r="669" spans="1:17" hidden="1" x14ac:dyDescent="0.25">
      <c r="A669">
        <v>5085</v>
      </c>
      <c r="B669">
        <v>0</v>
      </c>
      <c r="D669" t="s">
        <v>49</v>
      </c>
      <c r="E669" t="s">
        <v>56</v>
      </c>
      <c r="F669">
        <v>0</v>
      </c>
      <c r="G669">
        <v>0</v>
      </c>
      <c r="H669">
        <v>0</v>
      </c>
      <c r="I669" t="s">
        <v>12</v>
      </c>
      <c r="K669">
        <v>0</v>
      </c>
      <c r="L669" t="s">
        <v>59</v>
      </c>
      <c r="M669">
        <v>0</v>
      </c>
      <c r="Q669">
        <v>14859415</v>
      </c>
    </row>
    <row r="670" spans="1:17" hidden="1" x14ac:dyDescent="0.25">
      <c r="A670">
        <v>6007</v>
      </c>
      <c r="B670">
        <v>0</v>
      </c>
      <c r="D670" t="s">
        <v>49</v>
      </c>
      <c r="E670" t="s">
        <v>56</v>
      </c>
      <c r="F670">
        <v>0</v>
      </c>
      <c r="G670">
        <v>0</v>
      </c>
      <c r="H670">
        <v>1</v>
      </c>
      <c r="I670" t="s">
        <v>48</v>
      </c>
      <c r="K670">
        <v>0</v>
      </c>
      <c r="L670" t="s">
        <v>45</v>
      </c>
      <c r="M670">
        <v>0</v>
      </c>
      <c r="Q670">
        <v>3596247</v>
      </c>
    </row>
    <row r="671" spans="1:17" hidden="1" x14ac:dyDescent="0.25">
      <c r="A671">
        <v>6099</v>
      </c>
      <c r="B671">
        <v>253037</v>
      </c>
      <c r="C671" t="s">
        <v>66</v>
      </c>
      <c r="D671" t="s">
        <v>49</v>
      </c>
      <c r="E671" t="s">
        <v>56</v>
      </c>
      <c r="F671">
        <v>0</v>
      </c>
      <c r="G671">
        <v>0</v>
      </c>
      <c r="H671">
        <v>1</v>
      </c>
      <c r="I671" t="s">
        <v>48</v>
      </c>
      <c r="K671">
        <v>0.98</v>
      </c>
      <c r="L671" t="s">
        <v>40</v>
      </c>
      <c r="M671">
        <v>2</v>
      </c>
      <c r="P671" t="s">
        <v>100</v>
      </c>
      <c r="Q671">
        <v>15600699</v>
      </c>
    </row>
    <row r="672" spans="1:17" hidden="1" x14ac:dyDescent="0.25">
      <c r="A672">
        <v>6667</v>
      </c>
      <c r="B672">
        <v>0</v>
      </c>
      <c r="D672" t="s">
        <v>49</v>
      </c>
      <c r="E672" t="s">
        <v>56</v>
      </c>
      <c r="F672">
        <v>0</v>
      </c>
      <c r="G672">
        <v>0</v>
      </c>
      <c r="H672">
        <v>0</v>
      </c>
      <c r="K672">
        <v>0</v>
      </c>
      <c r="L672" t="s">
        <v>57</v>
      </c>
      <c r="M672">
        <v>0</v>
      </c>
      <c r="Q672">
        <v>3631737</v>
      </c>
    </row>
    <row r="673" spans="1:17" hidden="1" x14ac:dyDescent="0.25">
      <c r="A673">
        <v>6741</v>
      </c>
      <c r="B673">
        <v>258158</v>
      </c>
      <c r="C673" t="s">
        <v>66</v>
      </c>
      <c r="D673" t="s">
        <v>49</v>
      </c>
      <c r="E673" t="s">
        <v>56</v>
      </c>
      <c r="F673">
        <v>0</v>
      </c>
      <c r="G673">
        <v>0</v>
      </c>
      <c r="H673">
        <v>1</v>
      </c>
      <c r="K673">
        <v>1.99</v>
      </c>
      <c r="L673" t="s">
        <v>53</v>
      </c>
      <c r="M673">
        <v>16</v>
      </c>
      <c r="P673" t="s">
        <v>41</v>
      </c>
      <c r="Q673">
        <v>6053539</v>
      </c>
    </row>
    <row r="674" spans="1:17" hidden="1" x14ac:dyDescent="0.25">
      <c r="A674">
        <v>6744</v>
      </c>
      <c r="B674">
        <v>258161</v>
      </c>
      <c r="C674" t="s">
        <v>66</v>
      </c>
      <c r="D674" t="s">
        <v>49</v>
      </c>
      <c r="E674" t="s">
        <v>56</v>
      </c>
      <c r="F674">
        <v>0</v>
      </c>
      <c r="G674">
        <v>0</v>
      </c>
      <c r="H674">
        <v>0</v>
      </c>
      <c r="K674">
        <v>2.54</v>
      </c>
      <c r="L674" t="s">
        <v>53</v>
      </c>
      <c r="M674">
        <v>16</v>
      </c>
      <c r="P674" t="s">
        <v>41</v>
      </c>
      <c r="Q674">
        <v>6053545</v>
      </c>
    </row>
    <row r="675" spans="1:17" hidden="1" x14ac:dyDescent="0.25">
      <c r="A675">
        <v>7141</v>
      </c>
      <c r="B675">
        <v>261826</v>
      </c>
      <c r="C675" t="s">
        <v>66</v>
      </c>
      <c r="D675" t="s">
        <v>49</v>
      </c>
      <c r="E675" t="s">
        <v>56</v>
      </c>
      <c r="F675">
        <v>0</v>
      </c>
      <c r="G675">
        <v>0</v>
      </c>
      <c r="H675">
        <v>1</v>
      </c>
      <c r="K675">
        <v>6.89</v>
      </c>
      <c r="L675" t="s">
        <v>55</v>
      </c>
      <c r="M675">
        <v>5</v>
      </c>
      <c r="P675" t="s">
        <v>41</v>
      </c>
      <c r="Q675">
        <v>15624277</v>
      </c>
    </row>
    <row r="676" spans="1:17" hidden="1" x14ac:dyDescent="0.25">
      <c r="A676">
        <v>7573</v>
      </c>
      <c r="B676">
        <v>265777</v>
      </c>
      <c r="C676" t="s">
        <v>66</v>
      </c>
      <c r="D676" t="s">
        <v>49</v>
      </c>
      <c r="E676" t="s">
        <v>56</v>
      </c>
      <c r="F676">
        <v>0</v>
      </c>
      <c r="G676">
        <v>0</v>
      </c>
      <c r="H676">
        <v>1</v>
      </c>
      <c r="I676" t="s">
        <v>12</v>
      </c>
      <c r="K676">
        <v>3.85</v>
      </c>
      <c r="L676" t="s">
        <v>45</v>
      </c>
      <c r="M676">
        <v>2</v>
      </c>
      <c r="P676" t="s">
        <v>41</v>
      </c>
      <c r="Q676">
        <v>15581187</v>
      </c>
    </row>
    <row r="677" spans="1:17" hidden="1" x14ac:dyDescent="0.25">
      <c r="A677">
        <v>7592</v>
      </c>
      <c r="B677">
        <v>0</v>
      </c>
      <c r="D677" t="s">
        <v>49</v>
      </c>
      <c r="E677" t="s">
        <v>56</v>
      </c>
      <c r="F677">
        <v>0</v>
      </c>
      <c r="G677">
        <v>0</v>
      </c>
      <c r="H677">
        <v>0</v>
      </c>
      <c r="I677" t="s">
        <v>12</v>
      </c>
      <c r="K677">
        <v>0</v>
      </c>
      <c r="L677" t="s">
        <v>45</v>
      </c>
      <c r="M677">
        <v>0</v>
      </c>
      <c r="Q677">
        <v>14833203</v>
      </c>
    </row>
    <row r="678" spans="1:17" hidden="1" x14ac:dyDescent="0.25">
      <c r="A678">
        <v>7639</v>
      </c>
      <c r="B678">
        <v>266689</v>
      </c>
      <c r="C678" t="s">
        <v>66</v>
      </c>
      <c r="D678" t="s">
        <v>49</v>
      </c>
      <c r="E678" t="s">
        <v>56</v>
      </c>
      <c r="F678">
        <v>0</v>
      </c>
      <c r="G678">
        <v>0</v>
      </c>
      <c r="H678">
        <v>1</v>
      </c>
      <c r="I678" t="s">
        <v>48</v>
      </c>
      <c r="K678">
        <v>0.48</v>
      </c>
      <c r="L678" t="s">
        <v>71</v>
      </c>
      <c r="M678">
        <v>19</v>
      </c>
      <c r="P678" t="s">
        <v>41</v>
      </c>
      <c r="Q678">
        <v>15555557</v>
      </c>
    </row>
    <row r="679" spans="1:17" hidden="1" x14ac:dyDescent="0.25">
      <c r="A679">
        <v>8166</v>
      </c>
      <c r="B679">
        <v>271204</v>
      </c>
      <c r="C679" t="s">
        <v>66</v>
      </c>
      <c r="D679" t="s">
        <v>49</v>
      </c>
      <c r="E679" t="s">
        <v>56</v>
      </c>
      <c r="F679">
        <v>0</v>
      </c>
      <c r="G679">
        <v>0</v>
      </c>
      <c r="H679">
        <v>1</v>
      </c>
      <c r="I679" t="s">
        <v>48</v>
      </c>
      <c r="K679">
        <v>5.08</v>
      </c>
      <c r="L679" t="s">
        <v>45</v>
      </c>
      <c r="M679">
        <v>2</v>
      </c>
      <c r="P679" t="s">
        <v>100</v>
      </c>
      <c r="Q679">
        <v>15549817</v>
      </c>
    </row>
    <row r="680" spans="1:17" hidden="1" x14ac:dyDescent="0.25">
      <c r="A680">
        <v>8515</v>
      </c>
      <c r="B680">
        <v>0</v>
      </c>
      <c r="D680" t="s">
        <v>49</v>
      </c>
      <c r="E680" t="s">
        <v>56</v>
      </c>
      <c r="F680">
        <v>0</v>
      </c>
      <c r="G680">
        <v>0</v>
      </c>
      <c r="H680">
        <v>1</v>
      </c>
      <c r="I680" t="s">
        <v>48</v>
      </c>
      <c r="K680">
        <v>0</v>
      </c>
      <c r="L680" t="s">
        <v>119</v>
      </c>
      <c r="M680">
        <v>0</v>
      </c>
      <c r="Q680">
        <v>3640857</v>
      </c>
    </row>
    <row r="681" spans="1:17" hidden="1" x14ac:dyDescent="0.25">
      <c r="A681">
        <v>8638</v>
      </c>
      <c r="B681">
        <v>0</v>
      </c>
      <c r="D681" t="s">
        <v>49</v>
      </c>
      <c r="E681" t="s">
        <v>56</v>
      </c>
      <c r="F681">
        <v>0</v>
      </c>
      <c r="G681">
        <v>0</v>
      </c>
      <c r="H681">
        <v>0</v>
      </c>
      <c r="K681">
        <v>0</v>
      </c>
      <c r="L681" t="s">
        <v>45</v>
      </c>
      <c r="M681">
        <v>0</v>
      </c>
      <c r="Q681">
        <v>3570119</v>
      </c>
    </row>
    <row r="682" spans="1:17" hidden="1" x14ac:dyDescent="0.25">
      <c r="A682">
        <v>9025</v>
      </c>
      <c r="B682">
        <v>277776</v>
      </c>
      <c r="C682" t="s">
        <v>66</v>
      </c>
      <c r="D682" t="s">
        <v>49</v>
      </c>
      <c r="E682" t="s">
        <v>56</v>
      </c>
      <c r="F682">
        <v>0</v>
      </c>
      <c r="G682">
        <v>0</v>
      </c>
      <c r="H682">
        <v>1</v>
      </c>
      <c r="K682">
        <v>0.97</v>
      </c>
      <c r="L682" t="s">
        <v>59</v>
      </c>
      <c r="M682">
        <v>3</v>
      </c>
      <c r="P682" t="s">
        <v>41</v>
      </c>
      <c r="Q682">
        <v>6105242</v>
      </c>
    </row>
    <row r="683" spans="1:17" hidden="1" x14ac:dyDescent="0.25">
      <c r="A683">
        <v>10015</v>
      </c>
      <c r="B683">
        <v>285721</v>
      </c>
      <c r="C683" t="s">
        <v>66</v>
      </c>
      <c r="D683" t="s">
        <v>49</v>
      </c>
      <c r="E683" t="s">
        <v>56</v>
      </c>
      <c r="F683">
        <v>0</v>
      </c>
      <c r="G683">
        <v>0</v>
      </c>
      <c r="H683">
        <v>1</v>
      </c>
      <c r="I683" t="s">
        <v>48</v>
      </c>
      <c r="K683">
        <v>2.36</v>
      </c>
      <c r="L683" t="s">
        <v>45</v>
      </c>
      <c r="M683">
        <v>2</v>
      </c>
      <c r="P683" t="s">
        <v>41</v>
      </c>
      <c r="Q683">
        <v>15615360</v>
      </c>
    </row>
    <row r="684" spans="1:17" hidden="1" x14ac:dyDescent="0.25">
      <c r="A684">
        <v>10096</v>
      </c>
      <c r="B684">
        <v>0</v>
      </c>
      <c r="D684" t="s">
        <v>49</v>
      </c>
      <c r="E684" t="s">
        <v>56</v>
      </c>
      <c r="F684">
        <v>0</v>
      </c>
      <c r="G684">
        <v>0</v>
      </c>
      <c r="H684">
        <v>0</v>
      </c>
      <c r="I684" t="s">
        <v>12</v>
      </c>
      <c r="K684">
        <v>0</v>
      </c>
      <c r="L684" t="s">
        <v>40</v>
      </c>
      <c r="M684">
        <v>0</v>
      </c>
      <c r="Q684">
        <v>3679452</v>
      </c>
    </row>
    <row r="685" spans="1:17" hidden="1" x14ac:dyDescent="0.25">
      <c r="A685">
        <v>10101</v>
      </c>
      <c r="B685">
        <v>0</v>
      </c>
      <c r="D685" t="s">
        <v>49</v>
      </c>
      <c r="E685" t="s">
        <v>56</v>
      </c>
      <c r="F685">
        <v>0</v>
      </c>
      <c r="G685">
        <v>0</v>
      </c>
      <c r="H685">
        <v>0</v>
      </c>
      <c r="K685">
        <v>0</v>
      </c>
      <c r="L685" t="s">
        <v>40</v>
      </c>
      <c r="M685">
        <v>0</v>
      </c>
      <c r="Q685">
        <v>10142430</v>
      </c>
    </row>
    <row r="686" spans="1:17" hidden="1" x14ac:dyDescent="0.25">
      <c r="A686">
        <v>10119</v>
      </c>
      <c r="B686">
        <v>286664</v>
      </c>
      <c r="C686" t="s">
        <v>66</v>
      </c>
      <c r="D686" t="s">
        <v>49</v>
      </c>
      <c r="E686" t="s">
        <v>56</v>
      </c>
      <c r="F686">
        <v>0</v>
      </c>
      <c r="G686">
        <v>0</v>
      </c>
      <c r="H686">
        <v>1</v>
      </c>
      <c r="I686" t="s">
        <v>48</v>
      </c>
      <c r="K686">
        <v>2.5299999999999998</v>
      </c>
      <c r="L686" t="s">
        <v>53</v>
      </c>
      <c r="M686">
        <v>16</v>
      </c>
      <c r="P686" t="s">
        <v>41</v>
      </c>
      <c r="Q686">
        <v>15609808</v>
      </c>
    </row>
    <row r="687" spans="1:17" hidden="1" x14ac:dyDescent="0.25">
      <c r="A687">
        <v>10130</v>
      </c>
      <c r="B687">
        <v>287248</v>
      </c>
      <c r="C687" t="s">
        <v>66</v>
      </c>
      <c r="D687" t="s">
        <v>49</v>
      </c>
      <c r="E687" t="s">
        <v>56</v>
      </c>
      <c r="F687">
        <v>0</v>
      </c>
      <c r="G687">
        <v>0</v>
      </c>
      <c r="H687">
        <v>1</v>
      </c>
      <c r="I687" t="s">
        <v>12</v>
      </c>
      <c r="K687">
        <v>5.54</v>
      </c>
      <c r="L687" t="s">
        <v>40</v>
      </c>
      <c r="M687">
        <v>2</v>
      </c>
      <c r="P687" t="s">
        <v>41</v>
      </c>
      <c r="Q687">
        <v>6077012</v>
      </c>
    </row>
    <row r="688" spans="1:17" hidden="1" x14ac:dyDescent="0.25">
      <c r="A688">
        <v>10164</v>
      </c>
      <c r="B688">
        <v>287253</v>
      </c>
      <c r="C688" t="s">
        <v>66</v>
      </c>
      <c r="D688" t="s">
        <v>49</v>
      </c>
      <c r="E688" t="s">
        <v>56</v>
      </c>
      <c r="F688">
        <v>0</v>
      </c>
      <c r="G688">
        <v>0</v>
      </c>
      <c r="H688">
        <v>0</v>
      </c>
      <c r="I688" t="s">
        <v>48</v>
      </c>
      <c r="K688">
        <v>0.95</v>
      </c>
      <c r="L688" t="s">
        <v>40</v>
      </c>
      <c r="M688">
        <v>2</v>
      </c>
      <c r="P688" t="s">
        <v>41</v>
      </c>
      <c r="Q688">
        <v>6077018</v>
      </c>
    </row>
    <row r="689" spans="1:17" hidden="1" x14ac:dyDescent="0.25">
      <c r="A689">
        <v>10813</v>
      </c>
      <c r="B689">
        <v>292636</v>
      </c>
      <c r="C689" t="s">
        <v>66</v>
      </c>
      <c r="D689" t="s">
        <v>49</v>
      </c>
      <c r="E689" t="s">
        <v>56</v>
      </c>
      <c r="F689">
        <v>0</v>
      </c>
      <c r="G689">
        <v>0</v>
      </c>
      <c r="H689">
        <v>1</v>
      </c>
      <c r="I689" t="s">
        <v>48</v>
      </c>
      <c r="K689">
        <v>1.04</v>
      </c>
      <c r="L689" t="s">
        <v>45</v>
      </c>
      <c r="M689">
        <v>2</v>
      </c>
      <c r="P689" t="s">
        <v>100</v>
      </c>
      <c r="Q689">
        <v>15607584</v>
      </c>
    </row>
    <row r="690" spans="1:17" hidden="1" x14ac:dyDescent="0.25">
      <c r="A690">
        <v>10900</v>
      </c>
      <c r="B690">
        <v>0</v>
      </c>
      <c r="D690" t="s">
        <v>49</v>
      </c>
      <c r="E690" t="s">
        <v>56</v>
      </c>
      <c r="F690">
        <v>0</v>
      </c>
      <c r="G690">
        <v>0</v>
      </c>
      <c r="H690">
        <v>0</v>
      </c>
      <c r="K690">
        <v>0</v>
      </c>
      <c r="L690" t="s">
        <v>45</v>
      </c>
      <c r="M690">
        <v>0</v>
      </c>
      <c r="Q690">
        <v>3668415</v>
      </c>
    </row>
    <row r="691" spans="1:17" hidden="1" x14ac:dyDescent="0.25">
      <c r="A691">
        <v>10987</v>
      </c>
      <c r="B691">
        <v>294103</v>
      </c>
      <c r="C691" t="s">
        <v>66</v>
      </c>
      <c r="D691" t="s">
        <v>49</v>
      </c>
      <c r="E691" t="s">
        <v>56</v>
      </c>
      <c r="F691">
        <v>0</v>
      </c>
      <c r="G691">
        <v>0</v>
      </c>
      <c r="H691">
        <v>0</v>
      </c>
      <c r="I691" t="s">
        <v>48</v>
      </c>
      <c r="K691">
        <v>2.17</v>
      </c>
      <c r="L691" t="s">
        <v>45</v>
      </c>
      <c r="M691">
        <v>2</v>
      </c>
      <c r="P691" t="s">
        <v>41</v>
      </c>
      <c r="Q691">
        <v>13069325</v>
      </c>
    </row>
    <row r="692" spans="1:17" hidden="1" x14ac:dyDescent="0.25">
      <c r="A692">
        <v>11053</v>
      </c>
      <c r="B692">
        <v>294100</v>
      </c>
      <c r="C692" t="s">
        <v>66</v>
      </c>
      <c r="D692" t="s">
        <v>49</v>
      </c>
      <c r="E692" t="s">
        <v>56</v>
      </c>
      <c r="F692">
        <v>0</v>
      </c>
      <c r="G692">
        <v>0</v>
      </c>
      <c r="H692">
        <v>1</v>
      </c>
      <c r="I692" t="s">
        <v>48</v>
      </c>
      <c r="K692">
        <v>3.58</v>
      </c>
      <c r="L692" t="s">
        <v>57</v>
      </c>
      <c r="M692">
        <v>3</v>
      </c>
      <c r="N692" t="s">
        <v>60</v>
      </c>
      <c r="O692" t="s">
        <v>61</v>
      </c>
      <c r="P692" t="s">
        <v>41</v>
      </c>
      <c r="Q692">
        <v>6112855</v>
      </c>
    </row>
    <row r="693" spans="1:17" hidden="1" x14ac:dyDescent="0.25">
      <c r="A693">
        <v>11060</v>
      </c>
      <c r="B693">
        <v>294115</v>
      </c>
      <c r="C693" t="s">
        <v>66</v>
      </c>
      <c r="D693" t="s">
        <v>49</v>
      </c>
      <c r="E693" t="s">
        <v>56</v>
      </c>
      <c r="F693">
        <v>0</v>
      </c>
      <c r="G693">
        <v>0</v>
      </c>
      <c r="H693">
        <v>1</v>
      </c>
      <c r="I693" t="s">
        <v>48</v>
      </c>
      <c r="K693">
        <v>2.5099999999999998</v>
      </c>
      <c r="L693" t="s">
        <v>43</v>
      </c>
      <c r="M693">
        <v>1</v>
      </c>
      <c r="N693" t="s">
        <v>65</v>
      </c>
      <c r="O693" t="s">
        <v>51</v>
      </c>
      <c r="P693" t="s">
        <v>41</v>
      </c>
      <c r="Q693">
        <v>6057733</v>
      </c>
    </row>
    <row r="694" spans="1:17" hidden="1" x14ac:dyDescent="0.25">
      <c r="A694">
        <v>11477</v>
      </c>
      <c r="B694">
        <v>298278</v>
      </c>
      <c r="C694" t="s">
        <v>66</v>
      </c>
      <c r="D694" t="s">
        <v>49</v>
      </c>
      <c r="E694" t="s">
        <v>56</v>
      </c>
      <c r="F694">
        <v>0</v>
      </c>
      <c r="G694">
        <v>0</v>
      </c>
      <c r="H694">
        <v>1</v>
      </c>
      <c r="I694" t="s">
        <v>48</v>
      </c>
      <c r="K694">
        <v>1.5</v>
      </c>
      <c r="L694" t="s">
        <v>71</v>
      </c>
      <c r="M694">
        <v>19</v>
      </c>
      <c r="P694" t="s">
        <v>41</v>
      </c>
      <c r="Q694">
        <v>13062597</v>
      </c>
    </row>
    <row r="695" spans="1:17" hidden="1" x14ac:dyDescent="0.25">
      <c r="A695">
        <v>11653</v>
      </c>
      <c r="B695">
        <v>300043</v>
      </c>
      <c r="C695" t="s">
        <v>66</v>
      </c>
      <c r="D695" t="s">
        <v>49</v>
      </c>
      <c r="E695" t="s">
        <v>56</v>
      </c>
      <c r="F695">
        <v>0</v>
      </c>
      <c r="G695">
        <v>0</v>
      </c>
      <c r="H695">
        <v>1</v>
      </c>
      <c r="K695">
        <v>6.3</v>
      </c>
      <c r="L695" t="s">
        <v>55</v>
      </c>
      <c r="M695">
        <v>5</v>
      </c>
      <c r="P695" t="s">
        <v>100</v>
      </c>
      <c r="Q695">
        <v>15550799</v>
      </c>
    </row>
    <row r="696" spans="1:17" hidden="1" x14ac:dyDescent="0.25">
      <c r="A696">
        <v>11654</v>
      </c>
      <c r="B696">
        <v>300044</v>
      </c>
      <c r="C696" t="s">
        <v>66</v>
      </c>
      <c r="D696" t="s">
        <v>49</v>
      </c>
      <c r="E696" t="s">
        <v>56</v>
      </c>
      <c r="F696">
        <v>0</v>
      </c>
      <c r="G696">
        <v>0</v>
      </c>
      <c r="H696">
        <v>1</v>
      </c>
      <c r="K696">
        <v>5.31</v>
      </c>
      <c r="L696" t="s">
        <v>111</v>
      </c>
      <c r="M696">
        <v>4</v>
      </c>
      <c r="P696" t="s">
        <v>100</v>
      </c>
      <c r="Q696">
        <v>15550800</v>
      </c>
    </row>
    <row r="697" spans="1:17" hidden="1" x14ac:dyDescent="0.25">
      <c r="A697">
        <v>11770</v>
      </c>
      <c r="B697">
        <v>0</v>
      </c>
      <c r="D697" t="s">
        <v>49</v>
      </c>
      <c r="E697" t="s">
        <v>56</v>
      </c>
      <c r="F697">
        <v>0</v>
      </c>
      <c r="G697">
        <v>0</v>
      </c>
      <c r="H697">
        <v>0</v>
      </c>
      <c r="K697">
        <v>0</v>
      </c>
      <c r="L697" t="s">
        <v>45</v>
      </c>
      <c r="M697">
        <v>0</v>
      </c>
      <c r="Q697">
        <v>10145536</v>
      </c>
    </row>
    <row r="698" spans="1:17" hidden="1" x14ac:dyDescent="0.25">
      <c r="A698">
        <v>11775</v>
      </c>
      <c r="B698">
        <v>0</v>
      </c>
      <c r="D698" t="s">
        <v>49</v>
      </c>
      <c r="E698" t="s">
        <v>56</v>
      </c>
      <c r="F698">
        <v>0</v>
      </c>
      <c r="G698">
        <v>0</v>
      </c>
      <c r="H698">
        <v>0</v>
      </c>
      <c r="K698">
        <v>0</v>
      </c>
      <c r="L698" t="s">
        <v>45</v>
      </c>
      <c r="M698">
        <v>0</v>
      </c>
      <c r="Q698">
        <v>3668504</v>
      </c>
    </row>
    <row r="699" spans="1:17" hidden="1" x14ac:dyDescent="0.25">
      <c r="A699">
        <v>11861</v>
      </c>
      <c r="B699">
        <v>301765</v>
      </c>
      <c r="C699" t="s">
        <v>66</v>
      </c>
      <c r="D699" t="s">
        <v>49</v>
      </c>
      <c r="E699" t="s">
        <v>56</v>
      </c>
      <c r="F699">
        <v>0</v>
      </c>
      <c r="G699">
        <v>0</v>
      </c>
      <c r="H699">
        <v>1</v>
      </c>
      <c r="I699" t="s">
        <v>48</v>
      </c>
      <c r="K699">
        <v>1.27</v>
      </c>
      <c r="L699" t="s">
        <v>64</v>
      </c>
      <c r="M699">
        <v>4</v>
      </c>
      <c r="N699" t="s">
        <v>60</v>
      </c>
      <c r="O699" t="s">
        <v>61</v>
      </c>
      <c r="P699" t="s">
        <v>41</v>
      </c>
      <c r="Q699">
        <v>6029241</v>
      </c>
    </row>
    <row r="700" spans="1:17" hidden="1" x14ac:dyDescent="0.25">
      <c r="A700">
        <v>12115</v>
      </c>
      <c r="B700">
        <v>0</v>
      </c>
      <c r="D700" t="s">
        <v>49</v>
      </c>
      <c r="E700" t="s">
        <v>56</v>
      </c>
      <c r="F700">
        <v>0</v>
      </c>
      <c r="G700">
        <v>0</v>
      </c>
      <c r="H700">
        <v>1</v>
      </c>
      <c r="K700">
        <v>0</v>
      </c>
      <c r="L700" t="s">
        <v>45</v>
      </c>
      <c r="M700">
        <v>0</v>
      </c>
      <c r="Q700">
        <v>14902692</v>
      </c>
    </row>
    <row r="701" spans="1:17" hidden="1" x14ac:dyDescent="0.25">
      <c r="A701">
        <v>12268</v>
      </c>
      <c r="B701">
        <v>305102</v>
      </c>
      <c r="C701" t="s">
        <v>66</v>
      </c>
      <c r="D701" t="s">
        <v>49</v>
      </c>
      <c r="E701" t="s">
        <v>56</v>
      </c>
      <c r="F701">
        <v>0</v>
      </c>
      <c r="G701">
        <v>0</v>
      </c>
      <c r="H701">
        <v>0</v>
      </c>
      <c r="I701" t="s">
        <v>48</v>
      </c>
      <c r="K701">
        <v>5.0999999999999996</v>
      </c>
      <c r="L701" t="s">
        <v>15</v>
      </c>
      <c r="M701">
        <v>19</v>
      </c>
      <c r="P701" t="s">
        <v>41</v>
      </c>
      <c r="Q701">
        <v>15619390</v>
      </c>
    </row>
    <row r="702" spans="1:17" hidden="1" x14ac:dyDescent="0.25">
      <c r="A702">
        <v>12674</v>
      </c>
      <c r="B702">
        <v>0</v>
      </c>
      <c r="D702" t="s">
        <v>49</v>
      </c>
      <c r="E702" t="s">
        <v>56</v>
      </c>
      <c r="F702">
        <v>0</v>
      </c>
      <c r="G702">
        <v>0</v>
      </c>
      <c r="H702">
        <v>0</v>
      </c>
      <c r="K702">
        <v>0</v>
      </c>
      <c r="L702" t="s">
        <v>45</v>
      </c>
      <c r="M702">
        <v>0</v>
      </c>
      <c r="Q702">
        <v>3708778</v>
      </c>
    </row>
    <row r="703" spans="1:17" hidden="1" x14ac:dyDescent="0.25">
      <c r="A703">
        <v>12684</v>
      </c>
      <c r="B703">
        <v>0</v>
      </c>
      <c r="D703" t="s">
        <v>49</v>
      </c>
      <c r="E703" t="s">
        <v>56</v>
      </c>
      <c r="F703">
        <v>0</v>
      </c>
      <c r="G703">
        <v>0</v>
      </c>
      <c r="H703">
        <v>0</v>
      </c>
      <c r="K703">
        <v>0</v>
      </c>
      <c r="L703" t="s">
        <v>43</v>
      </c>
      <c r="M703">
        <v>0</v>
      </c>
      <c r="Q703">
        <v>3708695</v>
      </c>
    </row>
    <row r="704" spans="1:17" hidden="1" x14ac:dyDescent="0.25">
      <c r="A704">
        <v>13064</v>
      </c>
      <c r="B704">
        <v>0</v>
      </c>
      <c r="D704" t="s">
        <v>49</v>
      </c>
      <c r="E704" t="s">
        <v>56</v>
      </c>
      <c r="F704">
        <v>0</v>
      </c>
      <c r="G704">
        <v>0</v>
      </c>
      <c r="H704">
        <v>0</v>
      </c>
      <c r="K704">
        <v>0</v>
      </c>
      <c r="L704" t="s">
        <v>43</v>
      </c>
      <c r="M704">
        <v>0</v>
      </c>
      <c r="Q704">
        <v>14872464</v>
      </c>
    </row>
    <row r="705" spans="1:17" hidden="1" x14ac:dyDescent="0.25">
      <c r="A705">
        <v>13065</v>
      </c>
      <c r="B705">
        <v>0</v>
      </c>
      <c r="D705" t="s">
        <v>49</v>
      </c>
      <c r="E705" t="s">
        <v>56</v>
      </c>
      <c r="F705">
        <v>0</v>
      </c>
      <c r="G705">
        <v>0</v>
      </c>
      <c r="H705">
        <v>0</v>
      </c>
      <c r="K705">
        <v>0</v>
      </c>
      <c r="L705" t="s">
        <v>43</v>
      </c>
      <c r="M705">
        <v>0</v>
      </c>
      <c r="Q705">
        <v>14872465</v>
      </c>
    </row>
    <row r="706" spans="1:17" hidden="1" x14ac:dyDescent="0.25">
      <c r="A706">
        <v>13658</v>
      </c>
      <c r="B706">
        <v>0</v>
      </c>
      <c r="D706" t="s">
        <v>49</v>
      </c>
      <c r="E706" t="s">
        <v>56</v>
      </c>
      <c r="F706">
        <v>0</v>
      </c>
      <c r="G706">
        <v>0</v>
      </c>
      <c r="H706">
        <v>0</v>
      </c>
      <c r="K706">
        <v>0</v>
      </c>
      <c r="L706" t="s">
        <v>45</v>
      </c>
      <c r="M706">
        <v>0</v>
      </c>
      <c r="Q706">
        <v>12352292</v>
      </c>
    </row>
    <row r="707" spans="1:17" hidden="1" x14ac:dyDescent="0.25">
      <c r="A707">
        <v>13661</v>
      </c>
      <c r="B707">
        <v>0</v>
      </c>
      <c r="D707" t="s">
        <v>49</v>
      </c>
      <c r="E707" t="s">
        <v>56</v>
      </c>
      <c r="F707">
        <v>0</v>
      </c>
      <c r="G707">
        <v>0</v>
      </c>
      <c r="H707">
        <v>0</v>
      </c>
      <c r="K707">
        <v>0</v>
      </c>
      <c r="L707" t="s">
        <v>45</v>
      </c>
      <c r="M707">
        <v>0</v>
      </c>
      <c r="Q707">
        <v>12352291</v>
      </c>
    </row>
    <row r="708" spans="1:17" hidden="1" x14ac:dyDescent="0.25">
      <c r="A708">
        <v>13684</v>
      </c>
      <c r="B708">
        <v>0</v>
      </c>
      <c r="D708" t="s">
        <v>49</v>
      </c>
      <c r="E708" t="s">
        <v>56</v>
      </c>
      <c r="F708">
        <v>0</v>
      </c>
      <c r="G708">
        <v>0</v>
      </c>
      <c r="H708">
        <v>0</v>
      </c>
      <c r="K708">
        <v>0</v>
      </c>
      <c r="L708" t="s">
        <v>45</v>
      </c>
      <c r="M708">
        <v>0</v>
      </c>
      <c r="Q708">
        <v>12351735</v>
      </c>
    </row>
    <row r="709" spans="1:17" hidden="1" x14ac:dyDescent="0.25">
      <c r="A709">
        <v>14633</v>
      </c>
      <c r="B709">
        <v>326588</v>
      </c>
      <c r="C709" t="s">
        <v>66</v>
      </c>
      <c r="D709" t="s">
        <v>49</v>
      </c>
      <c r="E709" t="s">
        <v>56</v>
      </c>
      <c r="F709">
        <v>0</v>
      </c>
      <c r="G709">
        <v>0</v>
      </c>
      <c r="H709">
        <v>1</v>
      </c>
      <c r="I709" t="s">
        <v>48</v>
      </c>
      <c r="K709">
        <v>4.45</v>
      </c>
      <c r="L709" t="s">
        <v>59</v>
      </c>
      <c r="M709">
        <v>3</v>
      </c>
      <c r="N709" t="s">
        <v>60</v>
      </c>
      <c r="O709" t="s">
        <v>61</v>
      </c>
      <c r="P709" t="s">
        <v>100</v>
      </c>
      <c r="Q709">
        <v>17965012</v>
      </c>
    </row>
    <row r="710" spans="1:17" hidden="1" x14ac:dyDescent="0.25">
      <c r="A710">
        <v>15349</v>
      </c>
      <c r="B710">
        <v>0</v>
      </c>
      <c r="D710" t="s">
        <v>49</v>
      </c>
      <c r="E710" t="s">
        <v>56</v>
      </c>
      <c r="F710">
        <v>0</v>
      </c>
      <c r="G710">
        <v>0</v>
      </c>
      <c r="H710">
        <v>0</v>
      </c>
      <c r="K710">
        <v>0</v>
      </c>
      <c r="L710" t="s">
        <v>43</v>
      </c>
      <c r="M710">
        <v>0</v>
      </c>
      <c r="Q710">
        <v>17292537</v>
      </c>
    </row>
    <row r="711" spans="1:17" hidden="1" x14ac:dyDescent="0.25">
      <c r="A711">
        <v>15596</v>
      </c>
      <c r="B711">
        <v>335775</v>
      </c>
      <c r="C711" t="s">
        <v>66</v>
      </c>
      <c r="D711" t="s">
        <v>49</v>
      </c>
      <c r="E711" t="s">
        <v>56</v>
      </c>
      <c r="F711">
        <v>0</v>
      </c>
      <c r="G711">
        <v>0</v>
      </c>
      <c r="H711">
        <v>1</v>
      </c>
      <c r="K711">
        <v>2.96</v>
      </c>
      <c r="L711" t="s">
        <v>15</v>
      </c>
      <c r="M711">
        <v>19</v>
      </c>
      <c r="P711" t="s">
        <v>41</v>
      </c>
      <c r="Q711">
        <v>17975281</v>
      </c>
    </row>
    <row r="712" spans="1:17" hidden="1" x14ac:dyDescent="0.25">
      <c r="A712">
        <v>15669</v>
      </c>
      <c r="B712">
        <v>336308</v>
      </c>
      <c r="C712" t="s">
        <v>66</v>
      </c>
      <c r="D712" t="s">
        <v>49</v>
      </c>
      <c r="E712" t="s">
        <v>56</v>
      </c>
      <c r="F712">
        <v>0</v>
      </c>
      <c r="G712">
        <v>0</v>
      </c>
      <c r="H712">
        <v>1</v>
      </c>
      <c r="K712">
        <v>1.21</v>
      </c>
      <c r="L712" t="s">
        <v>57</v>
      </c>
      <c r="M712">
        <v>3</v>
      </c>
      <c r="P712" t="s">
        <v>41</v>
      </c>
      <c r="Q712">
        <v>17975895</v>
      </c>
    </row>
    <row r="713" spans="1:17" hidden="1" x14ac:dyDescent="0.25">
      <c r="A713">
        <v>15682</v>
      </c>
      <c r="B713">
        <v>336531</v>
      </c>
      <c r="C713" t="s">
        <v>66</v>
      </c>
      <c r="D713" t="s">
        <v>49</v>
      </c>
      <c r="E713" t="s">
        <v>56</v>
      </c>
      <c r="F713">
        <v>0</v>
      </c>
      <c r="G713">
        <v>0</v>
      </c>
      <c r="H713">
        <v>1</v>
      </c>
      <c r="K713">
        <v>0.46</v>
      </c>
      <c r="L713" t="s">
        <v>77</v>
      </c>
      <c r="M713">
        <v>4</v>
      </c>
      <c r="N713" t="s">
        <v>51</v>
      </c>
      <c r="O713" t="s">
        <v>62</v>
      </c>
      <c r="P713" t="s">
        <v>41</v>
      </c>
      <c r="Q713">
        <v>17976135</v>
      </c>
    </row>
    <row r="714" spans="1:17" hidden="1" x14ac:dyDescent="0.25">
      <c r="A714">
        <v>17167</v>
      </c>
      <c r="B714">
        <v>350334</v>
      </c>
      <c r="C714" t="s">
        <v>66</v>
      </c>
      <c r="D714" t="s">
        <v>49</v>
      </c>
      <c r="E714" t="s">
        <v>56</v>
      </c>
      <c r="F714">
        <v>0</v>
      </c>
      <c r="G714">
        <v>0</v>
      </c>
      <c r="H714">
        <v>1</v>
      </c>
      <c r="I714" t="s">
        <v>48</v>
      </c>
      <c r="K714">
        <v>3.42</v>
      </c>
      <c r="L714" t="s">
        <v>43</v>
      </c>
      <c r="M714">
        <v>1</v>
      </c>
      <c r="N714" t="s">
        <v>60</v>
      </c>
      <c r="O714" t="s">
        <v>61</v>
      </c>
      <c r="P714" t="s">
        <v>41</v>
      </c>
      <c r="Q714">
        <v>17991652</v>
      </c>
    </row>
    <row r="715" spans="1:17" hidden="1" x14ac:dyDescent="0.25">
      <c r="A715">
        <v>17802</v>
      </c>
      <c r="B715">
        <v>356376</v>
      </c>
      <c r="C715" t="s">
        <v>66</v>
      </c>
      <c r="D715" t="s">
        <v>49</v>
      </c>
      <c r="E715" t="s">
        <v>56</v>
      </c>
      <c r="F715">
        <v>0</v>
      </c>
      <c r="G715">
        <v>0</v>
      </c>
      <c r="H715">
        <v>0</v>
      </c>
      <c r="K715">
        <v>3.13</v>
      </c>
      <c r="L715" t="s">
        <v>64</v>
      </c>
      <c r="M715">
        <v>4</v>
      </c>
      <c r="N715" t="s">
        <v>51</v>
      </c>
      <c r="O715" t="s">
        <v>65</v>
      </c>
      <c r="P715" t="s">
        <v>41</v>
      </c>
      <c r="Q715">
        <v>17998452</v>
      </c>
    </row>
    <row r="716" spans="1:17" hidden="1" x14ac:dyDescent="0.25">
      <c r="A716">
        <v>17806</v>
      </c>
      <c r="B716">
        <v>357555</v>
      </c>
      <c r="C716" t="s">
        <v>66</v>
      </c>
      <c r="D716" t="s">
        <v>49</v>
      </c>
      <c r="E716" t="s">
        <v>56</v>
      </c>
      <c r="F716">
        <v>0</v>
      </c>
      <c r="G716">
        <v>0</v>
      </c>
      <c r="H716">
        <v>1</v>
      </c>
      <c r="I716" t="s">
        <v>48</v>
      </c>
      <c r="K716">
        <v>6.5</v>
      </c>
      <c r="L716" t="s">
        <v>15</v>
      </c>
      <c r="M716">
        <v>19</v>
      </c>
      <c r="P716" t="s">
        <v>41</v>
      </c>
      <c r="Q716">
        <v>17999794</v>
      </c>
    </row>
    <row r="717" spans="1:17" hidden="1" x14ac:dyDescent="0.25">
      <c r="A717">
        <v>18015</v>
      </c>
      <c r="B717">
        <v>358628</v>
      </c>
      <c r="C717" t="s">
        <v>66</v>
      </c>
      <c r="D717" t="s">
        <v>49</v>
      </c>
      <c r="E717" t="s">
        <v>56</v>
      </c>
      <c r="F717">
        <v>0</v>
      </c>
      <c r="G717">
        <v>0</v>
      </c>
      <c r="H717">
        <v>1</v>
      </c>
      <c r="I717" t="s">
        <v>48</v>
      </c>
      <c r="K717">
        <v>1.37</v>
      </c>
      <c r="L717" t="s">
        <v>59</v>
      </c>
      <c r="M717">
        <v>3</v>
      </c>
      <c r="N717" t="s">
        <v>51</v>
      </c>
      <c r="O717" t="s">
        <v>61</v>
      </c>
      <c r="P717" t="s">
        <v>100</v>
      </c>
      <c r="Q717">
        <v>18001019</v>
      </c>
    </row>
    <row r="718" spans="1:17" hidden="1" x14ac:dyDescent="0.25">
      <c r="A718">
        <v>18253</v>
      </c>
      <c r="B718">
        <v>360476</v>
      </c>
      <c r="C718" t="s">
        <v>66</v>
      </c>
      <c r="D718" t="s">
        <v>49</v>
      </c>
      <c r="E718" t="s">
        <v>56</v>
      </c>
      <c r="F718">
        <v>0</v>
      </c>
      <c r="G718">
        <v>0</v>
      </c>
      <c r="H718">
        <v>1</v>
      </c>
      <c r="I718" t="s">
        <v>48</v>
      </c>
      <c r="K718">
        <v>0.72</v>
      </c>
      <c r="L718" t="s">
        <v>45</v>
      </c>
      <c r="M718">
        <v>2</v>
      </c>
      <c r="P718" t="s">
        <v>100</v>
      </c>
      <c r="Q718">
        <v>18003106</v>
      </c>
    </row>
    <row r="719" spans="1:17" hidden="1" x14ac:dyDescent="0.25">
      <c r="A719">
        <v>18888</v>
      </c>
      <c r="B719">
        <v>366072</v>
      </c>
      <c r="C719" t="s">
        <v>66</v>
      </c>
      <c r="D719" t="s">
        <v>49</v>
      </c>
      <c r="E719" t="s">
        <v>56</v>
      </c>
      <c r="F719">
        <v>0</v>
      </c>
      <c r="G719">
        <v>0</v>
      </c>
      <c r="H719">
        <v>1</v>
      </c>
      <c r="I719" t="s">
        <v>48</v>
      </c>
      <c r="K719">
        <v>5.42</v>
      </c>
      <c r="L719" t="s">
        <v>40</v>
      </c>
      <c r="M719">
        <v>2</v>
      </c>
      <c r="P719" t="s">
        <v>41</v>
      </c>
      <c r="Q719">
        <v>18009356</v>
      </c>
    </row>
    <row r="720" spans="1:17" hidden="1" x14ac:dyDescent="0.25">
      <c r="A720">
        <v>18914</v>
      </c>
      <c r="B720">
        <v>366305</v>
      </c>
      <c r="C720" t="s">
        <v>66</v>
      </c>
      <c r="D720" t="s">
        <v>49</v>
      </c>
      <c r="E720" t="s">
        <v>56</v>
      </c>
      <c r="F720">
        <v>0</v>
      </c>
      <c r="G720">
        <v>0</v>
      </c>
      <c r="H720">
        <v>1</v>
      </c>
      <c r="K720">
        <v>1.25</v>
      </c>
      <c r="L720" t="s">
        <v>57</v>
      </c>
      <c r="M720">
        <v>3</v>
      </c>
      <c r="P720" t="s">
        <v>41</v>
      </c>
      <c r="Q720">
        <v>18009619</v>
      </c>
    </row>
    <row r="721" spans="1:17" hidden="1" x14ac:dyDescent="0.25">
      <c r="A721">
        <v>19082</v>
      </c>
      <c r="B721">
        <v>0</v>
      </c>
      <c r="D721" t="s">
        <v>49</v>
      </c>
      <c r="E721" t="s">
        <v>56</v>
      </c>
      <c r="F721">
        <v>0</v>
      </c>
      <c r="G721">
        <v>0</v>
      </c>
      <c r="H721">
        <v>0</v>
      </c>
      <c r="I721" t="s">
        <v>12</v>
      </c>
      <c r="K721">
        <v>0</v>
      </c>
      <c r="L721" t="s">
        <v>45</v>
      </c>
      <c r="M721">
        <v>0</v>
      </c>
      <c r="Q721">
        <v>17332674</v>
      </c>
    </row>
    <row r="722" spans="1:17" hidden="1" x14ac:dyDescent="0.25">
      <c r="A722">
        <v>19106</v>
      </c>
      <c r="B722">
        <v>0</v>
      </c>
      <c r="D722" t="s">
        <v>49</v>
      </c>
      <c r="E722" t="s">
        <v>56</v>
      </c>
      <c r="F722">
        <v>0</v>
      </c>
      <c r="G722">
        <v>0</v>
      </c>
      <c r="H722">
        <v>1</v>
      </c>
      <c r="I722" t="s">
        <v>48</v>
      </c>
      <c r="K722">
        <v>0</v>
      </c>
      <c r="L722" t="s">
        <v>43</v>
      </c>
      <c r="M722">
        <v>0</v>
      </c>
      <c r="Q722">
        <v>17332716</v>
      </c>
    </row>
    <row r="723" spans="1:17" hidden="1" x14ac:dyDescent="0.25">
      <c r="A723">
        <v>19885</v>
      </c>
      <c r="B723">
        <v>0</v>
      </c>
      <c r="D723" t="s">
        <v>49</v>
      </c>
      <c r="E723" t="s">
        <v>56</v>
      </c>
      <c r="F723">
        <v>0</v>
      </c>
      <c r="G723">
        <v>0</v>
      </c>
      <c r="H723">
        <v>0</v>
      </c>
      <c r="K723">
        <v>0</v>
      </c>
      <c r="L723" t="s">
        <v>57</v>
      </c>
      <c r="M723">
        <v>0</v>
      </c>
      <c r="Q723">
        <v>17339944</v>
      </c>
    </row>
    <row r="724" spans="1:17" hidden="1" x14ac:dyDescent="0.25">
      <c r="A724">
        <v>20246</v>
      </c>
      <c r="B724">
        <v>385075</v>
      </c>
      <c r="C724" t="s">
        <v>97</v>
      </c>
      <c r="D724" t="s">
        <v>49</v>
      </c>
      <c r="E724" t="s">
        <v>56</v>
      </c>
      <c r="F724">
        <v>0</v>
      </c>
      <c r="G724">
        <v>0</v>
      </c>
      <c r="H724">
        <v>1</v>
      </c>
      <c r="I724" t="s">
        <v>12</v>
      </c>
      <c r="K724">
        <v>2.72</v>
      </c>
      <c r="L724" t="s">
        <v>45</v>
      </c>
      <c r="M724">
        <v>2</v>
      </c>
      <c r="P724" t="s">
        <v>100</v>
      </c>
      <c r="Q724">
        <v>15615365</v>
      </c>
    </row>
    <row r="725" spans="1:17" hidden="1" x14ac:dyDescent="0.25">
      <c r="A725">
        <v>20457</v>
      </c>
      <c r="B725">
        <v>386450</v>
      </c>
      <c r="C725" t="s">
        <v>97</v>
      </c>
      <c r="D725" t="s">
        <v>49</v>
      </c>
      <c r="E725" t="s">
        <v>56</v>
      </c>
      <c r="F725">
        <v>0</v>
      </c>
      <c r="G725">
        <v>0</v>
      </c>
      <c r="H725">
        <v>0</v>
      </c>
      <c r="I725" t="s">
        <v>12</v>
      </c>
      <c r="K725">
        <v>13.85</v>
      </c>
      <c r="L725" t="s">
        <v>57</v>
      </c>
      <c r="M725">
        <v>3</v>
      </c>
      <c r="N725" t="s">
        <v>51</v>
      </c>
      <c r="O725" t="s">
        <v>62</v>
      </c>
      <c r="P725" t="s">
        <v>41</v>
      </c>
      <c r="Q725">
        <v>15600750</v>
      </c>
    </row>
    <row r="726" spans="1:17" hidden="1" x14ac:dyDescent="0.25">
      <c r="A726">
        <v>20620</v>
      </c>
      <c r="B726">
        <v>387425</v>
      </c>
      <c r="C726" t="s">
        <v>97</v>
      </c>
      <c r="D726" t="s">
        <v>49</v>
      </c>
      <c r="E726" t="s">
        <v>56</v>
      </c>
      <c r="F726">
        <v>0</v>
      </c>
      <c r="G726">
        <v>0</v>
      </c>
      <c r="H726">
        <v>1</v>
      </c>
      <c r="K726">
        <v>1.01</v>
      </c>
      <c r="L726" t="s">
        <v>45</v>
      </c>
      <c r="M726">
        <v>2</v>
      </c>
      <c r="P726" t="s">
        <v>41</v>
      </c>
      <c r="Q726">
        <v>6091907</v>
      </c>
    </row>
    <row r="727" spans="1:17" hidden="1" x14ac:dyDescent="0.25">
      <c r="A727">
        <v>20882</v>
      </c>
      <c r="B727">
        <v>389084</v>
      </c>
      <c r="C727" t="s">
        <v>97</v>
      </c>
      <c r="D727" t="s">
        <v>49</v>
      </c>
      <c r="E727" t="s">
        <v>56</v>
      </c>
      <c r="F727">
        <v>1</v>
      </c>
      <c r="G727">
        <v>1</v>
      </c>
      <c r="H727">
        <v>0</v>
      </c>
      <c r="K727">
        <v>3.21</v>
      </c>
      <c r="L727" t="s">
        <v>104</v>
      </c>
      <c r="M727">
        <v>11</v>
      </c>
      <c r="P727" t="s">
        <v>100</v>
      </c>
      <c r="Q727">
        <v>13076201</v>
      </c>
    </row>
    <row r="728" spans="1:17" hidden="1" x14ac:dyDescent="0.25">
      <c r="A728">
        <v>21353</v>
      </c>
      <c r="B728">
        <v>0</v>
      </c>
      <c r="D728" t="s">
        <v>49</v>
      </c>
      <c r="E728" t="s">
        <v>56</v>
      </c>
      <c r="F728">
        <v>0</v>
      </c>
      <c r="G728">
        <v>0</v>
      </c>
      <c r="H728">
        <v>0</v>
      </c>
      <c r="K728">
        <v>0</v>
      </c>
      <c r="L728" t="s">
        <v>102</v>
      </c>
      <c r="M728">
        <v>0</v>
      </c>
      <c r="Q728">
        <v>17353548</v>
      </c>
    </row>
    <row r="729" spans="1:17" hidden="1" x14ac:dyDescent="0.25">
      <c r="A729">
        <v>22263</v>
      </c>
      <c r="B729">
        <v>0</v>
      </c>
      <c r="D729" t="s">
        <v>49</v>
      </c>
      <c r="E729" t="s">
        <v>56</v>
      </c>
      <c r="F729">
        <v>0</v>
      </c>
      <c r="G729">
        <v>0</v>
      </c>
      <c r="H729">
        <v>0</v>
      </c>
      <c r="K729">
        <v>0</v>
      </c>
      <c r="L729" t="s">
        <v>40</v>
      </c>
      <c r="M729">
        <v>0</v>
      </c>
      <c r="Q729">
        <v>17364489</v>
      </c>
    </row>
    <row r="730" spans="1:17" hidden="1" x14ac:dyDescent="0.25">
      <c r="A730">
        <v>23558</v>
      </c>
      <c r="B730">
        <v>0</v>
      </c>
      <c r="D730" t="s">
        <v>49</v>
      </c>
      <c r="E730" t="s">
        <v>56</v>
      </c>
      <c r="F730">
        <v>0</v>
      </c>
      <c r="G730">
        <v>0</v>
      </c>
      <c r="H730">
        <v>0</v>
      </c>
      <c r="K730">
        <v>0</v>
      </c>
      <c r="L730" t="s">
        <v>43</v>
      </c>
      <c r="M730">
        <v>0</v>
      </c>
      <c r="Q730">
        <v>17376918</v>
      </c>
    </row>
    <row r="731" spans="1:17" hidden="1" x14ac:dyDescent="0.25">
      <c r="A731">
        <v>23598</v>
      </c>
      <c r="B731">
        <v>0</v>
      </c>
      <c r="D731" t="s">
        <v>49</v>
      </c>
      <c r="E731" t="s">
        <v>56</v>
      </c>
      <c r="F731">
        <v>0</v>
      </c>
      <c r="G731">
        <v>0</v>
      </c>
      <c r="H731">
        <v>1</v>
      </c>
      <c r="I731" t="s">
        <v>48</v>
      </c>
      <c r="K731">
        <v>0</v>
      </c>
      <c r="L731" t="s">
        <v>45</v>
      </c>
      <c r="M731">
        <v>0</v>
      </c>
      <c r="Q731">
        <v>17377493</v>
      </c>
    </row>
    <row r="732" spans="1:17" hidden="1" x14ac:dyDescent="0.25">
      <c r="A732">
        <v>23770</v>
      </c>
      <c r="B732">
        <v>0</v>
      </c>
      <c r="D732" t="s">
        <v>49</v>
      </c>
      <c r="E732" t="s">
        <v>56</v>
      </c>
      <c r="F732">
        <v>0</v>
      </c>
      <c r="G732">
        <v>0</v>
      </c>
      <c r="H732">
        <v>0</v>
      </c>
      <c r="K732">
        <v>0</v>
      </c>
      <c r="L732" t="s">
        <v>43</v>
      </c>
      <c r="M732">
        <v>0</v>
      </c>
      <c r="Q732">
        <v>17379756</v>
      </c>
    </row>
    <row r="733" spans="1:17" hidden="1" x14ac:dyDescent="0.25">
      <c r="A733">
        <v>24068</v>
      </c>
      <c r="B733">
        <v>0</v>
      </c>
      <c r="D733" t="s">
        <v>49</v>
      </c>
      <c r="E733" t="s">
        <v>56</v>
      </c>
      <c r="F733">
        <v>0</v>
      </c>
      <c r="G733">
        <v>0</v>
      </c>
      <c r="H733">
        <v>0</v>
      </c>
      <c r="K733">
        <v>0</v>
      </c>
      <c r="L733" t="s">
        <v>45</v>
      </c>
      <c r="M733">
        <v>0</v>
      </c>
      <c r="Q733">
        <v>17383753</v>
      </c>
    </row>
    <row r="734" spans="1:17" hidden="1" x14ac:dyDescent="0.25">
      <c r="A734">
        <v>24087</v>
      </c>
      <c r="B734">
        <v>0</v>
      </c>
      <c r="D734" t="s">
        <v>49</v>
      </c>
      <c r="E734" t="s">
        <v>56</v>
      </c>
      <c r="F734">
        <v>0</v>
      </c>
      <c r="G734">
        <v>0</v>
      </c>
      <c r="H734">
        <v>0</v>
      </c>
      <c r="K734">
        <v>0</v>
      </c>
      <c r="L734" t="s">
        <v>45</v>
      </c>
      <c r="M734">
        <v>0</v>
      </c>
      <c r="Q734">
        <v>17383924</v>
      </c>
    </row>
    <row r="735" spans="1:17" hidden="1" x14ac:dyDescent="0.25">
      <c r="A735">
        <v>24115</v>
      </c>
      <c r="B735">
        <v>0</v>
      </c>
      <c r="D735" t="s">
        <v>49</v>
      </c>
      <c r="E735" t="s">
        <v>56</v>
      </c>
      <c r="F735">
        <v>0</v>
      </c>
      <c r="G735">
        <v>0</v>
      </c>
      <c r="H735">
        <v>1</v>
      </c>
      <c r="I735" t="s">
        <v>48</v>
      </c>
      <c r="K735">
        <v>0</v>
      </c>
      <c r="L735" t="s">
        <v>71</v>
      </c>
      <c r="M735">
        <v>0</v>
      </c>
      <c r="Q735">
        <v>17384523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0"/>
  <sheetViews>
    <sheetView topLeftCell="B1" workbookViewId="0">
      <pane ySplit="1" topLeftCell="A693" activePane="bottomLeft" state="frozen"/>
      <selection pane="bottomLeft" activeCell="F11" sqref="F11"/>
    </sheetView>
  </sheetViews>
  <sheetFormatPr baseColWidth="10" defaultColWidth="9.140625" defaultRowHeight="15" x14ac:dyDescent="0.25"/>
  <cols>
    <col min="4" max="4" width="9.7109375" customWidth="1"/>
    <col min="5" max="5" width="13.140625" customWidth="1"/>
    <col min="6" max="7" width="13" customWidth="1"/>
    <col min="8" max="8" width="10.140625" customWidth="1"/>
    <col min="11" max="11" width="13.28515625" customWidth="1"/>
    <col min="12" max="12" width="14.5703125" customWidth="1"/>
    <col min="13" max="13" width="15.28515625" customWidth="1"/>
    <col min="14" max="15" width="14.140625" customWidth="1"/>
    <col min="17" max="17" width="12.5703125" customWidth="1"/>
  </cols>
  <sheetData>
    <row r="1" spans="1:17" x14ac:dyDescent="0.25">
      <c r="A1" t="s">
        <v>136</v>
      </c>
      <c r="B1" t="s">
        <v>137</v>
      </c>
      <c r="C1" t="s">
        <v>138</v>
      </c>
      <c r="D1" t="s">
        <v>139</v>
      </c>
      <c r="E1" t="s">
        <v>132</v>
      </c>
      <c r="F1" t="s">
        <v>140</v>
      </c>
      <c r="G1" t="s">
        <v>141</v>
      </c>
      <c r="H1" t="s">
        <v>142</v>
      </c>
      <c r="I1" t="s">
        <v>143</v>
      </c>
      <c r="J1" t="s">
        <v>144</v>
      </c>
      <c r="K1" t="s">
        <v>145</v>
      </c>
      <c r="L1" t="s">
        <v>146</v>
      </c>
      <c r="M1" t="s">
        <v>147</v>
      </c>
      <c r="N1" t="s">
        <v>148</v>
      </c>
      <c r="O1" t="s">
        <v>149</v>
      </c>
      <c r="P1" t="s">
        <v>150</v>
      </c>
      <c r="Q1" t="s">
        <v>151</v>
      </c>
    </row>
    <row r="2" spans="1:17" x14ac:dyDescent="0.25">
      <c r="A2">
        <v>11473</v>
      </c>
      <c r="B2">
        <v>298274</v>
      </c>
      <c r="C2" t="s">
        <v>66</v>
      </c>
      <c r="D2" t="s">
        <v>38</v>
      </c>
      <c r="E2" t="s">
        <v>89</v>
      </c>
      <c r="F2">
        <v>0</v>
      </c>
      <c r="G2">
        <v>0</v>
      </c>
      <c r="H2">
        <v>0</v>
      </c>
      <c r="J2" t="s">
        <v>90</v>
      </c>
      <c r="K2">
        <v>9.33</v>
      </c>
      <c r="L2" t="s">
        <v>91</v>
      </c>
      <c r="M2">
        <v>25</v>
      </c>
      <c r="P2" t="s">
        <v>41</v>
      </c>
      <c r="Q2">
        <v>15581760</v>
      </c>
    </row>
    <row r="3" spans="1:17" x14ac:dyDescent="0.25">
      <c r="A3">
        <v>15261</v>
      </c>
      <c r="B3">
        <v>332057</v>
      </c>
      <c r="C3" t="s">
        <v>66</v>
      </c>
      <c r="D3" t="s">
        <v>38</v>
      </c>
      <c r="E3" t="s">
        <v>89</v>
      </c>
      <c r="F3">
        <v>0</v>
      </c>
      <c r="G3">
        <v>0</v>
      </c>
      <c r="H3">
        <v>0</v>
      </c>
      <c r="J3" t="s">
        <v>94</v>
      </c>
      <c r="K3">
        <v>2.5</v>
      </c>
      <c r="L3" t="s">
        <v>45</v>
      </c>
      <c r="M3">
        <v>2</v>
      </c>
      <c r="P3" t="s">
        <v>41</v>
      </c>
      <c r="Q3">
        <v>17971166</v>
      </c>
    </row>
    <row r="4" spans="1:17" x14ac:dyDescent="0.25">
      <c r="A4">
        <v>20859</v>
      </c>
      <c r="B4">
        <v>388898</v>
      </c>
      <c r="C4" t="s">
        <v>97</v>
      </c>
      <c r="D4" t="s">
        <v>46</v>
      </c>
      <c r="E4" t="s">
        <v>89</v>
      </c>
      <c r="F4">
        <v>1</v>
      </c>
      <c r="G4">
        <v>1</v>
      </c>
      <c r="H4">
        <v>0</v>
      </c>
      <c r="I4" t="s">
        <v>12</v>
      </c>
      <c r="J4" t="s">
        <v>99</v>
      </c>
      <c r="K4">
        <v>2.61</v>
      </c>
      <c r="L4" t="s">
        <v>45</v>
      </c>
      <c r="M4">
        <v>2</v>
      </c>
      <c r="P4" t="s">
        <v>41</v>
      </c>
      <c r="Q4">
        <v>17997446</v>
      </c>
    </row>
    <row r="5" spans="1:17" x14ac:dyDescent="0.25">
      <c r="A5">
        <v>5774</v>
      </c>
      <c r="B5">
        <v>250231</v>
      </c>
      <c r="C5" t="s">
        <v>66</v>
      </c>
      <c r="D5" t="s">
        <v>38</v>
      </c>
      <c r="E5" t="s">
        <v>89</v>
      </c>
      <c r="F5">
        <v>0</v>
      </c>
      <c r="G5">
        <v>0</v>
      </c>
      <c r="H5">
        <v>0</v>
      </c>
      <c r="J5" t="s">
        <v>107</v>
      </c>
      <c r="K5">
        <v>5.16</v>
      </c>
      <c r="L5" t="s">
        <v>43</v>
      </c>
      <c r="M5">
        <v>1</v>
      </c>
      <c r="P5" t="s">
        <v>100</v>
      </c>
      <c r="Q5">
        <v>6067604</v>
      </c>
    </row>
    <row r="6" spans="1:17" x14ac:dyDescent="0.25">
      <c r="A6">
        <v>6007</v>
      </c>
      <c r="B6">
        <v>0</v>
      </c>
      <c r="D6" t="s">
        <v>49</v>
      </c>
      <c r="E6" t="s">
        <v>89</v>
      </c>
      <c r="F6">
        <v>0</v>
      </c>
      <c r="G6">
        <v>0</v>
      </c>
      <c r="H6">
        <v>1</v>
      </c>
      <c r="I6" t="s">
        <v>48</v>
      </c>
      <c r="K6">
        <v>0</v>
      </c>
      <c r="L6" t="s">
        <v>45</v>
      </c>
      <c r="M6">
        <v>0</v>
      </c>
      <c r="Q6">
        <v>3596247</v>
      </c>
    </row>
    <row r="7" spans="1:17" x14ac:dyDescent="0.25">
      <c r="A7">
        <v>10096</v>
      </c>
      <c r="B7">
        <v>0</v>
      </c>
      <c r="D7" t="s">
        <v>49</v>
      </c>
      <c r="E7" t="s">
        <v>89</v>
      </c>
      <c r="F7">
        <v>0</v>
      </c>
      <c r="G7">
        <v>0</v>
      </c>
      <c r="H7">
        <v>0</v>
      </c>
      <c r="I7" t="s">
        <v>12</v>
      </c>
      <c r="K7">
        <v>0</v>
      </c>
      <c r="L7" t="s">
        <v>40</v>
      </c>
      <c r="M7">
        <v>0</v>
      </c>
      <c r="Q7">
        <v>3679452</v>
      </c>
    </row>
    <row r="8" spans="1:17" x14ac:dyDescent="0.25">
      <c r="A8">
        <v>7592</v>
      </c>
      <c r="B8">
        <v>0</v>
      </c>
      <c r="D8" t="s">
        <v>49</v>
      </c>
      <c r="E8" t="s">
        <v>89</v>
      </c>
      <c r="F8">
        <v>0</v>
      </c>
      <c r="G8">
        <v>0</v>
      </c>
      <c r="H8">
        <v>0</v>
      </c>
      <c r="I8" t="s">
        <v>12</v>
      </c>
      <c r="K8">
        <v>0</v>
      </c>
      <c r="L8" t="s">
        <v>45</v>
      </c>
      <c r="M8">
        <v>0</v>
      </c>
      <c r="Q8">
        <v>14833203</v>
      </c>
    </row>
    <row r="9" spans="1:17" x14ac:dyDescent="0.25">
      <c r="A9">
        <v>19082</v>
      </c>
      <c r="B9">
        <v>0</v>
      </c>
      <c r="D9" t="s">
        <v>49</v>
      </c>
      <c r="E9" t="s">
        <v>89</v>
      </c>
      <c r="F9">
        <v>0</v>
      </c>
      <c r="G9">
        <v>0</v>
      </c>
      <c r="H9">
        <v>0</v>
      </c>
      <c r="I9" t="s">
        <v>12</v>
      </c>
      <c r="K9">
        <v>0</v>
      </c>
      <c r="L9" t="s">
        <v>45</v>
      </c>
      <c r="M9">
        <v>0</v>
      </c>
      <c r="Q9">
        <v>17332674</v>
      </c>
    </row>
    <row r="10" spans="1:17" x14ac:dyDescent="0.25">
      <c r="A10">
        <v>363</v>
      </c>
      <c r="B10">
        <v>404056</v>
      </c>
      <c r="C10" t="s">
        <v>37</v>
      </c>
      <c r="D10" t="s">
        <v>38</v>
      </c>
      <c r="E10" t="s">
        <v>42</v>
      </c>
      <c r="F10">
        <v>0</v>
      </c>
      <c r="G10">
        <v>0</v>
      </c>
      <c r="H10">
        <v>0</v>
      </c>
      <c r="K10">
        <v>2.13</v>
      </c>
      <c r="L10" t="s">
        <v>43</v>
      </c>
      <c r="M10">
        <v>1</v>
      </c>
      <c r="P10" t="s">
        <v>41</v>
      </c>
      <c r="Q10">
        <v>6041180</v>
      </c>
    </row>
    <row r="11" spans="1:17" x14ac:dyDescent="0.25">
      <c r="A11">
        <v>6771</v>
      </c>
      <c r="B11">
        <v>258232</v>
      </c>
      <c r="C11" t="s">
        <v>66</v>
      </c>
      <c r="D11" t="s">
        <v>38</v>
      </c>
      <c r="E11" t="s">
        <v>42</v>
      </c>
      <c r="F11">
        <v>0</v>
      </c>
      <c r="G11">
        <v>0</v>
      </c>
      <c r="H11">
        <v>0</v>
      </c>
      <c r="K11">
        <v>1</v>
      </c>
      <c r="L11" t="s">
        <v>43</v>
      </c>
      <c r="M11">
        <v>1</v>
      </c>
      <c r="N11" t="s">
        <v>51</v>
      </c>
      <c r="O11" t="s">
        <v>80</v>
      </c>
      <c r="P11" t="s">
        <v>41</v>
      </c>
      <c r="Q11">
        <v>15605220</v>
      </c>
    </row>
    <row r="12" spans="1:17" x14ac:dyDescent="0.25">
      <c r="A12">
        <v>15614</v>
      </c>
      <c r="B12">
        <v>335944</v>
      </c>
      <c r="C12" t="s">
        <v>66</v>
      </c>
      <c r="D12" t="s">
        <v>38</v>
      </c>
      <c r="E12" t="s">
        <v>42</v>
      </c>
      <c r="F12">
        <v>0</v>
      </c>
      <c r="G12">
        <v>0</v>
      </c>
      <c r="H12">
        <v>0</v>
      </c>
      <c r="K12">
        <v>2.42</v>
      </c>
      <c r="L12" t="s">
        <v>57</v>
      </c>
      <c r="M12">
        <v>3</v>
      </c>
      <c r="P12" t="s">
        <v>41</v>
      </c>
      <c r="Q12">
        <v>17975482</v>
      </c>
    </row>
    <row r="13" spans="1:17" x14ac:dyDescent="0.25">
      <c r="A13">
        <v>16923</v>
      </c>
      <c r="B13">
        <v>348154</v>
      </c>
      <c r="C13" t="s">
        <v>66</v>
      </c>
      <c r="D13" t="s">
        <v>38</v>
      </c>
      <c r="E13" t="s">
        <v>42</v>
      </c>
      <c r="F13">
        <v>0</v>
      </c>
      <c r="G13">
        <v>1</v>
      </c>
      <c r="H13">
        <v>0</v>
      </c>
      <c r="K13">
        <v>3.11</v>
      </c>
      <c r="L13" t="s">
        <v>81</v>
      </c>
      <c r="M13">
        <v>18</v>
      </c>
      <c r="P13" t="s">
        <v>41</v>
      </c>
      <c r="Q13">
        <v>17989206</v>
      </c>
    </row>
    <row r="14" spans="1:17" x14ac:dyDescent="0.25">
      <c r="A14">
        <v>19245</v>
      </c>
      <c r="B14">
        <v>368797</v>
      </c>
      <c r="C14" t="s">
        <v>66</v>
      </c>
      <c r="D14" t="s">
        <v>38</v>
      </c>
      <c r="E14" t="s">
        <v>42</v>
      </c>
      <c r="F14">
        <v>0</v>
      </c>
      <c r="G14">
        <v>0</v>
      </c>
      <c r="H14">
        <v>0</v>
      </c>
      <c r="K14">
        <v>1.57</v>
      </c>
      <c r="L14" t="s">
        <v>57</v>
      </c>
      <c r="M14">
        <v>3</v>
      </c>
      <c r="P14" t="s">
        <v>41</v>
      </c>
      <c r="Q14">
        <v>18012425</v>
      </c>
    </row>
    <row r="15" spans="1:17" x14ac:dyDescent="0.25">
      <c r="A15">
        <v>8276</v>
      </c>
      <c r="B15">
        <v>271799</v>
      </c>
      <c r="C15" t="s">
        <v>66</v>
      </c>
      <c r="D15" t="s">
        <v>38</v>
      </c>
      <c r="E15" t="s">
        <v>42</v>
      </c>
      <c r="F15">
        <v>0</v>
      </c>
      <c r="G15">
        <v>0</v>
      </c>
      <c r="H15">
        <v>0</v>
      </c>
      <c r="K15">
        <v>2.0499999999999998</v>
      </c>
      <c r="L15" t="s">
        <v>40</v>
      </c>
      <c r="M15">
        <v>2</v>
      </c>
      <c r="P15" t="s">
        <v>100</v>
      </c>
      <c r="Q15">
        <v>15554392</v>
      </c>
    </row>
    <row r="16" spans="1:17" x14ac:dyDescent="0.25">
      <c r="A16">
        <v>11773</v>
      </c>
      <c r="B16">
        <v>301035</v>
      </c>
      <c r="C16" t="s">
        <v>66</v>
      </c>
      <c r="D16" t="s">
        <v>38</v>
      </c>
      <c r="E16" t="s">
        <v>42</v>
      </c>
      <c r="F16">
        <v>0</v>
      </c>
      <c r="G16">
        <v>0</v>
      </c>
      <c r="H16">
        <v>0</v>
      </c>
      <c r="K16">
        <v>1.17</v>
      </c>
      <c r="L16" t="s">
        <v>112</v>
      </c>
      <c r="M16">
        <v>16</v>
      </c>
      <c r="P16" t="s">
        <v>100</v>
      </c>
      <c r="Q16">
        <v>15588236</v>
      </c>
    </row>
    <row r="17" spans="1:17" x14ac:dyDescent="0.25">
      <c r="A17">
        <v>19114</v>
      </c>
      <c r="B17">
        <v>367797</v>
      </c>
      <c r="C17" t="s">
        <v>66</v>
      </c>
      <c r="D17" t="s">
        <v>38</v>
      </c>
      <c r="E17" t="s">
        <v>42</v>
      </c>
      <c r="F17">
        <v>0</v>
      </c>
      <c r="G17">
        <v>0</v>
      </c>
      <c r="H17">
        <v>0</v>
      </c>
      <c r="K17">
        <v>1.05</v>
      </c>
      <c r="L17" t="s">
        <v>63</v>
      </c>
      <c r="M17">
        <v>18</v>
      </c>
      <c r="P17" t="s">
        <v>100</v>
      </c>
      <c r="Q17">
        <v>18011294</v>
      </c>
    </row>
    <row r="18" spans="1:17" x14ac:dyDescent="0.25">
      <c r="A18">
        <v>1088</v>
      </c>
      <c r="B18">
        <v>409115</v>
      </c>
      <c r="C18" t="s">
        <v>37</v>
      </c>
      <c r="D18" t="s">
        <v>38</v>
      </c>
      <c r="E18" t="s">
        <v>42</v>
      </c>
      <c r="F18">
        <v>0</v>
      </c>
      <c r="G18">
        <v>0</v>
      </c>
      <c r="H18">
        <v>0</v>
      </c>
      <c r="J18" t="s">
        <v>83</v>
      </c>
      <c r="K18">
        <v>2.3199999999999998</v>
      </c>
      <c r="L18" t="s">
        <v>43</v>
      </c>
      <c r="M18">
        <v>1</v>
      </c>
      <c r="N18" t="s">
        <v>51</v>
      </c>
      <c r="O18" t="s">
        <v>65</v>
      </c>
      <c r="P18" t="s">
        <v>41</v>
      </c>
      <c r="Q18">
        <v>17957381</v>
      </c>
    </row>
    <row r="19" spans="1:17" x14ac:dyDescent="0.25">
      <c r="A19">
        <v>10397</v>
      </c>
      <c r="B19">
        <v>0</v>
      </c>
      <c r="D19" t="s">
        <v>38</v>
      </c>
      <c r="E19" t="s">
        <v>42</v>
      </c>
      <c r="F19">
        <v>0</v>
      </c>
      <c r="G19">
        <v>0</v>
      </c>
      <c r="H19">
        <v>0</v>
      </c>
      <c r="J19" t="s">
        <v>117</v>
      </c>
      <c r="K19">
        <v>0</v>
      </c>
      <c r="L19" t="s">
        <v>40</v>
      </c>
      <c r="M19">
        <v>0</v>
      </c>
      <c r="Q19">
        <v>3737065</v>
      </c>
    </row>
    <row r="20" spans="1:17" x14ac:dyDescent="0.25">
      <c r="A20">
        <v>11985</v>
      </c>
      <c r="B20">
        <v>0</v>
      </c>
      <c r="D20" t="s">
        <v>38</v>
      </c>
      <c r="E20" t="s">
        <v>42</v>
      </c>
      <c r="F20">
        <v>0</v>
      </c>
      <c r="G20">
        <v>0</v>
      </c>
      <c r="H20">
        <v>0</v>
      </c>
      <c r="K20">
        <v>0</v>
      </c>
      <c r="L20" t="s">
        <v>55</v>
      </c>
      <c r="M20">
        <v>0</v>
      </c>
      <c r="Q20">
        <v>3709572</v>
      </c>
    </row>
    <row r="21" spans="1:17" x14ac:dyDescent="0.25">
      <c r="A21">
        <v>518</v>
      </c>
      <c r="B21">
        <v>405068</v>
      </c>
      <c r="C21" t="s">
        <v>37</v>
      </c>
      <c r="D21" t="s">
        <v>46</v>
      </c>
      <c r="E21" t="s">
        <v>47</v>
      </c>
      <c r="F21">
        <v>0</v>
      </c>
      <c r="G21">
        <v>0</v>
      </c>
      <c r="H21">
        <v>0</v>
      </c>
      <c r="I21" t="s">
        <v>48</v>
      </c>
      <c r="K21">
        <v>1.85</v>
      </c>
      <c r="L21" t="s">
        <v>45</v>
      </c>
      <c r="M21">
        <v>2</v>
      </c>
      <c r="P21" t="s">
        <v>41</v>
      </c>
      <c r="Q21">
        <v>15590128</v>
      </c>
    </row>
    <row r="22" spans="1:17" x14ac:dyDescent="0.25">
      <c r="A22">
        <v>534</v>
      </c>
      <c r="B22">
        <v>405201</v>
      </c>
      <c r="C22" t="s">
        <v>37</v>
      </c>
      <c r="D22" t="s">
        <v>49</v>
      </c>
      <c r="E22" t="s">
        <v>47</v>
      </c>
      <c r="F22">
        <v>0</v>
      </c>
      <c r="G22">
        <v>0</v>
      </c>
      <c r="H22">
        <v>1</v>
      </c>
      <c r="I22" t="s">
        <v>48</v>
      </c>
      <c r="K22">
        <v>0.56999999999999995</v>
      </c>
      <c r="L22" t="s">
        <v>43</v>
      </c>
      <c r="M22">
        <v>1</v>
      </c>
      <c r="N22" t="s">
        <v>50</v>
      </c>
      <c r="O22" t="s">
        <v>51</v>
      </c>
      <c r="P22" t="s">
        <v>41</v>
      </c>
      <c r="Q22">
        <v>15612696</v>
      </c>
    </row>
    <row r="23" spans="1:17" x14ac:dyDescent="0.25">
      <c r="A23">
        <v>675</v>
      </c>
      <c r="B23">
        <v>406162</v>
      </c>
      <c r="C23" t="s">
        <v>37</v>
      </c>
      <c r="D23" t="s">
        <v>54</v>
      </c>
      <c r="E23" t="s">
        <v>47</v>
      </c>
      <c r="F23">
        <v>0</v>
      </c>
      <c r="G23">
        <v>0</v>
      </c>
      <c r="H23">
        <v>0</v>
      </c>
      <c r="K23">
        <v>13.19</v>
      </c>
      <c r="L23" t="s">
        <v>43</v>
      </c>
      <c r="M23">
        <v>1</v>
      </c>
      <c r="P23" t="s">
        <v>41</v>
      </c>
      <c r="Q23">
        <v>13068913</v>
      </c>
    </row>
    <row r="24" spans="1:17" x14ac:dyDescent="0.25">
      <c r="A24">
        <v>805</v>
      </c>
      <c r="B24">
        <v>406977</v>
      </c>
      <c r="C24" t="s">
        <v>37</v>
      </c>
      <c r="D24" t="s">
        <v>54</v>
      </c>
      <c r="E24" t="s">
        <v>47</v>
      </c>
      <c r="F24">
        <v>0</v>
      </c>
      <c r="G24">
        <v>0</v>
      </c>
      <c r="H24">
        <v>0</v>
      </c>
      <c r="K24">
        <v>5.38</v>
      </c>
      <c r="L24" t="s">
        <v>57</v>
      </c>
      <c r="M24">
        <v>3</v>
      </c>
      <c r="P24" t="s">
        <v>41</v>
      </c>
      <c r="Q24">
        <v>15561965</v>
      </c>
    </row>
    <row r="25" spans="1:17" x14ac:dyDescent="0.25">
      <c r="A25">
        <v>812</v>
      </c>
      <c r="B25">
        <v>407074</v>
      </c>
      <c r="C25" t="s">
        <v>37</v>
      </c>
      <c r="D25" t="s">
        <v>54</v>
      </c>
      <c r="E25" t="s">
        <v>47</v>
      </c>
      <c r="F25">
        <v>0</v>
      </c>
      <c r="G25">
        <v>0</v>
      </c>
      <c r="H25">
        <v>0</v>
      </c>
      <c r="K25">
        <v>1.3</v>
      </c>
      <c r="L25" t="s">
        <v>43</v>
      </c>
      <c r="M25">
        <v>1</v>
      </c>
      <c r="P25" t="s">
        <v>41</v>
      </c>
      <c r="Q25">
        <v>6050603</v>
      </c>
    </row>
    <row r="26" spans="1:17" x14ac:dyDescent="0.25">
      <c r="A26">
        <v>1045</v>
      </c>
      <c r="B26">
        <v>408670</v>
      </c>
      <c r="C26" t="s">
        <v>37</v>
      </c>
      <c r="D26" t="s">
        <v>54</v>
      </c>
      <c r="E26" t="s">
        <v>47</v>
      </c>
      <c r="F26">
        <v>0</v>
      </c>
      <c r="G26">
        <v>0</v>
      </c>
      <c r="H26">
        <v>0</v>
      </c>
      <c r="K26">
        <v>0.63</v>
      </c>
      <c r="L26" t="s">
        <v>43</v>
      </c>
      <c r="M26">
        <v>1</v>
      </c>
      <c r="P26" t="s">
        <v>41</v>
      </c>
      <c r="Q26">
        <v>17951979</v>
      </c>
    </row>
    <row r="27" spans="1:17" x14ac:dyDescent="0.25">
      <c r="A27">
        <v>1265</v>
      </c>
      <c r="B27">
        <v>410650</v>
      </c>
      <c r="C27" t="s">
        <v>37</v>
      </c>
      <c r="D27" t="s">
        <v>54</v>
      </c>
      <c r="E27" t="s">
        <v>47</v>
      </c>
      <c r="F27">
        <v>0</v>
      </c>
      <c r="G27">
        <v>0</v>
      </c>
      <c r="H27">
        <v>0</v>
      </c>
      <c r="K27">
        <v>1.9</v>
      </c>
      <c r="L27" t="s">
        <v>40</v>
      </c>
      <c r="M27">
        <v>2</v>
      </c>
      <c r="P27" t="s">
        <v>41</v>
      </c>
      <c r="Q27">
        <v>17977385</v>
      </c>
    </row>
    <row r="28" spans="1:17" x14ac:dyDescent="0.25">
      <c r="A28">
        <v>1444</v>
      </c>
      <c r="B28">
        <v>412278</v>
      </c>
      <c r="C28" t="s">
        <v>37</v>
      </c>
      <c r="D28" t="s">
        <v>49</v>
      </c>
      <c r="E28" t="s">
        <v>47</v>
      </c>
      <c r="F28">
        <v>0</v>
      </c>
      <c r="G28">
        <v>0</v>
      </c>
      <c r="H28">
        <v>1</v>
      </c>
      <c r="K28">
        <v>2.0699999999999998</v>
      </c>
      <c r="L28" t="s">
        <v>64</v>
      </c>
      <c r="M28">
        <v>4</v>
      </c>
      <c r="N28" t="s">
        <v>65</v>
      </c>
      <c r="O28" t="s">
        <v>51</v>
      </c>
      <c r="P28" t="s">
        <v>41</v>
      </c>
      <c r="Q28">
        <v>17997646</v>
      </c>
    </row>
    <row r="29" spans="1:17" x14ac:dyDescent="0.25">
      <c r="A29">
        <v>1499</v>
      </c>
      <c r="B29">
        <v>412727</v>
      </c>
      <c r="C29" t="s">
        <v>37</v>
      </c>
      <c r="D29" t="s">
        <v>54</v>
      </c>
      <c r="E29" t="s">
        <v>47</v>
      </c>
      <c r="F29">
        <v>0</v>
      </c>
      <c r="G29">
        <v>0</v>
      </c>
      <c r="H29">
        <v>0</v>
      </c>
      <c r="K29">
        <v>4.2</v>
      </c>
      <c r="L29" t="s">
        <v>43</v>
      </c>
      <c r="M29">
        <v>1</v>
      </c>
      <c r="P29" t="s">
        <v>41</v>
      </c>
      <c r="Q29">
        <v>18003530</v>
      </c>
    </row>
    <row r="30" spans="1:17" x14ac:dyDescent="0.25">
      <c r="A30">
        <v>2449</v>
      </c>
      <c r="B30">
        <v>219095</v>
      </c>
      <c r="C30" t="s">
        <v>66</v>
      </c>
      <c r="D30" t="s">
        <v>46</v>
      </c>
      <c r="E30" t="s">
        <v>47</v>
      </c>
      <c r="F30">
        <v>0</v>
      </c>
      <c r="G30">
        <v>0</v>
      </c>
      <c r="H30">
        <v>0</v>
      </c>
      <c r="K30">
        <v>1.47</v>
      </c>
      <c r="L30" t="s">
        <v>67</v>
      </c>
      <c r="M30">
        <v>4</v>
      </c>
      <c r="N30" t="s">
        <v>60</v>
      </c>
      <c r="O30" t="s">
        <v>65</v>
      </c>
      <c r="P30" t="s">
        <v>41</v>
      </c>
      <c r="Q30">
        <v>10714186</v>
      </c>
    </row>
    <row r="31" spans="1:17" x14ac:dyDescent="0.25">
      <c r="A31">
        <v>3249</v>
      </c>
      <c r="B31">
        <v>226525</v>
      </c>
      <c r="C31" t="s">
        <v>66</v>
      </c>
      <c r="D31" t="s">
        <v>46</v>
      </c>
      <c r="E31" t="s">
        <v>47</v>
      </c>
      <c r="F31">
        <v>0</v>
      </c>
      <c r="G31">
        <v>0</v>
      </c>
      <c r="H31">
        <v>1</v>
      </c>
      <c r="K31">
        <v>2.37</v>
      </c>
      <c r="L31" t="s">
        <v>40</v>
      </c>
      <c r="M31">
        <v>2</v>
      </c>
      <c r="P31" t="s">
        <v>41</v>
      </c>
      <c r="Q31">
        <v>10700513</v>
      </c>
    </row>
    <row r="32" spans="1:17" x14ac:dyDescent="0.25">
      <c r="A32">
        <v>3250</v>
      </c>
      <c r="B32">
        <v>236792</v>
      </c>
      <c r="C32" t="s">
        <v>66</v>
      </c>
      <c r="D32" t="s">
        <v>54</v>
      </c>
      <c r="E32" t="s">
        <v>47</v>
      </c>
      <c r="F32">
        <v>0</v>
      </c>
      <c r="G32">
        <v>0</v>
      </c>
      <c r="H32">
        <v>0</v>
      </c>
      <c r="I32" t="s">
        <v>48</v>
      </c>
      <c r="K32">
        <v>2.2999999999999998</v>
      </c>
      <c r="L32" t="s">
        <v>43</v>
      </c>
      <c r="M32">
        <v>1</v>
      </c>
      <c r="N32" t="s">
        <v>60</v>
      </c>
      <c r="O32" t="s">
        <v>61</v>
      </c>
      <c r="P32" t="s">
        <v>41</v>
      </c>
      <c r="Q32">
        <v>6024631</v>
      </c>
    </row>
    <row r="33" spans="1:17" x14ac:dyDescent="0.25">
      <c r="A33">
        <v>3532</v>
      </c>
      <c r="B33">
        <v>228932</v>
      </c>
      <c r="C33" t="s">
        <v>66</v>
      </c>
      <c r="D33" t="s">
        <v>54</v>
      </c>
      <c r="E33" t="s">
        <v>47</v>
      </c>
      <c r="F33">
        <v>0</v>
      </c>
      <c r="G33">
        <v>0</v>
      </c>
      <c r="H33">
        <v>0</v>
      </c>
      <c r="I33" t="s">
        <v>12</v>
      </c>
      <c r="K33">
        <v>0.81</v>
      </c>
      <c r="L33" t="s">
        <v>45</v>
      </c>
      <c r="M33">
        <v>2</v>
      </c>
      <c r="P33" t="s">
        <v>41</v>
      </c>
      <c r="Q33">
        <v>15575824</v>
      </c>
    </row>
    <row r="34" spans="1:17" x14ac:dyDescent="0.25">
      <c r="A34">
        <v>3535</v>
      </c>
      <c r="B34">
        <v>228935</v>
      </c>
      <c r="C34" t="s">
        <v>66</v>
      </c>
      <c r="D34" t="s">
        <v>46</v>
      </c>
      <c r="E34" t="s">
        <v>47</v>
      </c>
      <c r="F34">
        <v>0</v>
      </c>
      <c r="G34">
        <v>0</v>
      </c>
      <c r="H34">
        <v>0</v>
      </c>
      <c r="I34" t="s">
        <v>12</v>
      </c>
      <c r="K34">
        <v>0.41</v>
      </c>
      <c r="L34" t="s">
        <v>45</v>
      </c>
      <c r="M34">
        <v>2</v>
      </c>
      <c r="P34" t="s">
        <v>41</v>
      </c>
      <c r="Q34">
        <v>15575820</v>
      </c>
    </row>
    <row r="35" spans="1:17" x14ac:dyDescent="0.25">
      <c r="A35">
        <v>4213</v>
      </c>
      <c r="B35">
        <v>235012</v>
      </c>
      <c r="C35" t="s">
        <v>66</v>
      </c>
      <c r="D35" t="s">
        <v>49</v>
      </c>
      <c r="E35" t="s">
        <v>47</v>
      </c>
      <c r="F35">
        <v>0</v>
      </c>
      <c r="G35">
        <v>0</v>
      </c>
      <c r="H35">
        <v>0</v>
      </c>
      <c r="I35" t="s">
        <v>48</v>
      </c>
      <c r="K35">
        <v>6.34</v>
      </c>
      <c r="L35" t="s">
        <v>40</v>
      </c>
      <c r="M35">
        <v>2</v>
      </c>
      <c r="P35" t="s">
        <v>41</v>
      </c>
      <c r="Q35">
        <v>6016325</v>
      </c>
    </row>
    <row r="36" spans="1:17" x14ac:dyDescent="0.25">
      <c r="A36">
        <v>4432</v>
      </c>
      <c r="B36">
        <v>236790</v>
      </c>
      <c r="C36" t="s">
        <v>66</v>
      </c>
      <c r="D36" t="s">
        <v>54</v>
      </c>
      <c r="E36" t="s">
        <v>47</v>
      </c>
      <c r="F36">
        <v>0</v>
      </c>
      <c r="G36">
        <v>0</v>
      </c>
      <c r="H36">
        <v>0</v>
      </c>
      <c r="I36" t="s">
        <v>48</v>
      </c>
      <c r="K36">
        <v>2.4500000000000002</v>
      </c>
      <c r="L36" t="s">
        <v>43</v>
      </c>
      <c r="M36">
        <v>1</v>
      </c>
      <c r="N36" t="s">
        <v>60</v>
      </c>
      <c r="O36" t="s">
        <v>61</v>
      </c>
      <c r="P36" t="s">
        <v>41</v>
      </c>
      <c r="Q36">
        <v>6024644</v>
      </c>
    </row>
    <row r="37" spans="1:17" x14ac:dyDescent="0.25">
      <c r="A37">
        <v>4442</v>
      </c>
      <c r="B37">
        <v>236834</v>
      </c>
      <c r="C37" t="s">
        <v>66</v>
      </c>
      <c r="D37" t="s">
        <v>54</v>
      </c>
      <c r="E37" t="s">
        <v>47</v>
      </c>
      <c r="F37">
        <v>0</v>
      </c>
      <c r="G37">
        <v>0</v>
      </c>
      <c r="H37">
        <v>0</v>
      </c>
      <c r="I37" t="s">
        <v>48</v>
      </c>
      <c r="K37">
        <v>3.34</v>
      </c>
      <c r="L37" t="s">
        <v>43</v>
      </c>
      <c r="M37">
        <v>1</v>
      </c>
      <c r="N37" t="s">
        <v>65</v>
      </c>
      <c r="O37" t="s">
        <v>62</v>
      </c>
      <c r="P37" t="s">
        <v>41</v>
      </c>
      <c r="Q37">
        <v>6112762</v>
      </c>
    </row>
    <row r="38" spans="1:17" x14ac:dyDescent="0.25">
      <c r="A38">
        <v>6313</v>
      </c>
      <c r="B38">
        <v>264576</v>
      </c>
      <c r="C38" t="s">
        <v>66</v>
      </c>
      <c r="D38" t="s">
        <v>54</v>
      </c>
      <c r="E38" t="s">
        <v>47</v>
      </c>
      <c r="F38">
        <v>0</v>
      </c>
      <c r="G38">
        <v>0</v>
      </c>
      <c r="H38">
        <v>0</v>
      </c>
      <c r="K38">
        <v>3.16</v>
      </c>
      <c r="L38" t="s">
        <v>43</v>
      </c>
      <c r="M38">
        <v>1</v>
      </c>
      <c r="P38" t="s">
        <v>41</v>
      </c>
      <c r="Q38">
        <v>15553047</v>
      </c>
    </row>
    <row r="39" spans="1:17" x14ac:dyDescent="0.25">
      <c r="A39">
        <v>6585</v>
      </c>
      <c r="B39">
        <v>256991</v>
      </c>
      <c r="C39" t="s">
        <v>66</v>
      </c>
      <c r="D39" t="s">
        <v>46</v>
      </c>
      <c r="E39" t="s">
        <v>47</v>
      </c>
      <c r="F39">
        <v>0</v>
      </c>
      <c r="G39">
        <v>0</v>
      </c>
      <c r="H39">
        <v>1</v>
      </c>
      <c r="I39" t="s">
        <v>12</v>
      </c>
      <c r="K39">
        <v>5.45</v>
      </c>
      <c r="L39" t="s">
        <v>43</v>
      </c>
      <c r="M39">
        <v>1</v>
      </c>
      <c r="N39" t="s">
        <v>50</v>
      </c>
      <c r="O39" t="s">
        <v>51</v>
      </c>
      <c r="P39" t="s">
        <v>41</v>
      </c>
      <c r="Q39">
        <v>15590371</v>
      </c>
    </row>
    <row r="40" spans="1:17" x14ac:dyDescent="0.25">
      <c r="A40">
        <v>7559</v>
      </c>
      <c r="B40">
        <v>265749</v>
      </c>
      <c r="C40" t="s">
        <v>66</v>
      </c>
      <c r="D40" t="s">
        <v>46</v>
      </c>
      <c r="E40" t="s">
        <v>47</v>
      </c>
      <c r="F40">
        <v>0</v>
      </c>
      <c r="G40">
        <v>0</v>
      </c>
      <c r="H40">
        <v>1</v>
      </c>
      <c r="I40" t="s">
        <v>48</v>
      </c>
      <c r="K40">
        <v>1.24</v>
      </c>
      <c r="L40" t="s">
        <v>43</v>
      </c>
      <c r="M40">
        <v>1</v>
      </c>
      <c r="N40" t="s">
        <v>50</v>
      </c>
      <c r="O40" t="s">
        <v>51</v>
      </c>
      <c r="P40" t="s">
        <v>41</v>
      </c>
      <c r="Q40">
        <v>6112706</v>
      </c>
    </row>
    <row r="41" spans="1:17" x14ac:dyDescent="0.25">
      <c r="A41">
        <v>7620</v>
      </c>
      <c r="B41">
        <v>266649</v>
      </c>
      <c r="C41" t="s">
        <v>66</v>
      </c>
      <c r="D41" t="s">
        <v>46</v>
      </c>
      <c r="E41" t="s">
        <v>47</v>
      </c>
      <c r="F41">
        <v>0</v>
      </c>
      <c r="G41">
        <v>0</v>
      </c>
      <c r="H41">
        <v>1</v>
      </c>
      <c r="I41" t="s">
        <v>48</v>
      </c>
      <c r="K41">
        <v>1.97</v>
      </c>
      <c r="L41" t="s">
        <v>43</v>
      </c>
      <c r="M41">
        <v>1</v>
      </c>
      <c r="P41" t="s">
        <v>41</v>
      </c>
      <c r="Q41">
        <v>6085751</v>
      </c>
    </row>
    <row r="42" spans="1:17" x14ac:dyDescent="0.25">
      <c r="A42">
        <v>8163</v>
      </c>
      <c r="B42">
        <v>271163</v>
      </c>
      <c r="C42" t="s">
        <v>66</v>
      </c>
      <c r="D42" t="s">
        <v>46</v>
      </c>
      <c r="E42" t="s">
        <v>47</v>
      </c>
      <c r="F42">
        <v>0</v>
      </c>
      <c r="G42">
        <v>0</v>
      </c>
      <c r="H42">
        <v>1</v>
      </c>
      <c r="K42">
        <v>3.86</v>
      </c>
      <c r="L42" t="s">
        <v>45</v>
      </c>
      <c r="M42">
        <v>2</v>
      </c>
      <c r="P42" t="s">
        <v>41</v>
      </c>
      <c r="Q42">
        <v>15549812</v>
      </c>
    </row>
    <row r="43" spans="1:17" x14ac:dyDescent="0.25">
      <c r="A43">
        <v>8410</v>
      </c>
      <c r="B43">
        <v>273133</v>
      </c>
      <c r="C43" t="s">
        <v>66</v>
      </c>
      <c r="D43" t="s">
        <v>54</v>
      </c>
      <c r="E43" t="s">
        <v>47</v>
      </c>
      <c r="F43">
        <v>0</v>
      </c>
      <c r="G43">
        <v>0</v>
      </c>
      <c r="H43">
        <v>0</v>
      </c>
      <c r="K43">
        <v>2.88</v>
      </c>
      <c r="L43" t="s">
        <v>59</v>
      </c>
      <c r="M43">
        <v>3</v>
      </c>
      <c r="N43" t="s">
        <v>51</v>
      </c>
      <c r="O43" t="s">
        <v>62</v>
      </c>
      <c r="P43" t="s">
        <v>41</v>
      </c>
      <c r="Q43">
        <v>6023358</v>
      </c>
    </row>
    <row r="44" spans="1:17" x14ac:dyDescent="0.25">
      <c r="A44">
        <v>8605</v>
      </c>
      <c r="B44">
        <v>273897</v>
      </c>
      <c r="C44" t="s">
        <v>66</v>
      </c>
      <c r="D44" t="s">
        <v>54</v>
      </c>
      <c r="E44" t="s">
        <v>47</v>
      </c>
      <c r="F44">
        <v>0</v>
      </c>
      <c r="G44">
        <v>0</v>
      </c>
      <c r="H44">
        <v>1</v>
      </c>
      <c r="I44" t="s">
        <v>48</v>
      </c>
      <c r="K44">
        <v>10.9</v>
      </c>
      <c r="L44" t="s">
        <v>71</v>
      </c>
      <c r="M44">
        <v>19</v>
      </c>
      <c r="P44" t="s">
        <v>41</v>
      </c>
      <c r="Q44">
        <v>6099166</v>
      </c>
    </row>
    <row r="45" spans="1:17" x14ac:dyDescent="0.25">
      <c r="A45">
        <v>8612</v>
      </c>
      <c r="B45">
        <v>273904</v>
      </c>
      <c r="C45" t="s">
        <v>66</v>
      </c>
      <c r="D45" t="s">
        <v>54</v>
      </c>
      <c r="E45" t="s">
        <v>47</v>
      </c>
      <c r="F45">
        <v>0</v>
      </c>
      <c r="G45">
        <v>0</v>
      </c>
      <c r="H45">
        <v>0</v>
      </c>
      <c r="I45" t="s">
        <v>48</v>
      </c>
      <c r="K45">
        <v>1.03</v>
      </c>
      <c r="L45" t="s">
        <v>59</v>
      </c>
      <c r="M45">
        <v>3</v>
      </c>
      <c r="P45" t="s">
        <v>41</v>
      </c>
      <c r="Q45">
        <v>6099168</v>
      </c>
    </row>
    <row r="46" spans="1:17" x14ac:dyDescent="0.25">
      <c r="A46">
        <v>9044</v>
      </c>
      <c r="B46">
        <v>277869</v>
      </c>
      <c r="C46" t="s">
        <v>66</v>
      </c>
      <c r="D46" t="s">
        <v>46</v>
      </c>
      <c r="E46" t="s">
        <v>47</v>
      </c>
      <c r="F46">
        <v>0</v>
      </c>
      <c r="G46">
        <v>0</v>
      </c>
      <c r="H46">
        <v>1</v>
      </c>
      <c r="I46" t="s">
        <v>48</v>
      </c>
      <c r="K46">
        <v>1.76</v>
      </c>
      <c r="L46" t="s">
        <v>40</v>
      </c>
      <c r="M46">
        <v>2</v>
      </c>
      <c r="P46" t="s">
        <v>41</v>
      </c>
      <c r="Q46">
        <v>6105147</v>
      </c>
    </row>
    <row r="47" spans="1:17" x14ac:dyDescent="0.25">
      <c r="A47">
        <v>9093</v>
      </c>
      <c r="B47">
        <v>278266</v>
      </c>
      <c r="C47" t="s">
        <v>66</v>
      </c>
      <c r="D47" t="s">
        <v>46</v>
      </c>
      <c r="E47" t="s">
        <v>47</v>
      </c>
      <c r="F47">
        <v>0</v>
      </c>
      <c r="G47">
        <v>0</v>
      </c>
      <c r="H47">
        <v>0</v>
      </c>
      <c r="K47">
        <v>1.03</v>
      </c>
      <c r="L47" t="s">
        <v>45</v>
      </c>
      <c r="M47">
        <v>2</v>
      </c>
      <c r="P47" t="s">
        <v>41</v>
      </c>
      <c r="Q47">
        <v>10699704</v>
      </c>
    </row>
    <row r="48" spans="1:17" x14ac:dyDescent="0.25">
      <c r="A48">
        <v>9188</v>
      </c>
      <c r="B48">
        <v>278898</v>
      </c>
      <c r="C48" t="s">
        <v>66</v>
      </c>
      <c r="D48" t="s">
        <v>46</v>
      </c>
      <c r="E48" t="s">
        <v>47</v>
      </c>
      <c r="F48">
        <v>0</v>
      </c>
      <c r="G48">
        <v>0</v>
      </c>
      <c r="H48">
        <v>1</v>
      </c>
      <c r="K48">
        <v>4.26</v>
      </c>
      <c r="L48" t="s">
        <v>43</v>
      </c>
      <c r="M48">
        <v>1</v>
      </c>
      <c r="P48" t="s">
        <v>41</v>
      </c>
      <c r="Q48">
        <v>6048252</v>
      </c>
    </row>
    <row r="49" spans="1:17" x14ac:dyDescent="0.25">
      <c r="A49">
        <v>9947</v>
      </c>
      <c r="B49">
        <v>284729</v>
      </c>
      <c r="C49" t="s">
        <v>66</v>
      </c>
      <c r="D49" t="s">
        <v>54</v>
      </c>
      <c r="E49" t="s">
        <v>47</v>
      </c>
      <c r="F49">
        <v>0</v>
      </c>
      <c r="G49">
        <v>0</v>
      </c>
      <c r="H49">
        <v>0</v>
      </c>
      <c r="K49">
        <v>2.71</v>
      </c>
      <c r="L49" t="s">
        <v>57</v>
      </c>
      <c r="M49">
        <v>3</v>
      </c>
      <c r="P49" t="s">
        <v>41</v>
      </c>
      <c r="Q49">
        <v>15581296</v>
      </c>
    </row>
    <row r="50" spans="1:17" x14ac:dyDescent="0.25">
      <c r="A50">
        <v>10598</v>
      </c>
      <c r="B50">
        <v>290441</v>
      </c>
      <c r="C50" t="s">
        <v>66</v>
      </c>
      <c r="D50" t="s">
        <v>54</v>
      </c>
      <c r="E50" t="s">
        <v>47</v>
      </c>
      <c r="F50">
        <v>0</v>
      </c>
      <c r="G50">
        <v>0</v>
      </c>
      <c r="H50">
        <v>1</v>
      </c>
      <c r="I50" t="s">
        <v>48</v>
      </c>
      <c r="K50">
        <v>4.7300000000000004</v>
      </c>
      <c r="L50" t="s">
        <v>57</v>
      </c>
      <c r="M50">
        <v>3</v>
      </c>
      <c r="P50" t="s">
        <v>41</v>
      </c>
      <c r="Q50">
        <v>15561961</v>
      </c>
    </row>
    <row r="51" spans="1:17" x14ac:dyDescent="0.25">
      <c r="A51">
        <v>10605</v>
      </c>
      <c r="B51">
        <v>290398</v>
      </c>
      <c r="C51" t="s">
        <v>66</v>
      </c>
      <c r="D51" t="s">
        <v>54</v>
      </c>
      <c r="E51" t="s">
        <v>47</v>
      </c>
      <c r="F51">
        <v>0</v>
      </c>
      <c r="G51">
        <v>0</v>
      </c>
      <c r="H51">
        <v>0</v>
      </c>
      <c r="K51">
        <v>1.06</v>
      </c>
      <c r="L51" t="s">
        <v>45</v>
      </c>
      <c r="M51">
        <v>2</v>
      </c>
      <c r="P51" t="s">
        <v>41</v>
      </c>
      <c r="Q51">
        <v>15561970</v>
      </c>
    </row>
    <row r="52" spans="1:17" x14ac:dyDescent="0.25">
      <c r="A52">
        <v>10997</v>
      </c>
      <c r="B52">
        <v>293986</v>
      </c>
      <c r="C52" t="s">
        <v>66</v>
      </c>
      <c r="D52" t="s">
        <v>49</v>
      </c>
      <c r="E52" t="s">
        <v>47</v>
      </c>
      <c r="F52">
        <v>0</v>
      </c>
      <c r="G52">
        <v>0</v>
      </c>
      <c r="H52">
        <v>1</v>
      </c>
      <c r="I52" t="s">
        <v>48</v>
      </c>
      <c r="K52">
        <v>0.72</v>
      </c>
      <c r="L52" t="s">
        <v>43</v>
      </c>
      <c r="M52">
        <v>1</v>
      </c>
      <c r="N52" t="s">
        <v>65</v>
      </c>
      <c r="O52" t="s">
        <v>51</v>
      </c>
      <c r="P52" t="s">
        <v>41</v>
      </c>
      <c r="Q52">
        <v>13069308</v>
      </c>
    </row>
    <row r="53" spans="1:17" x14ac:dyDescent="0.25">
      <c r="A53">
        <v>11878</v>
      </c>
      <c r="B53">
        <v>301865</v>
      </c>
      <c r="C53" t="s">
        <v>66</v>
      </c>
      <c r="D53" t="s">
        <v>46</v>
      </c>
      <c r="E53" t="s">
        <v>47</v>
      </c>
      <c r="F53">
        <v>0</v>
      </c>
      <c r="G53">
        <v>0</v>
      </c>
      <c r="H53">
        <v>1</v>
      </c>
      <c r="K53">
        <v>2.02</v>
      </c>
      <c r="L53" t="s">
        <v>64</v>
      </c>
      <c r="M53">
        <v>4</v>
      </c>
      <c r="P53" t="s">
        <v>41</v>
      </c>
      <c r="Q53">
        <v>15595275</v>
      </c>
    </row>
    <row r="54" spans="1:17" x14ac:dyDescent="0.25">
      <c r="A54">
        <v>11881</v>
      </c>
      <c r="B54">
        <v>301863</v>
      </c>
      <c r="C54" t="s">
        <v>66</v>
      </c>
      <c r="D54" t="s">
        <v>46</v>
      </c>
      <c r="E54" t="s">
        <v>47</v>
      </c>
      <c r="F54">
        <v>0</v>
      </c>
      <c r="G54">
        <v>0</v>
      </c>
      <c r="H54">
        <v>1</v>
      </c>
      <c r="K54">
        <v>1.97</v>
      </c>
      <c r="L54" t="s">
        <v>64</v>
      </c>
      <c r="M54">
        <v>4</v>
      </c>
      <c r="P54" t="s">
        <v>41</v>
      </c>
      <c r="Q54">
        <v>15595274</v>
      </c>
    </row>
    <row r="55" spans="1:17" x14ac:dyDescent="0.25">
      <c r="A55">
        <v>14732</v>
      </c>
      <c r="B55">
        <v>326911</v>
      </c>
      <c r="C55" t="s">
        <v>66</v>
      </c>
      <c r="D55" t="s">
        <v>54</v>
      </c>
      <c r="E55" t="s">
        <v>47</v>
      </c>
      <c r="F55">
        <v>0</v>
      </c>
      <c r="G55">
        <v>0</v>
      </c>
      <c r="H55">
        <v>0</v>
      </c>
      <c r="I55" t="s">
        <v>48</v>
      </c>
      <c r="K55">
        <v>18.78</v>
      </c>
      <c r="L55" t="s">
        <v>43</v>
      </c>
      <c r="M55">
        <v>1</v>
      </c>
      <c r="P55" t="s">
        <v>41</v>
      </c>
      <c r="Q55">
        <v>17965369</v>
      </c>
    </row>
    <row r="56" spans="1:17" x14ac:dyDescent="0.25">
      <c r="A56">
        <v>14941</v>
      </c>
      <c r="B56">
        <v>329199</v>
      </c>
      <c r="C56" t="s">
        <v>66</v>
      </c>
      <c r="D56" t="s">
        <v>54</v>
      </c>
      <c r="E56" t="s">
        <v>47</v>
      </c>
      <c r="F56">
        <v>0</v>
      </c>
      <c r="G56">
        <v>0</v>
      </c>
      <c r="H56">
        <v>0</v>
      </c>
      <c r="K56">
        <v>4.9000000000000004</v>
      </c>
      <c r="L56" t="s">
        <v>81</v>
      </c>
      <c r="M56">
        <v>18</v>
      </c>
      <c r="P56" t="s">
        <v>41</v>
      </c>
      <c r="Q56">
        <v>17967936</v>
      </c>
    </row>
    <row r="57" spans="1:17" x14ac:dyDescent="0.25">
      <c r="A57">
        <v>15360</v>
      </c>
      <c r="B57">
        <v>332890</v>
      </c>
      <c r="C57" t="s">
        <v>66</v>
      </c>
      <c r="D57" t="s">
        <v>49</v>
      </c>
      <c r="E57" t="s">
        <v>47</v>
      </c>
      <c r="F57">
        <v>0</v>
      </c>
      <c r="G57">
        <v>0</v>
      </c>
      <c r="H57">
        <v>1</v>
      </c>
      <c r="K57">
        <v>1.46</v>
      </c>
      <c r="L57" t="s">
        <v>64</v>
      </c>
      <c r="M57">
        <v>4</v>
      </c>
      <c r="N57" t="s">
        <v>51</v>
      </c>
      <c r="O57" t="s">
        <v>62</v>
      </c>
      <c r="P57" t="s">
        <v>41</v>
      </c>
      <c r="Q57">
        <v>17972095</v>
      </c>
    </row>
    <row r="58" spans="1:17" x14ac:dyDescent="0.25">
      <c r="A58">
        <v>15818</v>
      </c>
      <c r="B58">
        <v>337451</v>
      </c>
      <c r="C58" t="s">
        <v>66</v>
      </c>
      <c r="D58" t="s">
        <v>54</v>
      </c>
      <c r="E58" t="s">
        <v>47</v>
      </c>
      <c r="F58">
        <v>0</v>
      </c>
      <c r="G58">
        <v>0</v>
      </c>
      <c r="H58">
        <v>0</v>
      </c>
      <c r="I58" t="s">
        <v>48</v>
      </c>
      <c r="K58">
        <v>0.98</v>
      </c>
      <c r="L58" t="s">
        <v>45</v>
      </c>
      <c r="M58">
        <v>2</v>
      </c>
      <c r="P58" t="s">
        <v>41</v>
      </c>
      <c r="Q58">
        <v>17977184</v>
      </c>
    </row>
    <row r="59" spans="1:17" x14ac:dyDescent="0.25">
      <c r="A59">
        <v>15820</v>
      </c>
      <c r="B59">
        <v>337453</v>
      </c>
      <c r="C59" t="s">
        <v>66</v>
      </c>
      <c r="D59" t="s">
        <v>46</v>
      </c>
      <c r="E59" t="s">
        <v>47</v>
      </c>
      <c r="F59">
        <v>0</v>
      </c>
      <c r="G59">
        <v>0</v>
      </c>
      <c r="H59">
        <v>0</v>
      </c>
      <c r="I59" t="s">
        <v>48</v>
      </c>
      <c r="K59">
        <v>0.53</v>
      </c>
      <c r="L59" t="s">
        <v>45</v>
      </c>
      <c r="M59">
        <v>2</v>
      </c>
      <c r="P59" t="s">
        <v>41</v>
      </c>
      <c r="Q59">
        <v>17977186</v>
      </c>
    </row>
    <row r="60" spans="1:17" x14ac:dyDescent="0.25">
      <c r="A60">
        <v>16115</v>
      </c>
      <c r="B60">
        <v>340259</v>
      </c>
      <c r="C60" t="s">
        <v>66</v>
      </c>
      <c r="D60" t="s">
        <v>54</v>
      </c>
      <c r="E60" t="s">
        <v>47</v>
      </c>
      <c r="F60">
        <v>0</v>
      </c>
      <c r="G60">
        <v>0</v>
      </c>
      <c r="H60">
        <v>0</v>
      </c>
      <c r="K60">
        <v>2.8</v>
      </c>
      <c r="L60" t="s">
        <v>55</v>
      </c>
      <c r="M60">
        <v>5</v>
      </c>
      <c r="P60" t="s">
        <v>41</v>
      </c>
      <c r="Q60">
        <v>17980372</v>
      </c>
    </row>
    <row r="61" spans="1:17" x14ac:dyDescent="0.25">
      <c r="A61">
        <v>16659</v>
      </c>
      <c r="B61">
        <v>345176</v>
      </c>
      <c r="C61" t="s">
        <v>66</v>
      </c>
      <c r="D61" t="s">
        <v>46</v>
      </c>
      <c r="E61" t="s">
        <v>47</v>
      </c>
      <c r="F61">
        <v>0</v>
      </c>
      <c r="G61">
        <v>1</v>
      </c>
      <c r="H61">
        <v>1</v>
      </c>
      <c r="I61" t="s">
        <v>48</v>
      </c>
      <c r="K61">
        <v>1.46</v>
      </c>
      <c r="L61" t="s">
        <v>45</v>
      </c>
      <c r="M61">
        <v>2</v>
      </c>
      <c r="P61" t="s">
        <v>41</v>
      </c>
      <c r="Q61">
        <v>17985889</v>
      </c>
    </row>
    <row r="62" spans="1:17" x14ac:dyDescent="0.25">
      <c r="A62">
        <v>16719</v>
      </c>
      <c r="B62">
        <v>345627</v>
      </c>
      <c r="C62" t="s">
        <v>66</v>
      </c>
      <c r="D62" t="s">
        <v>46</v>
      </c>
      <c r="E62" t="s">
        <v>47</v>
      </c>
      <c r="F62">
        <v>0</v>
      </c>
      <c r="G62">
        <v>0</v>
      </c>
      <c r="H62">
        <v>0</v>
      </c>
      <c r="K62">
        <v>3.45</v>
      </c>
      <c r="L62" t="s">
        <v>67</v>
      </c>
      <c r="M62">
        <v>4</v>
      </c>
      <c r="N62" t="s">
        <v>60</v>
      </c>
      <c r="O62" t="s">
        <v>65</v>
      </c>
      <c r="P62" t="s">
        <v>41</v>
      </c>
      <c r="Q62">
        <v>17986395</v>
      </c>
    </row>
    <row r="63" spans="1:17" x14ac:dyDescent="0.25">
      <c r="A63">
        <v>16919</v>
      </c>
      <c r="B63">
        <v>348140</v>
      </c>
      <c r="C63" t="s">
        <v>66</v>
      </c>
      <c r="D63" t="s">
        <v>46</v>
      </c>
      <c r="E63" t="s">
        <v>47</v>
      </c>
      <c r="F63">
        <v>0</v>
      </c>
      <c r="G63">
        <v>0</v>
      </c>
      <c r="H63">
        <v>1</v>
      </c>
      <c r="I63" t="s">
        <v>48</v>
      </c>
      <c r="K63">
        <v>0.92</v>
      </c>
      <c r="L63" t="s">
        <v>45</v>
      </c>
      <c r="M63">
        <v>2</v>
      </c>
      <c r="P63" t="s">
        <v>41</v>
      </c>
      <c r="Q63">
        <v>17989190</v>
      </c>
    </row>
    <row r="64" spans="1:17" x14ac:dyDescent="0.25">
      <c r="A64">
        <v>16920</v>
      </c>
      <c r="B64">
        <v>348141</v>
      </c>
      <c r="C64" t="s">
        <v>66</v>
      </c>
      <c r="D64" t="s">
        <v>46</v>
      </c>
      <c r="E64" t="s">
        <v>47</v>
      </c>
      <c r="F64">
        <v>0</v>
      </c>
      <c r="G64">
        <v>0</v>
      </c>
      <c r="H64">
        <v>1</v>
      </c>
      <c r="I64" t="s">
        <v>48</v>
      </c>
      <c r="K64">
        <v>8.41</v>
      </c>
      <c r="L64" t="s">
        <v>57</v>
      </c>
      <c r="M64">
        <v>3</v>
      </c>
      <c r="N64" t="s">
        <v>80</v>
      </c>
      <c r="O64" t="s">
        <v>51</v>
      </c>
      <c r="P64" t="s">
        <v>41</v>
      </c>
      <c r="Q64">
        <v>17989191</v>
      </c>
    </row>
    <row r="65" spans="1:17" x14ac:dyDescent="0.25">
      <c r="A65">
        <v>17016</v>
      </c>
      <c r="B65">
        <v>349223</v>
      </c>
      <c r="C65" t="s">
        <v>66</v>
      </c>
      <c r="D65" t="s">
        <v>54</v>
      </c>
      <c r="E65" t="s">
        <v>47</v>
      </c>
      <c r="F65">
        <v>0</v>
      </c>
      <c r="G65">
        <v>0</v>
      </c>
      <c r="H65">
        <v>1</v>
      </c>
      <c r="K65">
        <v>3.32</v>
      </c>
      <c r="L65" t="s">
        <v>43</v>
      </c>
      <c r="M65">
        <v>1</v>
      </c>
      <c r="N65" t="s">
        <v>51</v>
      </c>
      <c r="O65" t="s">
        <v>62</v>
      </c>
      <c r="P65" t="s">
        <v>41</v>
      </c>
      <c r="Q65">
        <v>17990415</v>
      </c>
    </row>
    <row r="66" spans="1:17" x14ac:dyDescent="0.25">
      <c r="A66">
        <v>17127</v>
      </c>
      <c r="B66">
        <v>349935</v>
      </c>
      <c r="C66" t="s">
        <v>66</v>
      </c>
      <c r="D66" t="s">
        <v>54</v>
      </c>
      <c r="E66" t="s">
        <v>47</v>
      </c>
      <c r="F66">
        <v>0</v>
      </c>
      <c r="G66">
        <v>0</v>
      </c>
      <c r="H66">
        <v>0</v>
      </c>
      <c r="I66" t="s">
        <v>48</v>
      </c>
      <c r="K66">
        <v>4.75</v>
      </c>
      <c r="L66" t="s">
        <v>45</v>
      </c>
      <c r="M66">
        <v>2</v>
      </c>
      <c r="P66" t="s">
        <v>41</v>
      </c>
      <c r="Q66">
        <v>17991204</v>
      </c>
    </row>
    <row r="67" spans="1:17" x14ac:dyDescent="0.25">
      <c r="A67">
        <v>17469</v>
      </c>
      <c r="B67">
        <v>354133</v>
      </c>
      <c r="C67" t="s">
        <v>66</v>
      </c>
      <c r="D67" t="s">
        <v>54</v>
      </c>
      <c r="E67" t="s">
        <v>47</v>
      </c>
      <c r="F67">
        <v>0</v>
      </c>
      <c r="G67">
        <v>0</v>
      </c>
      <c r="H67">
        <v>0</v>
      </c>
      <c r="I67" t="s">
        <v>12</v>
      </c>
      <c r="K67">
        <v>4.07</v>
      </c>
      <c r="L67" t="s">
        <v>71</v>
      </c>
      <c r="M67">
        <v>19</v>
      </c>
      <c r="P67" t="s">
        <v>41</v>
      </c>
      <c r="Q67">
        <v>17995927</v>
      </c>
    </row>
    <row r="68" spans="1:17" x14ac:dyDescent="0.25">
      <c r="A68">
        <v>17545</v>
      </c>
      <c r="B68">
        <v>354447</v>
      </c>
      <c r="C68" t="s">
        <v>66</v>
      </c>
      <c r="D68" t="s">
        <v>46</v>
      </c>
      <c r="E68" t="s">
        <v>47</v>
      </c>
      <c r="F68">
        <v>0</v>
      </c>
      <c r="G68">
        <v>0</v>
      </c>
      <c r="H68">
        <v>1</v>
      </c>
      <c r="K68">
        <v>6.86</v>
      </c>
      <c r="L68" t="s">
        <v>43</v>
      </c>
      <c r="M68">
        <v>1</v>
      </c>
      <c r="P68" t="s">
        <v>41</v>
      </c>
      <c r="Q68">
        <v>17996280</v>
      </c>
    </row>
    <row r="69" spans="1:17" x14ac:dyDescent="0.25">
      <c r="A69">
        <v>17868</v>
      </c>
      <c r="B69">
        <v>356922</v>
      </c>
      <c r="C69" t="s">
        <v>66</v>
      </c>
      <c r="D69" t="s">
        <v>46</v>
      </c>
      <c r="E69" t="s">
        <v>47</v>
      </c>
      <c r="F69">
        <v>0</v>
      </c>
      <c r="G69">
        <v>0</v>
      </c>
      <c r="H69">
        <v>0</v>
      </c>
      <c r="K69">
        <v>8.58</v>
      </c>
      <c r="L69" t="s">
        <v>43</v>
      </c>
      <c r="M69">
        <v>1</v>
      </c>
      <c r="P69" t="s">
        <v>41</v>
      </c>
      <c r="Q69">
        <v>17999069</v>
      </c>
    </row>
    <row r="70" spans="1:17" x14ac:dyDescent="0.25">
      <c r="A70">
        <v>17977</v>
      </c>
      <c r="B70">
        <v>358115</v>
      </c>
      <c r="C70" t="s">
        <v>66</v>
      </c>
      <c r="D70" t="s">
        <v>46</v>
      </c>
      <c r="E70" t="s">
        <v>47</v>
      </c>
      <c r="F70">
        <v>0</v>
      </c>
      <c r="G70">
        <v>0</v>
      </c>
      <c r="H70">
        <v>1</v>
      </c>
      <c r="I70" t="s">
        <v>48</v>
      </c>
      <c r="K70">
        <v>1.2</v>
      </c>
      <c r="L70" t="s">
        <v>57</v>
      </c>
      <c r="M70">
        <v>3</v>
      </c>
      <c r="P70" t="s">
        <v>41</v>
      </c>
      <c r="Q70">
        <v>18000421</v>
      </c>
    </row>
    <row r="71" spans="1:17" x14ac:dyDescent="0.25">
      <c r="A71">
        <v>18189</v>
      </c>
      <c r="B71">
        <v>359971</v>
      </c>
      <c r="C71" t="s">
        <v>66</v>
      </c>
      <c r="D71" t="s">
        <v>54</v>
      </c>
      <c r="E71" t="s">
        <v>47</v>
      </c>
      <c r="F71">
        <v>0</v>
      </c>
      <c r="G71">
        <v>0</v>
      </c>
      <c r="H71">
        <v>0</v>
      </c>
      <c r="K71">
        <v>0.8</v>
      </c>
      <c r="L71" t="s">
        <v>57</v>
      </c>
      <c r="M71">
        <v>3</v>
      </c>
      <c r="P71" t="s">
        <v>41</v>
      </c>
      <c r="Q71">
        <v>18002539</v>
      </c>
    </row>
    <row r="72" spans="1:17" x14ac:dyDescent="0.25">
      <c r="A72">
        <v>18238</v>
      </c>
      <c r="B72">
        <v>360473</v>
      </c>
      <c r="C72" t="s">
        <v>66</v>
      </c>
      <c r="D72" t="s">
        <v>54</v>
      </c>
      <c r="E72" t="s">
        <v>47</v>
      </c>
      <c r="F72">
        <v>0</v>
      </c>
      <c r="G72">
        <v>0</v>
      </c>
      <c r="H72">
        <v>1</v>
      </c>
      <c r="I72" t="s">
        <v>48</v>
      </c>
      <c r="K72">
        <v>3.32</v>
      </c>
      <c r="L72" t="s">
        <v>15</v>
      </c>
      <c r="M72">
        <v>19</v>
      </c>
      <c r="P72" t="s">
        <v>41</v>
      </c>
      <c r="Q72">
        <v>18003103</v>
      </c>
    </row>
    <row r="73" spans="1:17" x14ac:dyDescent="0.25">
      <c r="A73">
        <v>18930</v>
      </c>
      <c r="B73">
        <v>366501</v>
      </c>
      <c r="C73" t="s">
        <v>66</v>
      </c>
      <c r="D73" t="s">
        <v>54</v>
      </c>
      <c r="E73" t="s">
        <v>47</v>
      </c>
      <c r="F73">
        <v>0</v>
      </c>
      <c r="G73">
        <v>0</v>
      </c>
      <c r="H73">
        <v>0</v>
      </c>
      <c r="K73">
        <v>4.4400000000000004</v>
      </c>
      <c r="L73" t="s">
        <v>45</v>
      </c>
      <c r="M73">
        <v>2</v>
      </c>
      <c r="P73" t="s">
        <v>41</v>
      </c>
      <c r="Q73">
        <v>18009841</v>
      </c>
    </row>
    <row r="74" spans="1:17" x14ac:dyDescent="0.25">
      <c r="A74">
        <v>18945</v>
      </c>
      <c r="B74">
        <v>366531</v>
      </c>
      <c r="C74" t="s">
        <v>66</v>
      </c>
      <c r="D74" t="s">
        <v>46</v>
      </c>
      <c r="E74" t="s">
        <v>47</v>
      </c>
      <c r="F74">
        <v>0</v>
      </c>
      <c r="G74">
        <v>0</v>
      </c>
      <c r="H74">
        <v>0</v>
      </c>
      <c r="I74" t="s">
        <v>48</v>
      </c>
      <c r="K74">
        <v>3.62</v>
      </c>
      <c r="L74" t="s">
        <v>43</v>
      </c>
      <c r="M74">
        <v>1</v>
      </c>
      <c r="N74" t="s">
        <v>60</v>
      </c>
      <c r="O74" t="s">
        <v>61</v>
      </c>
      <c r="P74" t="s">
        <v>41</v>
      </c>
      <c r="Q74">
        <v>18009876</v>
      </c>
    </row>
    <row r="75" spans="1:17" x14ac:dyDescent="0.25">
      <c r="A75">
        <v>18947</v>
      </c>
      <c r="B75">
        <v>366533</v>
      </c>
      <c r="C75" t="s">
        <v>66</v>
      </c>
      <c r="D75" t="s">
        <v>54</v>
      </c>
      <c r="E75" t="s">
        <v>47</v>
      </c>
      <c r="F75">
        <v>0</v>
      </c>
      <c r="G75">
        <v>0</v>
      </c>
      <c r="H75">
        <v>0</v>
      </c>
      <c r="K75">
        <v>5.38</v>
      </c>
      <c r="L75" t="s">
        <v>45</v>
      </c>
      <c r="M75">
        <v>2</v>
      </c>
      <c r="P75" t="s">
        <v>41</v>
      </c>
      <c r="Q75">
        <v>18009878</v>
      </c>
    </row>
    <row r="76" spans="1:17" x14ac:dyDescent="0.25">
      <c r="A76">
        <v>19182</v>
      </c>
      <c r="B76">
        <v>368279</v>
      </c>
      <c r="C76" t="s">
        <v>66</v>
      </c>
      <c r="D76" t="s">
        <v>46</v>
      </c>
      <c r="E76" t="s">
        <v>47</v>
      </c>
      <c r="F76">
        <v>0</v>
      </c>
      <c r="G76">
        <v>1</v>
      </c>
      <c r="H76">
        <v>1</v>
      </c>
      <c r="K76">
        <v>5.15</v>
      </c>
      <c r="L76" t="s">
        <v>45</v>
      </c>
      <c r="M76">
        <v>2</v>
      </c>
      <c r="P76" t="s">
        <v>41</v>
      </c>
      <c r="Q76">
        <v>18011840</v>
      </c>
    </row>
    <row r="77" spans="1:17" x14ac:dyDescent="0.25">
      <c r="A77">
        <v>19216</v>
      </c>
      <c r="B77">
        <v>368364</v>
      </c>
      <c r="C77" t="s">
        <v>66</v>
      </c>
      <c r="D77" t="s">
        <v>49</v>
      </c>
      <c r="E77" t="s">
        <v>47</v>
      </c>
      <c r="F77">
        <v>0</v>
      </c>
      <c r="G77">
        <v>0</v>
      </c>
      <c r="H77">
        <v>1</v>
      </c>
      <c r="I77" t="s">
        <v>48</v>
      </c>
      <c r="K77">
        <v>6.77</v>
      </c>
      <c r="L77" t="s">
        <v>43</v>
      </c>
      <c r="M77">
        <v>1</v>
      </c>
      <c r="P77" t="s">
        <v>41</v>
      </c>
      <c r="Q77">
        <v>18011938</v>
      </c>
    </row>
    <row r="78" spans="1:17" x14ac:dyDescent="0.25">
      <c r="A78">
        <v>19218</v>
      </c>
      <c r="B78">
        <v>368366</v>
      </c>
      <c r="C78" t="s">
        <v>66</v>
      </c>
      <c r="D78" t="s">
        <v>49</v>
      </c>
      <c r="E78" t="s">
        <v>47</v>
      </c>
      <c r="F78">
        <v>0</v>
      </c>
      <c r="G78">
        <v>0</v>
      </c>
      <c r="H78">
        <v>1</v>
      </c>
      <c r="I78" t="s">
        <v>48</v>
      </c>
      <c r="K78">
        <v>3.58</v>
      </c>
      <c r="L78" t="s">
        <v>59</v>
      </c>
      <c r="M78">
        <v>3</v>
      </c>
      <c r="P78" t="s">
        <v>41</v>
      </c>
      <c r="Q78">
        <v>18011940</v>
      </c>
    </row>
    <row r="79" spans="1:17" x14ac:dyDescent="0.25">
      <c r="A79">
        <v>19243</v>
      </c>
      <c r="B79">
        <v>368775</v>
      </c>
      <c r="C79" t="s">
        <v>66</v>
      </c>
      <c r="D79" t="s">
        <v>54</v>
      </c>
      <c r="E79" t="s">
        <v>47</v>
      </c>
      <c r="F79">
        <v>0</v>
      </c>
      <c r="G79">
        <v>0</v>
      </c>
      <c r="H79">
        <v>0</v>
      </c>
      <c r="K79">
        <v>5.53</v>
      </c>
      <c r="L79" t="s">
        <v>43</v>
      </c>
      <c r="M79">
        <v>1</v>
      </c>
      <c r="P79" t="s">
        <v>41</v>
      </c>
      <c r="Q79">
        <v>18012399</v>
      </c>
    </row>
    <row r="80" spans="1:17" x14ac:dyDescent="0.25">
      <c r="A80">
        <v>522</v>
      </c>
      <c r="B80">
        <v>405114</v>
      </c>
      <c r="C80" t="s">
        <v>37</v>
      </c>
      <c r="D80" t="s">
        <v>54</v>
      </c>
      <c r="E80" t="s">
        <v>47</v>
      </c>
      <c r="F80">
        <v>0</v>
      </c>
      <c r="G80">
        <v>0</v>
      </c>
      <c r="H80">
        <v>0</v>
      </c>
      <c r="K80">
        <v>6.68</v>
      </c>
      <c r="L80" t="s">
        <v>55</v>
      </c>
      <c r="M80">
        <v>5</v>
      </c>
      <c r="P80" t="s">
        <v>100</v>
      </c>
      <c r="Q80">
        <v>15552991</v>
      </c>
    </row>
    <row r="81" spans="1:17" x14ac:dyDescent="0.25">
      <c r="A81">
        <v>1149</v>
      </c>
      <c r="B81">
        <v>409718</v>
      </c>
      <c r="C81" t="s">
        <v>37</v>
      </c>
      <c r="D81" t="s">
        <v>46</v>
      </c>
      <c r="E81" t="s">
        <v>47</v>
      </c>
      <c r="F81">
        <v>0</v>
      </c>
      <c r="G81">
        <v>0</v>
      </c>
      <c r="H81">
        <v>0</v>
      </c>
      <c r="K81">
        <v>7.4</v>
      </c>
      <c r="L81" t="s">
        <v>57</v>
      </c>
      <c r="M81">
        <v>3</v>
      </c>
      <c r="P81" t="s">
        <v>100</v>
      </c>
      <c r="Q81">
        <v>17965109</v>
      </c>
    </row>
    <row r="82" spans="1:17" x14ac:dyDescent="0.25">
      <c r="A82">
        <v>3187</v>
      </c>
      <c r="B82">
        <v>225501</v>
      </c>
      <c r="C82" t="s">
        <v>66</v>
      </c>
      <c r="D82" t="s">
        <v>46</v>
      </c>
      <c r="E82" t="s">
        <v>47</v>
      </c>
      <c r="F82">
        <v>0</v>
      </c>
      <c r="G82">
        <v>0</v>
      </c>
      <c r="H82">
        <v>0</v>
      </c>
      <c r="K82">
        <v>1.27</v>
      </c>
      <c r="L82" t="s">
        <v>45</v>
      </c>
      <c r="M82">
        <v>2</v>
      </c>
      <c r="P82" t="s">
        <v>100</v>
      </c>
      <c r="Q82">
        <v>5992625</v>
      </c>
    </row>
    <row r="83" spans="1:17" x14ac:dyDescent="0.25">
      <c r="A83">
        <v>4301</v>
      </c>
      <c r="B83">
        <v>236139</v>
      </c>
      <c r="C83" t="s">
        <v>66</v>
      </c>
      <c r="D83" t="s">
        <v>54</v>
      </c>
      <c r="E83" t="s">
        <v>47</v>
      </c>
      <c r="F83">
        <v>0</v>
      </c>
      <c r="G83">
        <v>0</v>
      </c>
      <c r="H83">
        <v>0</v>
      </c>
      <c r="K83">
        <v>6.17</v>
      </c>
      <c r="L83" t="s">
        <v>45</v>
      </c>
      <c r="M83">
        <v>2</v>
      </c>
      <c r="P83" t="s">
        <v>100</v>
      </c>
      <c r="Q83">
        <v>6045078</v>
      </c>
    </row>
    <row r="84" spans="1:17" x14ac:dyDescent="0.25">
      <c r="A84">
        <v>6091</v>
      </c>
      <c r="B84">
        <v>253030</v>
      </c>
      <c r="C84" t="s">
        <v>66</v>
      </c>
      <c r="D84" t="s">
        <v>46</v>
      </c>
      <c r="E84" t="s">
        <v>47</v>
      </c>
      <c r="F84">
        <v>0</v>
      </c>
      <c r="G84">
        <v>0</v>
      </c>
      <c r="H84">
        <v>0</v>
      </c>
      <c r="K84">
        <v>6.4</v>
      </c>
      <c r="L84" t="s">
        <v>43</v>
      </c>
      <c r="M84">
        <v>1</v>
      </c>
      <c r="P84" t="s">
        <v>100</v>
      </c>
      <c r="Q84">
        <v>15600693</v>
      </c>
    </row>
    <row r="85" spans="1:17" x14ac:dyDescent="0.25">
      <c r="A85">
        <v>6981</v>
      </c>
      <c r="B85">
        <v>264579</v>
      </c>
      <c r="C85" t="s">
        <v>66</v>
      </c>
      <c r="D85" t="s">
        <v>54</v>
      </c>
      <c r="E85" t="s">
        <v>47</v>
      </c>
      <c r="F85">
        <v>0</v>
      </c>
      <c r="G85">
        <v>0</v>
      </c>
      <c r="H85">
        <v>0</v>
      </c>
      <c r="K85">
        <v>0.67</v>
      </c>
      <c r="L85" t="s">
        <v>40</v>
      </c>
      <c r="M85">
        <v>2</v>
      </c>
      <c r="P85" t="s">
        <v>100</v>
      </c>
      <c r="Q85">
        <v>15553050</v>
      </c>
    </row>
    <row r="86" spans="1:17" x14ac:dyDescent="0.25">
      <c r="A86">
        <v>8618</v>
      </c>
      <c r="B86">
        <v>273910</v>
      </c>
      <c r="C86" t="s">
        <v>66</v>
      </c>
      <c r="D86" t="s">
        <v>54</v>
      </c>
      <c r="E86" t="s">
        <v>47</v>
      </c>
      <c r="F86">
        <v>0</v>
      </c>
      <c r="G86">
        <v>1</v>
      </c>
      <c r="H86">
        <v>0</v>
      </c>
      <c r="I86" t="s">
        <v>48</v>
      </c>
      <c r="K86">
        <v>0.7</v>
      </c>
      <c r="L86" t="s">
        <v>59</v>
      </c>
      <c r="M86">
        <v>3</v>
      </c>
      <c r="P86" t="s">
        <v>100</v>
      </c>
      <c r="Q86">
        <v>6023448</v>
      </c>
    </row>
    <row r="87" spans="1:17" x14ac:dyDescent="0.25">
      <c r="A87">
        <v>9189</v>
      </c>
      <c r="B87">
        <v>278899</v>
      </c>
      <c r="C87" t="s">
        <v>66</v>
      </c>
      <c r="D87" t="s">
        <v>54</v>
      </c>
      <c r="E87" t="s">
        <v>47</v>
      </c>
      <c r="F87">
        <v>0</v>
      </c>
      <c r="G87">
        <v>0</v>
      </c>
      <c r="H87">
        <v>0</v>
      </c>
      <c r="K87">
        <v>3.01</v>
      </c>
      <c r="L87" t="s">
        <v>43</v>
      </c>
      <c r="M87">
        <v>1</v>
      </c>
      <c r="P87" t="s">
        <v>100</v>
      </c>
      <c r="Q87">
        <v>6048253</v>
      </c>
    </row>
    <row r="88" spans="1:17" x14ac:dyDescent="0.25">
      <c r="A88">
        <v>9198</v>
      </c>
      <c r="B88">
        <v>278908</v>
      </c>
      <c r="C88" t="s">
        <v>66</v>
      </c>
      <c r="D88" t="s">
        <v>46</v>
      </c>
      <c r="E88" t="s">
        <v>47</v>
      </c>
      <c r="F88">
        <v>0</v>
      </c>
      <c r="G88">
        <v>0</v>
      </c>
      <c r="H88">
        <v>0</v>
      </c>
      <c r="K88">
        <v>2.5299999999999998</v>
      </c>
      <c r="L88" t="s">
        <v>64</v>
      </c>
      <c r="M88">
        <v>4</v>
      </c>
      <c r="P88" t="s">
        <v>100</v>
      </c>
      <c r="Q88">
        <v>6048166</v>
      </c>
    </row>
    <row r="89" spans="1:17" x14ac:dyDescent="0.25">
      <c r="A89">
        <v>9460</v>
      </c>
      <c r="B89">
        <v>281218</v>
      </c>
      <c r="C89" t="s">
        <v>66</v>
      </c>
      <c r="D89" t="s">
        <v>46</v>
      </c>
      <c r="E89" t="s">
        <v>47</v>
      </c>
      <c r="F89">
        <v>0</v>
      </c>
      <c r="G89">
        <v>0</v>
      </c>
      <c r="H89">
        <v>0</v>
      </c>
      <c r="K89">
        <v>2.0699999999999998</v>
      </c>
      <c r="L89" t="s">
        <v>59</v>
      </c>
      <c r="M89">
        <v>3</v>
      </c>
      <c r="P89" t="s">
        <v>100</v>
      </c>
      <c r="Q89">
        <v>5974034</v>
      </c>
    </row>
    <row r="90" spans="1:17" x14ac:dyDescent="0.25">
      <c r="A90">
        <v>9469</v>
      </c>
      <c r="B90">
        <v>281228</v>
      </c>
      <c r="C90" t="s">
        <v>66</v>
      </c>
      <c r="D90" t="s">
        <v>46</v>
      </c>
      <c r="E90" t="s">
        <v>47</v>
      </c>
      <c r="F90">
        <v>0</v>
      </c>
      <c r="G90">
        <v>0</v>
      </c>
      <c r="H90">
        <v>0</v>
      </c>
      <c r="K90">
        <v>5.6</v>
      </c>
      <c r="L90" t="s">
        <v>110</v>
      </c>
      <c r="M90">
        <v>25</v>
      </c>
      <c r="P90" t="s">
        <v>100</v>
      </c>
      <c r="Q90">
        <v>15565892</v>
      </c>
    </row>
    <row r="91" spans="1:17" x14ac:dyDescent="0.25">
      <c r="A91">
        <v>9950</v>
      </c>
      <c r="B91">
        <v>284734</v>
      </c>
      <c r="C91" t="s">
        <v>66</v>
      </c>
      <c r="D91" t="s">
        <v>54</v>
      </c>
      <c r="E91" t="s">
        <v>47</v>
      </c>
      <c r="F91">
        <v>0</v>
      </c>
      <c r="G91">
        <v>0</v>
      </c>
      <c r="H91">
        <v>0</v>
      </c>
      <c r="K91">
        <v>6.99</v>
      </c>
      <c r="L91" t="s">
        <v>43</v>
      </c>
      <c r="M91">
        <v>1</v>
      </c>
      <c r="P91" t="s">
        <v>100</v>
      </c>
      <c r="Q91">
        <v>15581334</v>
      </c>
    </row>
    <row r="92" spans="1:17" x14ac:dyDescent="0.25">
      <c r="A92">
        <v>10807</v>
      </c>
      <c r="B92">
        <v>292591</v>
      </c>
      <c r="C92" t="s">
        <v>66</v>
      </c>
      <c r="D92" t="s">
        <v>49</v>
      </c>
      <c r="E92" t="s">
        <v>47</v>
      </c>
      <c r="F92">
        <v>0</v>
      </c>
      <c r="G92">
        <v>0</v>
      </c>
      <c r="H92">
        <v>1</v>
      </c>
      <c r="K92">
        <v>4.57</v>
      </c>
      <c r="L92" t="s">
        <v>40</v>
      </c>
      <c r="M92">
        <v>2</v>
      </c>
      <c r="P92" t="s">
        <v>100</v>
      </c>
      <c r="Q92">
        <v>10697460</v>
      </c>
    </row>
    <row r="93" spans="1:17" x14ac:dyDescent="0.25">
      <c r="A93">
        <v>13633</v>
      </c>
      <c r="B93">
        <v>315977</v>
      </c>
      <c r="C93" t="s">
        <v>66</v>
      </c>
      <c r="D93" t="s">
        <v>46</v>
      </c>
      <c r="E93" t="s">
        <v>47</v>
      </c>
      <c r="F93">
        <v>0</v>
      </c>
      <c r="G93">
        <v>0</v>
      </c>
      <c r="H93">
        <v>1</v>
      </c>
      <c r="I93" t="s">
        <v>48</v>
      </c>
      <c r="K93">
        <v>1.4</v>
      </c>
      <c r="L93" t="s">
        <v>15</v>
      </c>
      <c r="M93">
        <v>19</v>
      </c>
      <c r="P93" t="s">
        <v>100</v>
      </c>
      <c r="Q93">
        <v>17953096</v>
      </c>
    </row>
    <row r="94" spans="1:17" x14ac:dyDescent="0.25">
      <c r="A94">
        <v>18240</v>
      </c>
      <c r="B94">
        <v>360475</v>
      </c>
      <c r="C94" t="s">
        <v>66</v>
      </c>
      <c r="D94" t="s">
        <v>54</v>
      </c>
      <c r="E94" t="s">
        <v>47</v>
      </c>
      <c r="F94">
        <v>0</v>
      </c>
      <c r="G94">
        <v>0</v>
      </c>
      <c r="H94">
        <v>0</v>
      </c>
      <c r="K94">
        <v>3.1</v>
      </c>
      <c r="L94" t="s">
        <v>15</v>
      </c>
      <c r="M94">
        <v>19</v>
      </c>
      <c r="P94" t="s">
        <v>100</v>
      </c>
      <c r="Q94">
        <v>18003105</v>
      </c>
    </row>
    <row r="95" spans="1:17" x14ac:dyDescent="0.25">
      <c r="A95">
        <v>18297</v>
      </c>
      <c r="B95">
        <v>360856</v>
      </c>
      <c r="C95" t="s">
        <v>66</v>
      </c>
      <c r="D95" t="s">
        <v>46</v>
      </c>
      <c r="E95" t="s">
        <v>47</v>
      </c>
      <c r="F95">
        <v>0</v>
      </c>
      <c r="G95">
        <v>0</v>
      </c>
      <c r="H95">
        <v>0</v>
      </c>
      <c r="K95">
        <v>11.7</v>
      </c>
      <c r="L95" t="s">
        <v>43</v>
      </c>
      <c r="M95">
        <v>1</v>
      </c>
      <c r="N95" t="s">
        <v>60</v>
      </c>
      <c r="O95" t="s">
        <v>61</v>
      </c>
      <c r="P95" t="s">
        <v>100</v>
      </c>
      <c r="Q95">
        <v>18003528</v>
      </c>
    </row>
    <row r="96" spans="1:17" x14ac:dyDescent="0.25">
      <c r="A96">
        <v>18943</v>
      </c>
      <c r="B96">
        <v>366544</v>
      </c>
      <c r="C96" t="s">
        <v>66</v>
      </c>
      <c r="D96" t="s">
        <v>46</v>
      </c>
      <c r="E96" t="s">
        <v>47</v>
      </c>
      <c r="F96">
        <v>0</v>
      </c>
      <c r="G96">
        <v>0</v>
      </c>
      <c r="H96">
        <v>0</v>
      </c>
      <c r="K96">
        <v>1.2</v>
      </c>
      <c r="L96" t="s">
        <v>45</v>
      </c>
      <c r="M96">
        <v>2</v>
      </c>
      <c r="P96" t="s">
        <v>100</v>
      </c>
      <c r="Q96">
        <v>18009889</v>
      </c>
    </row>
    <row r="97" spans="1:17" x14ac:dyDescent="0.25">
      <c r="A97">
        <v>18952</v>
      </c>
      <c r="B97">
        <v>366538</v>
      </c>
      <c r="C97" t="s">
        <v>66</v>
      </c>
      <c r="D97" t="s">
        <v>54</v>
      </c>
      <c r="E97" t="s">
        <v>47</v>
      </c>
      <c r="F97">
        <v>0</v>
      </c>
      <c r="G97">
        <v>0</v>
      </c>
      <c r="H97">
        <v>0</v>
      </c>
      <c r="K97">
        <v>5.36</v>
      </c>
      <c r="L97" t="s">
        <v>57</v>
      </c>
      <c r="M97">
        <v>3</v>
      </c>
      <c r="N97" t="s">
        <v>60</v>
      </c>
      <c r="O97" t="s">
        <v>61</v>
      </c>
      <c r="P97" t="s">
        <v>100</v>
      </c>
      <c r="Q97">
        <v>18009883</v>
      </c>
    </row>
    <row r="98" spans="1:17" x14ac:dyDescent="0.25">
      <c r="A98">
        <v>18954</v>
      </c>
      <c r="B98">
        <v>366540</v>
      </c>
      <c r="C98" t="s">
        <v>66</v>
      </c>
      <c r="D98" t="s">
        <v>46</v>
      </c>
      <c r="E98" t="s">
        <v>47</v>
      </c>
      <c r="F98">
        <v>0</v>
      </c>
      <c r="G98">
        <v>0</v>
      </c>
      <c r="H98">
        <v>0</v>
      </c>
      <c r="I98" t="s">
        <v>48</v>
      </c>
      <c r="K98">
        <v>4.71</v>
      </c>
      <c r="L98" t="s">
        <v>59</v>
      </c>
      <c r="M98">
        <v>3</v>
      </c>
      <c r="N98" t="s">
        <v>60</v>
      </c>
      <c r="O98" t="s">
        <v>61</v>
      </c>
      <c r="P98" t="s">
        <v>100</v>
      </c>
      <c r="Q98">
        <v>18009885</v>
      </c>
    </row>
    <row r="99" spans="1:17" x14ac:dyDescent="0.25">
      <c r="A99">
        <v>18955</v>
      </c>
      <c r="B99">
        <v>366541</v>
      </c>
      <c r="C99" t="s">
        <v>66</v>
      </c>
      <c r="D99" t="s">
        <v>46</v>
      </c>
      <c r="E99" t="s">
        <v>47</v>
      </c>
      <c r="F99">
        <v>0</v>
      </c>
      <c r="G99">
        <v>0</v>
      </c>
      <c r="H99">
        <v>0</v>
      </c>
      <c r="I99" t="s">
        <v>48</v>
      </c>
      <c r="K99">
        <v>0.73</v>
      </c>
      <c r="L99" t="s">
        <v>45</v>
      </c>
      <c r="M99">
        <v>2</v>
      </c>
      <c r="P99" t="s">
        <v>100</v>
      </c>
      <c r="Q99">
        <v>18009886</v>
      </c>
    </row>
    <row r="100" spans="1:17" x14ac:dyDescent="0.25">
      <c r="A100">
        <v>18957</v>
      </c>
      <c r="B100">
        <v>366545</v>
      </c>
      <c r="C100" t="s">
        <v>66</v>
      </c>
      <c r="D100" t="s">
        <v>46</v>
      </c>
      <c r="E100" t="s">
        <v>47</v>
      </c>
      <c r="F100">
        <v>0</v>
      </c>
      <c r="G100">
        <v>0</v>
      </c>
      <c r="H100">
        <v>0</v>
      </c>
      <c r="K100">
        <v>3.42</v>
      </c>
      <c r="L100" t="s">
        <v>45</v>
      </c>
      <c r="M100">
        <v>2</v>
      </c>
      <c r="P100" t="s">
        <v>100</v>
      </c>
      <c r="Q100">
        <v>18009890</v>
      </c>
    </row>
    <row r="101" spans="1:17" x14ac:dyDescent="0.25">
      <c r="A101">
        <v>19064</v>
      </c>
      <c r="B101">
        <v>367566</v>
      </c>
      <c r="C101" t="s">
        <v>66</v>
      </c>
      <c r="D101" t="s">
        <v>54</v>
      </c>
      <c r="E101" t="s">
        <v>47</v>
      </c>
      <c r="F101">
        <v>0</v>
      </c>
      <c r="G101">
        <v>0</v>
      </c>
      <c r="H101">
        <v>0</v>
      </c>
      <c r="K101">
        <v>2.96</v>
      </c>
      <c r="L101" t="s">
        <v>43</v>
      </c>
      <c r="M101">
        <v>1</v>
      </c>
      <c r="P101" t="s">
        <v>100</v>
      </c>
      <c r="Q101">
        <v>18011042</v>
      </c>
    </row>
    <row r="102" spans="1:17" x14ac:dyDescent="0.25">
      <c r="A102">
        <v>19069</v>
      </c>
      <c r="B102">
        <v>367570</v>
      </c>
      <c r="C102" t="s">
        <v>66</v>
      </c>
      <c r="D102" t="s">
        <v>54</v>
      </c>
      <c r="E102" t="s">
        <v>47</v>
      </c>
      <c r="F102">
        <v>0</v>
      </c>
      <c r="G102">
        <v>0</v>
      </c>
      <c r="H102">
        <v>0</v>
      </c>
      <c r="K102">
        <v>5.23</v>
      </c>
      <c r="L102" t="s">
        <v>43</v>
      </c>
      <c r="M102">
        <v>1</v>
      </c>
      <c r="N102" t="s">
        <v>60</v>
      </c>
      <c r="O102" t="s">
        <v>61</v>
      </c>
      <c r="P102" t="s">
        <v>100</v>
      </c>
      <c r="Q102">
        <v>18011046</v>
      </c>
    </row>
    <row r="103" spans="1:17" x14ac:dyDescent="0.25">
      <c r="A103">
        <v>20662</v>
      </c>
      <c r="B103">
        <v>387696</v>
      </c>
      <c r="C103" t="s">
        <v>97</v>
      </c>
      <c r="D103" t="s">
        <v>46</v>
      </c>
      <c r="E103" t="s">
        <v>47</v>
      </c>
      <c r="F103">
        <v>0</v>
      </c>
      <c r="G103">
        <v>0</v>
      </c>
      <c r="H103">
        <v>0</v>
      </c>
      <c r="K103">
        <v>6.53</v>
      </c>
      <c r="L103" t="s">
        <v>40</v>
      </c>
      <c r="M103">
        <v>2</v>
      </c>
      <c r="P103" t="s">
        <v>100</v>
      </c>
      <c r="Q103">
        <v>10697458</v>
      </c>
    </row>
    <row r="104" spans="1:17" x14ac:dyDescent="0.25">
      <c r="A104">
        <v>20708</v>
      </c>
      <c r="B104">
        <v>387978</v>
      </c>
      <c r="C104" t="s">
        <v>97</v>
      </c>
      <c r="D104" t="s">
        <v>54</v>
      </c>
      <c r="E104" t="s">
        <v>47</v>
      </c>
      <c r="F104">
        <v>0</v>
      </c>
      <c r="G104">
        <v>0</v>
      </c>
      <c r="H104">
        <v>0</v>
      </c>
      <c r="K104">
        <v>1.6</v>
      </c>
      <c r="L104" t="s">
        <v>43</v>
      </c>
      <c r="M104">
        <v>1</v>
      </c>
      <c r="P104" t="s">
        <v>100</v>
      </c>
      <c r="Q104">
        <v>17957345</v>
      </c>
    </row>
    <row r="105" spans="1:17" x14ac:dyDescent="0.25">
      <c r="A105">
        <v>2651</v>
      </c>
      <c r="B105">
        <v>0</v>
      </c>
      <c r="D105" t="s">
        <v>46</v>
      </c>
      <c r="E105" t="s">
        <v>47</v>
      </c>
      <c r="F105">
        <v>0</v>
      </c>
      <c r="G105">
        <v>0</v>
      </c>
      <c r="H105">
        <v>0</v>
      </c>
      <c r="K105">
        <v>0</v>
      </c>
      <c r="L105" t="s">
        <v>40</v>
      </c>
      <c r="M105">
        <v>0</v>
      </c>
      <c r="Q105">
        <v>14873428</v>
      </c>
    </row>
    <row r="106" spans="1:17" x14ac:dyDescent="0.25">
      <c r="A106">
        <v>2730</v>
      </c>
      <c r="B106">
        <v>0</v>
      </c>
      <c r="D106" t="s">
        <v>46</v>
      </c>
      <c r="E106" t="s">
        <v>47</v>
      </c>
      <c r="F106">
        <v>0</v>
      </c>
      <c r="G106">
        <v>0</v>
      </c>
      <c r="H106">
        <v>0</v>
      </c>
      <c r="K106">
        <v>0</v>
      </c>
      <c r="L106" t="s">
        <v>53</v>
      </c>
      <c r="M106">
        <v>0</v>
      </c>
      <c r="Q106">
        <v>14859424</v>
      </c>
    </row>
    <row r="107" spans="1:17" x14ac:dyDescent="0.25">
      <c r="A107">
        <v>4656</v>
      </c>
      <c r="B107">
        <v>0</v>
      </c>
      <c r="D107" t="s">
        <v>46</v>
      </c>
      <c r="E107" t="s">
        <v>47</v>
      </c>
      <c r="F107">
        <v>0</v>
      </c>
      <c r="G107">
        <v>0</v>
      </c>
      <c r="H107">
        <v>0</v>
      </c>
      <c r="K107">
        <v>0</v>
      </c>
      <c r="L107" t="s">
        <v>43</v>
      </c>
      <c r="M107">
        <v>0</v>
      </c>
      <c r="Q107">
        <v>14835865</v>
      </c>
    </row>
    <row r="108" spans="1:17" x14ac:dyDescent="0.25">
      <c r="A108">
        <v>5001</v>
      </c>
      <c r="B108">
        <v>0</v>
      </c>
      <c r="D108" t="s">
        <v>46</v>
      </c>
      <c r="E108" t="s">
        <v>47</v>
      </c>
      <c r="F108">
        <v>0</v>
      </c>
      <c r="G108">
        <v>0</v>
      </c>
      <c r="H108">
        <v>0</v>
      </c>
      <c r="K108">
        <v>0</v>
      </c>
      <c r="L108" t="s">
        <v>43</v>
      </c>
      <c r="M108">
        <v>0</v>
      </c>
      <c r="Q108">
        <v>12332297</v>
      </c>
    </row>
    <row r="109" spans="1:17" x14ac:dyDescent="0.25">
      <c r="A109">
        <v>5235</v>
      </c>
      <c r="B109">
        <v>0</v>
      </c>
      <c r="D109" t="s">
        <v>46</v>
      </c>
      <c r="E109" t="s">
        <v>47</v>
      </c>
      <c r="F109">
        <v>0</v>
      </c>
      <c r="G109">
        <v>0</v>
      </c>
      <c r="H109">
        <v>0</v>
      </c>
      <c r="K109">
        <v>0</v>
      </c>
      <c r="L109" t="s">
        <v>43</v>
      </c>
      <c r="M109">
        <v>0</v>
      </c>
      <c r="Q109">
        <v>3721332</v>
      </c>
    </row>
    <row r="110" spans="1:17" x14ac:dyDescent="0.25">
      <c r="A110">
        <v>5270</v>
      </c>
      <c r="B110">
        <v>0</v>
      </c>
      <c r="D110" t="s">
        <v>54</v>
      </c>
      <c r="E110" t="s">
        <v>47</v>
      </c>
      <c r="F110">
        <v>0</v>
      </c>
      <c r="G110">
        <v>0</v>
      </c>
      <c r="H110">
        <v>0</v>
      </c>
      <c r="K110">
        <v>0</v>
      </c>
      <c r="L110" t="s">
        <v>43</v>
      </c>
      <c r="M110">
        <v>0</v>
      </c>
      <c r="Q110">
        <v>14870747</v>
      </c>
    </row>
    <row r="111" spans="1:17" x14ac:dyDescent="0.25">
      <c r="A111">
        <v>5271</v>
      </c>
      <c r="B111">
        <v>0</v>
      </c>
      <c r="D111" t="s">
        <v>46</v>
      </c>
      <c r="E111" t="s">
        <v>47</v>
      </c>
      <c r="F111">
        <v>0</v>
      </c>
      <c r="G111">
        <v>0</v>
      </c>
      <c r="H111">
        <v>0</v>
      </c>
      <c r="J111" t="s">
        <v>21</v>
      </c>
      <c r="K111">
        <v>0</v>
      </c>
      <c r="L111" t="s">
        <v>45</v>
      </c>
      <c r="M111">
        <v>0</v>
      </c>
      <c r="Q111">
        <v>14870746</v>
      </c>
    </row>
    <row r="112" spans="1:17" x14ac:dyDescent="0.25">
      <c r="A112">
        <v>5285</v>
      </c>
      <c r="B112">
        <v>0</v>
      </c>
      <c r="D112" t="s">
        <v>46</v>
      </c>
      <c r="E112" t="s">
        <v>47</v>
      </c>
      <c r="F112">
        <v>0</v>
      </c>
      <c r="G112">
        <v>0</v>
      </c>
      <c r="H112">
        <v>0</v>
      </c>
      <c r="J112" t="s">
        <v>21</v>
      </c>
      <c r="K112">
        <v>0</v>
      </c>
      <c r="L112" t="s">
        <v>45</v>
      </c>
      <c r="M112">
        <v>0</v>
      </c>
      <c r="Q112">
        <v>3658550</v>
      </c>
    </row>
    <row r="113" spans="1:17" x14ac:dyDescent="0.25">
      <c r="A113">
        <v>5293</v>
      </c>
      <c r="B113">
        <v>0</v>
      </c>
      <c r="D113" t="s">
        <v>46</v>
      </c>
      <c r="E113" t="s">
        <v>47</v>
      </c>
      <c r="F113">
        <v>0</v>
      </c>
      <c r="G113">
        <v>0</v>
      </c>
      <c r="H113">
        <v>0</v>
      </c>
      <c r="K113">
        <v>0</v>
      </c>
      <c r="L113" t="s">
        <v>45</v>
      </c>
      <c r="M113">
        <v>0</v>
      </c>
      <c r="Q113">
        <v>3658548</v>
      </c>
    </row>
    <row r="114" spans="1:17" x14ac:dyDescent="0.25">
      <c r="A114">
        <v>5785</v>
      </c>
      <c r="B114">
        <v>0</v>
      </c>
      <c r="D114" t="s">
        <v>46</v>
      </c>
      <c r="E114" t="s">
        <v>47</v>
      </c>
      <c r="F114">
        <v>0</v>
      </c>
      <c r="G114">
        <v>0</v>
      </c>
      <c r="H114">
        <v>0</v>
      </c>
      <c r="K114">
        <v>0</v>
      </c>
      <c r="L114" t="s">
        <v>71</v>
      </c>
      <c r="M114">
        <v>0</v>
      </c>
      <c r="Q114">
        <v>3717042</v>
      </c>
    </row>
    <row r="115" spans="1:17" x14ac:dyDescent="0.25">
      <c r="A115">
        <v>6904</v>
      </c>
      <c r="B115">
        <v>0</v>
      </c>
      <c r="D115" t="s">
        <v>46</v>
      </c>
      <c r="E115" t="s">
        <v>47</v>
      </c>
      <c r="F115">
        <v>0</v>
      </c>
      <c r="G115">
        <v>0</v>
      </c>
      <c r="H115">
        <v>0</v>
      </c>
      <c r="K115">
        <v>0</v>
      </c>
      <c r="L115" t="s">
        <v>43</v>
      </c>
      <c r="M115">
        <v>0</v>
      </c>
      <c r="Q115">
        <v>3709581</v>
      </c>
    </row>
    <row r="116" spans="1:17" x14ac:dyDescent="0.25">
      <c r="A116">
        <v>6915</v>
      </c>
      <c r="B116">
        <v>0</v>
      </c>
      <c r="D116" t="s">
        <v>46</v>
      </c>
      <c r="E116" t="s">
        <v>47</v>
      </c>
      <c r="F116">
        <v>0</v>
      </c>
      <c r="G116">
        <v>0</v>
      </c>
      <c r="H116">
        <v>0</v>
      </c>
      <c r="K116">
        <v>0</v>
      </c>
      <c r="L116" t="s">
        <v>43</v>
      </c>
      <c r="M116">
        <v>0</v>
      </c>
      <c r="Q116">
        <v>3651451</v>
      </c>
    </row>
    <row r="117" spans="1:17" x14ac:dyDescent="0.25">
      <c r="A117">
        <v>6919</v>
      </c>
      <c r="B117">
        <v>0</v>
      </c>
      <c r="D117" t="s">
        <v>46</v>
      </c>
      <c r="E117" t="s">
        <v>47</v>
      </c>
      <c r="F117">
        <v>0</v>
      </c>
      <c r="G117">
        <v>0</v>
      </c>
      <c r="H117">
        <v>0</v>
      </c>
      <c r="K117">
        <v>0</v>
      </c>
      <c r="L117" t="s">
        <v>43</v>
      </c>
      <c r="M117">
        <v>0</v>
      </c>
      <c r="Q117">
        <v>3658529</v>
      </c>
    </row>
    <row r="118" spans="1:17" x14ac:dyDescent="0.25">
      <c r="A118">
        <v>7836</v>
      </c>
      <c r="B118">
        <v>0</v>
      </c>
      <c r="D118" t="s">
        <v>46</v>
      </c>
      <c r="E118" t="s">
        <v>47</v>
      </c>
      <c r="F118">
        <v>0</v>
      </c>
      <c r="G118">
        <v>0</v>
      </c>
      <c r="H118">
        <v>0</v>
      </c>
      <c r="K118">
        <v>0</v>
      </c>
      <c r="L118" t="s">
        <v>43</v>
      </c>
      <c r="M118">
        <v>0</v>
      </c>
      <c r="Q118">
        <v>14856358</v>
      </c>
    </row>
    <row r="119" spans="1:17" x14ac:dyDescent="0.25">
      <c r="A119">
        <v>7849</v>
      </c>
      <c r="B119">
        <v>0</v>
      </c>
      <c r="D119" t="s">
        <v>46</v>
      </c>
      <c r="E119" t="s">
        <v>47</v>
      </c>
      <c r="F119">
        <v>0</v>
      </c>
      <c r="G119">
        <v>0</v>
      </c>
      <c r="H119">
        <v>0</v>
      </c>
      <c r="K119">
        <v>0</v>
      </c>
      <c r="L119" t="s">
        <v>43</v>
      </c>
      <c r="M119">
        <v>0</v>
      </c>
      <c r="Q119">
        <v>14856390</v>
      </c>
    </row>
    <row r="120" spans="1:17" x14ac:dyDescent="0.25">
      <c r="A120">
        <v>8359</v>
      </c>
      <c r="B120">
        <v>0</v>
      </c>
      <c r="D120" t="s">
        <v>46</v>
      </c>
      <c r="E120" t="s">
        <v>47</v>
      </c>
      <c r="F120">
        <v>0</v>
      </c>
      <c r="G120">
        <v>0</v>
      </c>
      <c r="H120">
        <v>0</v>
      </c>
      <c r="K120">
        <v>0</v>
      </c>
      <c r="L120" t="s">
        <v>43</v>
      </c>
      <c r="M120">
        <v>0</v>
      </c>
      <c r="Q120">
        <v>12399548</v>
      </c>
    </row>
    <row r="121" spans="1:17" x14ac:dyDescent="0.25">
      <c r="A121">
        <v>8843</v>
      </c>
      <c r="B121">
        <v>0</v>
      </c>
      <c r="D121" t="s">
        <v>46</v>
      </c>
      <c r="E121" t="s">
        <v>47</v>
      </c>
      <c r="F121">
        <v>0</v>
      </c>
      <c r="G121">
        <v>0</v>
      </c>
      <c r="H121">
        <v>0</v>
      </c>
      <c r="K121">
        <v>0</v>
      </c>
      <c r="L121" t="s">
        <v>116</v>
      </c>
      <c r="M121">
        <v>0</v>
      </c>
      <c r="Q121">
        <v>10142913</v>
      </c>
    </row>
    <row r="122" spans="1:17" x14ac:dyDescent="0.25">
      <c r="A122">
        <v>8844</v>
      </c>
      <c r="B122">
        <v>0</v>
      </c>
      <c r="D122" t="s">
        <v>46</v>
      </c>
      <c r="E122" t="s">
        <v>47</v>
      </c>
      <c r="F122">
        <v>0</v>
      </c>
      <c r="G122">
        <v>0</v>
      </c>
      <c r="H122">
        <v>0</v>
      </c>
      <c r="K122">
        <v>0</v>
      </c>
      <c r="L122" t="s">
        <v>116</v>
      </c>
      <c r="M122">
        <v>0</v>
      </c>
      <c r="Q122">
        <v>10142914</v>
      </c>
    </row>
    <row r="123" spans="1:17" x14ac:dyDescent="0.25">
      <c r="A123">
        <v>10382</v>
      </c>
      <c r="B123">
        <v>0</v>
      </c>
      <c r="D123" t="s">
        <v>54</v>
      </c>
      <c r="E123" t="s">
        <v>47</v>
      </c>
      <c r="F123">
        <v>0</v>
      </c>
      <c r="G123">
        <v>0</v>
      </c>
      <c r="H123">
        <v>0</v>
      </c>
      <c r="K123">
        <v>0</v>
      </c>
      <c r="L123" t="s">
        <v>40</v>
      </c>
      <c r="M123">
        <v>0</v>
      </c>
      <c r="Q123">
        <v>14897463</v>
      </c>
    </row>
    <row r="124" spans="1:17" x14ac:dyDescent="0.25">
      <c r="A124">
        <v>10395</v>
      </c>
      <c r="B124">
        <v>0</v>
      </c>
      <c r="D124" t="s">
        <v>46</v>
      </c>
      <c r="E124" t="s">
        <v>47</v>
      </c>
      <c r="F124">
        <v>0</v>
      </c>
      <c r="G124">
        <v>0</v>
      </c>
      <c r="H124">
        <v>0</v>
      </c>
      <c r="K124">
        <v>0</v>
      </c>
      <c r="L124" t="s">
        <v>40</v>
      </c>
      <c r="M124">
        <v>0</v>
      </c>
      <c r="Q124">
        <v>3737063</v>
      </c>
    </row>
    <row r="125" spans="1:17" x14ac:dyDescent="0.25">
      <c r="A125">
        <v>10491</v>
      </c>
      <c r="B125">
        <v>0</v>
      </c>
      <c r="D125" t="s">
        <v>54</v>
      </c>
      <c r="E125" t="s">
        <v>47</v>
      </c>
      <c r="F125">
        <v>0</v>
      </c>
      <c r="G125">
        <v>0</v>
      </c>
      <c r="H125">
        <v>0</v>
      </c>
      <c r="K125">
        <v>0</v>
      </c>
      <c r="L125" t="s">
        <v>45</v>
      </c>
      <c r="M125">
        <v>0</v>
      </c>
      <c r="Q125">
        <v>14868408</v>
      </c>
    </row>
    <row r="126" spans="1:17" x14ac:dyDescent="0.25">
      <c r="A126">
        <v>12412</v>
      </c>
      <c r="B126">
        <v>0</v>
      </c>
      <c r="D126" t="s">
        <v>49</v>
      </c>
      <c r="E126" t="s">
        <v>47</v>
      </c>
      <c r="F126">
        <v>0</v>
      </c>
      <c r="G126">
        <v>0</v>
      </c>
      <c r="H126">
        <v>1</v>
      </c>
      <c r="K126">
        <v>0</v>
      </c>
      <c r="L126" t="s">
        <v>43</v>
      </c>
      <c r="M126">
        <v>0</v>
      </c>
      <c r="Q126">
        <v>14826925</v>
      </c>
    </row>
    <row r="127" spans="1:17" x14ac:dyDescent="0.25">
      <c r="A127">
        <v>13280</v>
      </c>
      <c r="B127">
        <v>0</v>
      </c>
      <c r="D127" t="s">
        <v>38</v>
      </c>
      <c r="E127" t="s">
        <v>47</v>
      </c>
      <c r="F127">
        <v>0</v>
      </c>
      <c r="G127">
        <v>0</v>
      </c>
      <c r="H127">
        <v>0</v>
      </c>
      <c r="K127">
        <v>0</v>
      </c>
      <c r="L127" t="s">
        <v>55</v>
      </c>
      <c r="M127">
        <v>0</v>
      </c>
      <c r="Q127">
        <v>3699596</v>
      </c>
    </row>
    <row r="128" spans="1:17" x14ac:dyDescent="0.25">
      <c r="A128">
        <v>13412</v>
      </c>
      <c r="B128">
        <v>0</v>
      </c>
      <c r="D128" t="s">
        <v>46</v>
      </c>
      <c r="E128" t="s">
        <v>47</v>
      </c>
      <c r="F128">
        <v>0</v>
      </c>
      <c r="G128">
        <v>0</v>
      </c>
      <c r="H128">
        <v>0</v>
      </c>
      <c r="K128">
        <v>0</v>
      </c>
      <c r="L128" t="s">
        <v>43</v>
      </c>
      <c r="M128">
        <v>0</v>
      </c>
      <c r="Q128">
        <v>12399090</v>
      </c>
    </row>
    <row r="129" spans="1:17" x14ac:dyDescent="0.25">
      <c r="A129">
        <v>13536</v>
      </c>
      <c r="B129">
        <v>0</v>
      </c>
      <c r="D129" t="s">
        <v>46</v>
      </c>
      <c r="E129" t="s">
        <v>47</v>
      </c>
      <c r="F129">
        <v>0</v>
      </c>
      <c r="G129">
        <v>0</v>
      </c>
      <c r="H129">
        <v>0</v>
      </c>
      <c r="K129">
        <v>0</v>
      </c>
      <c r="L129" t="s">
        <v>45</v>
      </c>
      <c r="M129">
        <v>0</v>
      </c>
      <c r="Q129">
        <v>3582111</v>
      </c>
    </row>
    <row r="130" spans="1:17" x14ac:dyDescent="0.25">
      <c r="A130">
        <v>13936</v>
      </c>
      <c r="B130">
        <v>0</v>
      </c>
      <c r="D130" t="s">
        <v>54</v>
      </c>
      <c r="E130" t="s">
        <v>47</v>
      </c>
      <c r="F130">
        <v>0</v>
      </c>
      <c r="G130">
        <v>0</v>
      </c>
      <c r="H130">
        <v>0</v>
      </c>
      <c r="K130">
        <v>0</v>
      </c>
      <c r="L130" t="s">
        <v>40</v>
      </c>
      <c r="M130">
        <v>0</v>
      </c>
      <c r="Q130">
        <v>12342178</v>
      </c>
    </row>
    <row r="131" spans="1:17" x14ac:dyDescent="0.25">
      <c r="A131">
        <v>18092</v>
      </c>
      <c r="B131">
        <v>0</v>
      </c>
      <c r="D131" t="s">
        <v>46</v>
      </c>
      <c r="E131" t="s">
        <v>47</v>
      </c>
      <c r="F131">
        <v>0</v>
      </c>
      <c r="G131">
        <v>0</v>
      </c>
      <c r="H131">
        <v>0</v>
      </c>
      <c r="K131">
        <v>0</v>
      </c>
      <c r="L131" t="s">
        <v>64</v>
      </c>
      <c r="M131">
        <v>0</v>
      </c>
      <c r="Q131">
        <v>17322550</v>
      </c>
    </row>
    <row r="132" spans="1:17" x14ac:dyDescent="0.25">
      <c r="A132">
        <v>18094</v>
      </c>
      <c r="B132">
        <v>0</v>
      </c>
      <c r="D132" t="s">
        <v>54</v>
      </c>
      <c r="E132" t="s">
        <v>47</v>
      </c>
      <c r="F132">
        <v>0</v>
      </c>
      <c r="G132">
        <v>0</v>
      </c>
      <c r="H132">
        <v>0</v>
      </c>
      <c r="K132">
        <v>0</v>
      </c>
      <c r="L132" t="s">
        <v>40</v>
      </c>
      <c r="M132">
        <v>0</v>
      </c>
      <c r="Q132">
        <v>17322552</v>
      </c>
    </row>
    <row r="133" spans="1:17" x14ac:dyDescent="0.25">
      <c r="A133">
        <v>19973</v>
      </c>
      <c r="B133">
        <v>0</v>
      </c>
      <c r="D133" t="s">
        <v>46</v>
      </c>
      <c r="E133" t="s">
        <v>47</v>
      </c>
      <c r="F133">
        <v>0</v>
      </c>
      <c r="G133">
        <v>0</v>
      </c>
      <c r="H133">
        <v>1</v>
      </c>
      <c r="K133">
        <v>0</v>
      </c>
      <c r="L133" t="s">
        <v>63</v>
      </c>
      <c r="M133">
        <v>0</v>
      </c>
      <c r="Q133">
        <v>17340571</v>
      </c>
    </row>
    <row r="134" spans="1:17" x14ac:dyDescent="0.25">
      <c r="A134">
        <v>21388</v>
      </c>
      <c r="B134">
        <v>0</v>
      </c>
      <c r="D134" t="s">
        <v>46</v>
      </c>
      <c r="E134" t="s">
        <v>47</v>
      </c>
      <c r="F134">
        <v>0</v>
      </c>
      <c r="G134">
        <v>0</v>
      </c>
      <c r="H134">
        <v>0</v>
      </c>
      <c r="K134">
        <v>0</v>
      </c>
      <c r="L134" t="s">
        <v>45</v>
      </c>
      <c r="M134">
        <v>0</v>
      </c>
      <c r="Q134">
        <v>17353723</v>
      </c>
    </row>
    <row r="135" spans="1:17" x14ac:dyDescent="0.25">
      <c r="A135">
        <v>22896</v>
      </c>
      <c r="B135">
        <v>0</v>
      </c>
      <c r="D135" t="s">
        <v>49</v>
      </c>
      <c r="E135" t="s">
        <v>47</v>
      </c>
      <c r="F135">
        <v>0</v>
      </c>
      <c r="G135">
        <v>0</v>
      </c>
      <c r="H135">
        <v>1</v>
      </c>
      <c r="K135">
        <v>0</v>
      </c>
      <c r="L135" t="s">
        <v>43</v>
      </c>
      <c r="M135">
        <v>0</v>
      </c>
      <c r="Q135">
        <v>17370162</v>
      </c>
    </row>
    <row r="136" spans="1:17" x14ac:dyDescent="0.25">
      <c r="A136">
        <v>23984</v>
      </c>
      <c r="B136">
        <v>0</v>
      </c>
      <c r="D136" t="s">
        <v>46</v>
      </c>
      <c r="E136" t="s">
        <v>47</v>
      </c>
      <c r="F136">
        <v>0</v>
      </c>
      <c r="G136">
        <v>0</v>
      </c>
      <c r="H136">
        <v>0</v>
      </c>
      <c r="K136">
        <v>0</v>
      </c>
      <c r="L136" t="s">
        <v>43</v>
      </c>
      <c r="M136">
        <v>0</v>
      </c>
      <c r="Q136">
        <v>17382944</v>
      </c>
    </row>
    <row r="137" spans="1:17" x14ac:dyDescent="0.25">
      <c r="A137">
        <v>2978</v>
      </c>
      <c r="B137">
        <v>0</v>
      </c>
      <c r="D137" t="s">
        <v>54</v>
      </c>
      <c r="E137" t="s">
        <v>47</v>
      </c>
      <c r="F137">
        <v>0</v>
      </c>
      <c r="G137">
        <v>0</v>
      </c>
      <c r="H137">
        <v>0</v>
      </c>
      <c r="K137">
        <v>0</v>
      </c>
      <c r="L137" t="s">
        <v>43</v>
      </c>
      <c r="M137">
        <v>0</v>
      </c>
      <c r="Q137">
        <v>3604113</v>
      </c>
    </row>
    <row r="138" spans="1:17" x14ac:dyDescent="0.25">
      <c r="A138">
        <v>4881</v>
      </c>
      <c r="B138">
        <v>0</v>
      </c>
      <c r="D138" t="s">
        <v>54</v>
      </c>
      <c r="E138" t="s">
        <v>47</v>
      </c>
      <c r="F138">
        <v>0</v>
      </c>
      <c r="G138">
        <v>0</v>
      </c>
      <c r="H138">
        <v>0</v>
      </c>
      <c r="K138">
        <v>0</v>
      </c>
      <c r="L138" t="s">
        <v>40</v>
      </c>
      <c r="M138">
        <v>0</v>
      </c>
      <c r="Q138">
        <v>14831311</v>
      </c>
    </row>
    <row r="139" spans="1:17" x14ac:dyDescent="0.25">
      <c r="A139">
        <v>5020</v>
      </c>
      <c r="B139">
        <v>0</v>
      </c>
      <c r="D139" t="s">
        <v>46</v>
      </c>
      <c r="E139" t="s">
        <v>47</v>
      </c>
      <c r="F139">
        <v>0</v>
      </c>
      <c r="G139">
        <v>0</v>
      </c>
      <c r="H139">
        <v>0</v>
      </c>
      <c r="K139">
        <v>0</v>
      </c>
      <c r="L139" t="s">
        <v>57</v>
      </c>
      <c r="M139">
        <v>0</v>
      </c>
      <c r="Q139">
        <v>3685482</v>
      </c>
    </row>
    <row r="140" spans="1:17" x14ac:dyDescent="0.25">
      <c r="A140">
        <v>5021</v>
      </c>
      <c r="B140">
        <v>0</v>
      </c>
      <c r="D140" t="s">
        <v>46</v>
      </c>
      <c r="E140" t="s">
        <v>47</v>
      </c>
      <c r="F140">
        <v>0</v>
      </c>
      <c r="G140">
        <v>0</v>
      </c>
      <c r="H140">
        <v>0</v>
      </c>
      <c r="K140">
        <v>0</v>
      </c>
      <c r="L140" t="s">
        <v>43</v>
      </c>
      <c r="M140">
        <v>0</v>
      </c>
      <c r="Q140">
        <v>3685481</v>
      </c>
    </row>
    <row r="141" spans="1:17" x14ac:dyDescent="0.25">
      <c r="A141">
        <v>5969</v>
      </c>
      <c r="B141">
        <v>0</v>
      </c>
      <c r="D141" t="s">
        <v>54</v>
      </c>
      <c r="E141" t="s">
        <v>47</v>
      </c>
      <c r="F141">
        <v>0</v>
      </c>
      <c r="G141">
        <v>0</v>
      </c>
      <c r="H141">
        <v>0</v>
      </c>
      <c r="K141">
        <v>0</v>
      </c>
      <c r="L141" t="s">
        <v>43</v>
      </c>
      <c r="M141">
        <v>0</v>
      </c>
      <c r="Q141">
        <v>3596329</v>
      </c>
    </row>
    <row r="142" spans="1:17" x14ac:dyDescent="0.25">
      <c r="A142">
        <v>5971</v>
      </c>
      <c r="B142">
        <v>0</v>
      </c>
      <c r="D142" t="s">
        <v>46</v>
      </c>
      <c r="E142" t="s">
        <v>47</v>
      </c>
      <c r="F142">
        <v>0</v>
      </c>
      <c r="G142">
        <v>0</v>
      </c>
      <c r="H142">
        <v>0</v>
      </c>
      <c r="K142">
        <v>0</v>
      </c>
      <c r="L142" t="s">
        <v>43</v>
      </c>
      <c r="M142">
        <v>0</v>
      </c>
      <c r="Q142">
        <v>3596348</v>
      </c>
    </row>
    <row r="143" spans="1:17" x14ac:dyDescent="0.25">
      <c r="A143">
        <v>8511</v>
      </c>
      <c r="B143">
        <v>0</v>
      </c>
      <c r="D143" t="s">
        <v>54</v>
      </c>
      <c r="E143" t="s">
        <v>47</v>
      </c>
      <c r="F143">
        <v>0</v>
      </c>
      <c r="G143">
        <v>0</v>
      </c>
      <c r="H143">
        <v>0</v>
      </c>
      <c r="K143">
        <v>0</v>
      </c>
      <c r="L143" t="s">
        <v>63</v>
      </c>
      <c r="M143">
        <v>0</v>
      </c>
      <c r="Q143">
        <v>3640862</v>
      </c>
    </row>
    <row r="144" spans="1:17" x14ac:dyDescent="0.25">
      <c r="A144">
        <v>8610</v>
      </c>
      <c r="B144">
        <v>0</v>
      </c>
      <c r="D144" t="s">
        <v>46</v>
      </c>
      <c r="E144" t="s">
        <v>47</v>
      </c>
      <c r="F144">
        <v>0</v>
      </c>
      <c r="G144">
        <v>0</v>
      </c>
      <c r="H144">
        <v>0</v>
      </c>
      <c r="K144">
        <v>0</v>
      </c>
      <c r="L144" t="s">
        <v>45</v>
      </c>
      <c r="M144">
        <v>0</v>
      </c>
      <c r="Q144">
        <v>3645132</v>
      </c>
    </row>
    <row r="145" spans="1:17" x14ac:dyDescent="0.25">
      <c r="A145">
        <v>9586</v>
      </c>
      <c r="B145">
        <v>0</v>
      </c>
      <c r="D145" t="s">
        <v>54</v>
      </c>
      <c r="E145" t="s">
        <v>47</v>
      </c>
      <c r="F145">
        <v>0</v>
      </c>
      <c r="G145">
        <v>0</v>
      </c>
      <c r="H145">
        <v>0</v>
      </c>
      <c r="K145">
        <v>0</v>
      </c>
      <c r="L145" t="s">
        <v>40</v>
      </c>
      <c r="M145">
        <v>0</v>
      </c>
      <c r="Q145">
        <v>14859387</v>
      </c>
    </row>
    <row r="146" spans="1:17" x14ac:dyDescent="0.25">
      <c r="A146">
        <v>9596</v>
      </c>
      <c r="B146">
        <v>0</v>
      </c>
      <c r="D146" t="s">
        <v>46</v>
      </c>
      <c r="E146" t="s">
        <v>47</v>
      </c>
      <c r="F146">
        <v>0</v>
      </c>
      <c r="G146">
        <v>0</v>
      </c>
      <c r="H146">
        <v>0</v>
      </c>
      <c r="K146">
        <v>0</v>
      </c>
      <c r="L146" t="s">
        <v>40</v>
      </c>
      <c r="M146">
        <v>0</v>
      </c>
      <c r="Q146">
        <v>14859381</v>
      </c>
    </row>
    <row r="147" spans="1:17" x14ac:dyDescent="0.25">
      <c r="A147">
        <v>9602</v>
      </c>
      <c r="B147">
        <v>0</v>
      </c>
      <c r="D147" t="s">
        <v>46</v>
      </c>
      <c r="E147" t="s">
        <v>47</v>
      </c>
      <c r="F147">
        <v>0</v>
      </c>
      <c r="G147">
        <v>0</v>
      </c>
      <c r="H147">
        <v>0</v>
      </c>
      <c r="K147">
        <v>0</v>
      </c>
      <c r="L147" t="s">
        <v>43</v>
      </c>
      <c r="M147">
        <v>0</v>
      </c>
      <c r="Q147">
        <v>14859372</v>
      </c>
    </row>
    <row r="148" spans="1:17" x14ac:dyDescent="0.25">
      <c r="A148">
        <v>10848</v>
      </c>
      <c r="B148">
        <v>0</v>
      </c>
      <c r="D148" t="s">
        <v>46</v>
      </c>
      <c r="E148" t="s">
        <v>47</v>
      </c>
      <c r="F148">
        <v>0</v>
      </c>
      <c r="G148">
        <v>0</v>
      </c>
      <c r="H148">
        <v>0</v>
      </c>
      <c r="K148">
        <v>0</v>
      </c>
      <c r="L148" t="s">
        <v>43</v>
      </c>
      <c r="M148">
        <v>0</v>
      </c>
      <c r="Q148">
        <v>14883200</v>
      </c>
    </row>
    <row r="149" spans="1:17" x14ac:dyDescent="0.25">
      <c r="A149">
        <v>12741</v>
      </c>
      <c r="B149">
        <v>0</v>
      </c>
      <c r="D149" t="s">
        <v>54</v>
      </c>
      <c r="E149" t="s">
        <v>47</v>
      </c>
      <c r="F149">
        <v>0</v>
      </c>
      <c r="G149">
        <v>0</v>
      </c>
      <c r="H149">
        <v>0</v>
      </c>
      <c r="K149">
        <v>0</v>
      </c>
      <c r="L149" t="s">
        <v>64</v>
      </c>
      <c r="M149">
        <v>0</v>
      </c>
      <c r="Q149">
        <v>14833185</v>
      </c>
    </row>
    <row r="150" spans="1:17" x14ac:dyDescent="0.25">
      <c r="A150">
        <v>13161</v>
      </c>
      <c r="B150">
        <v>0</v>
      </c>
      <c r="D150" t="s">
        <v>46</v>
      </c>
      <c r="E150" t="s">
        <v>47</v>
      </c>
      <c r="F150">
        <v>0</v>
      </c>
      <c r="G150">
        <v>0</v>
      </c>
      <c r="H150">
        <v>0</v>
      </c>
      <c r="K150">
        <v>0</v>
      </c>
      <c r="L150" t="s">
        <v>57</v>
      </c>
      <c r="M150">
        <v>0</v>
      </c>
      <c r="Q150">
        <v>12401824</v>
      </c>
    </row>
    <row r="151" spans="1:17" x14ac:dyDescent="0.25">
      <c r="A151">
        <v>13685</v>
      </c>
      <c r="B151">
        <v>0</v>
      </c>
      <c r="D151" t="s">
        <v>46</v>
      </c>
      <c r="E151" t="s">
        <v>47</v>
      </c>
      <c r="F151">
        <v>0</v>
      </c>
      <c r="G151">
        <v>0</v>
      </c>
      <c r="H151">
        <v>0</v>
      </c>
      <c r="K151">
        <v>0</v>
      </c>
      <c r="L151" t="s">
        <v>45</v>
      </c>
      <c r="M151">
        <v>0</v>
      </c>
      <c r="Q151">
        <v>12351743</v>
      </c>
    </row>
    <row r="152" spans="1:17" x14ac:dyDescent="0.25">
      <c r="A152">
        <v>15612</v>
      </c>
      <c r="B152">
        <v>0</v>
      </c>
      <c r="D152" t="s">
        <v>54</v>
      </c>
      <c r="E152" t="s">
        <v>47</v>
      </c>
      <c r="F152">
        <v>0</v>
      </c>
      <c r="G152">
        <v>0</v>
      </c>
      <c r="H152">
        <v>0</v>
      </c>
      <c r="K152">
        <v>0</v>
      </c>
      <c r="L152" t="s">
        <v>43</v>
      </c>
      <c r="M152">
        <v>0</v>
      </c>
      <c r="Q152">
        <v>17294793</v>
      </c>
    </row>
    <row r="153" spans="1:17" x14ac:dyDescent="0.25">
      <c r="A153">
        <v>15659</v>
      </c>
      <c r="B153">
        <v>0</v>
      </c>
      <c r="D153" t="s">
        <v>49</v>
      </c>
      <c r="E153" t="s">
        <v>47</v>
      </c>
      <c r="F153">
        <v>0</v>
      </c>
      <c r="G153">
        <v>0</v>
      </c>
      <c r="H153">
        <v>0</v>
      </c>
      <c r="K153">
        <v>0</v>
      </c>
      <c r="L153" t="s">
        <v>71</v>
      </c>
      <c r="M153">
        <v>0</v>
      </c>
      <c r="Q153">
        <v>17295487</v>
      </c>
    </row>
    <row r="154" spans="1:17" x14ac:dyDescent="0.25">
      <c r="A154">
        <v>17065</v>
      </c>
      <c r="B154">
        <v>0</v>
      </c>
      <c r="D154" t="s">
        <v>54</v>
      </c>
      <c r="E154" t="s">
        <v>47</v>
      </c>
      <c r="F154">
        <v>0</v>
      </c>
      <c r="G154">
        <v>0</v>
      </c>
      <c r="H154">
        <v>0</v>
      </c>
      <c r="K154">
        <v>0</v>
      </c>
      <c r="L154" t="s">
        <v>40</v>
      </c>
      <c r="M154">
        <v>0</v>
      </c>
      <c r="Q154">
        <v>17311447</v>
      </c>
    </row>
    <row r="155" spans="1:17" x14ac:dyDescent="0.25">
      <c r="A155">
        <v>17126</v>
      </c>
      <c r="B155">
        <v>0</v>
      </c>
      <c r="D155" t="s">
        <v>46</v>
      </c>
      <c r="E155" t="s">
        <v>47</v>
      </c>
      <c r="F155">
        <v>0</v>
      </c>
      <c r="G155">
        <v>0</v>
      </c>
      <c r="H155">
        <v>0</v>
      </c>
      <c r="K155">
        <v>0</v>
      </c>
      <c r="L155" t="s">
        <v>43</v>
      </c>
      <c r="M155">
        <v>0</v>
      </c>
      <c r="Q155">
        <v>17312250</v>
      </c>
    </row>
    <row r="156" spans="1:17" x14ac:dyDescent="0.25">
      <c r="A156">
        <v>17127</v>
      </c>
      <c r="B156">
        <v>0</v>
      </c>
      <c r="D156" t="s">
        <v>54</v>
      </c>
      <c r="E156" t="s">
        <v>47</v>
      </c>
      <c r="F156">
        <v>0</v>
      </c>
      <c r="G156">
        <v>0</v>
      </c>
      <c r="H156">
        <v>0</v>
      </c>
      <c r="K156">
        <v>0</v>
      </c>
      <c r="L156" t="s">
        <v>57</v>
      </c>
      <c r="M156">
        <v>0</v>
      </c>
      <c r="Q156">
        <v>17312251</v>
      </c>
    </row>
    <row r="157" spans="1:17" x14ac:dyDescent="0.25">
      <c r="A157">
        <v>19689</v>
      </c>
      <c r="B157">
        <v>0</v>
      </c>
      <c r="D157" t="s">
        <v>46</v>
      </c>
      <c r="E157" t="s">
        <v>47</v>
      </c>
      <c r="F157">
        <v>0</v>
      </c>
      <c r="G157">
        <v>0</v>
      </c>
      <c r="H157">
        <v>0</v>
      </c>
      <c r="K157">
        <v>0</v>
      </c>
      <c r="L157" t="s">
        <v>53</v>
      </c>
      <c r="M157">
        <v>0</v>
      </c>
      <c r="Q157">
        <v>17337996</v>
      </c>
    </row>
    <row r="158" spans="1:17" x14ac:dyDescent="0.25">
      <c r="A158">
        <v>19871</v>
      </c>
      <c r="B158">
        <v>0</v>
      </c>
      <c r="D158" t="s">
        <v>54</v>
      </c>
      <c r="E158" t="s">
        <v>47</v>
      </c>
      <c r="F158">
        <v>0</v>
      </c>
      <c r="G158">
        <v>0</v>
      </c>
      <c r="H158">
        <v>0</v>
      </c>
      <c r="K158">
        <v>0</v>
      </c>
      <c r="L158" t="s">
        <v>43</v>
      </c>
      <c r="M158">
        <v>0</v>
      </c>
      <c r="Q158">
        <v>17339930</v>
      </c>
    </row>
    <row r="159" spans="1:17" x14ac:dyDescent="0.25">
      <c r="A159">
        <v>19915</v>
      </c>
      <c r="B159">
        <v>0</v>
      </c>
      <c r="D159" t="s">
        <v>54</v>
      </c>
      <c r="E159" t="s">
        <v>47</v>
      </c>
      <c r="F159">
        <v>0</v>
      </c>
      <c r="G159">
        <v>0</v>
      </c>
      <c r="H159">
        <v>0</v>
      </c>
      <c r="K159">
        <v>0</v>
      </c>
      <c r="L159" t="s">
        <v>59</v>
      </c>
      <c r="M159">
        <v>0</v>
      </c>
      <c r="Q159">
        <v>17340078</v>
      </c>
    </row>
    <row r="160" spans="1:17" x14ac:dyDescent="0.25">
      <c r="A160">
        <v>22828</v>
      </c>
      <c r="B160">
        <v>0</v>
      </c>
      <c r="D160" t="s">
        <v>46</v>
      </c>
      <c r="E160" t="s">
        <v>47</v>
      </c>
      <c r="F160">
        <v>0</v>
      </c>
      <c r="G160">
        <v>0</v>
      </c>
      <c r="H160">
        <v>0</v>
      </c>
      <c r="K160">
        <v>0</v>
      </c>
      <c r="L160" t="s">
        <v>64</v>
      </c>
      <c r="M160">
        <v>0</v>
      </c>
      <c r="Q160">
        <v>17369839</v>
      </c>
    </row>
    <row r="161" spans="1:17" x14ac:dyDescent="0.25">
      <c r="A161">
        <v>23530</v>
      </c>
      <c r="B161">
        <v>0</v>
      </c>
      <c r="D161" t="s">
        <v>46</v>
      </c>
      <c r="E161" t="s">
        <v>47</v>
      </c>
      <c r="F161">
        <v>0</v>
      </c>
      <c r="G161">
        <v>0</v>
      </c>
      <c r="H161">
        <v>0</v>
      </c>
      <c r="K161">
        <v>0</v>
      </c>
      <c r="L161" t="s">
        <v>64</v>
      </c>
      <c r="M161">
        <v>0</v>
      </c>
      <c r="Q161">
        <v>17376744</v>
      </c>
    </row>
    <row r="162" spans="1:17" x14ac:dyDescent="0.25">
      <c r="A162">
        <v>3015</v>
      </c>
      <c r="B162">
        <v>0</v>
      </c>
      <c r="D162" t="s">
        <v>46</v>
      </c>
      <c r="E162" t="s">
        <v>47</v>
      </c>
      <c r="F162">
        <v>0</v>
      </c>
      <c r="G162">
        <v>0</v>
      </c>
      <c r="H162">
        <v>0</v>
      </c>
      <c r="K162">
        <v>0</v>
      </c>
      <c r="L162" t="s">
        <v>71</v>
      </c>
      <c r="M162">
        <v>0</v>
      </c>
      <c r="Q162">
        <v>3575727</v>
      </c>
    </row>
    <row r="163" spans="1:17" x14ac:dyDescent="0.25">
      <c r="A163">
        <v>3106</v>
      </c>
      <c r="B163">
        <v>0</v>
      </c>
      <c r="D163" t="s">
        <v>46</v>
      </c>
      <c r="E163" t="s">
        <v>47</v>
      </c>
      <c r="F163">
        <v>0</v>
      </c>
      <c r="G163">
        <v>0</v>
      </c>
      <c r="H163">
        <v>0</v>
      </c>
      <c r="K163">
        <v>0</v>
      </c>
      <c r="L163" t="s">
        <v>40</v>
      </c>
      <c r="M163">
        <v>0</v>
      </c>
      <c r="Q163">
        <v>3622482</v>
      </c>
    </row>
    <row r="164" spans="1:17" x14ac:dyDescent="0.25">
      <c r="A164">
        <v>3746</v>
      </c>
      <c r="B164">
        <v>0</v>
      </c>
      <c r="D164" t="s">
        <v>54</v>
      </c>
      <c r="E164" t="s">
        <v>47</v>
      </c>
      <c r="F164">
        <v>0</v>
      </c>
      <c r="G164">
        <v>0</v>
      </c>
      <c r="H164">
        <v>0</v>
      </c>
      <c r="K164">
        <v>0</v>
      </c>
      <c r="L164" t="s">
        <v>43</v>
      </c>
      <c r="M164">
        <v>0</v>
      </c>
      <c r="Q164">
        <v>14833198</v>
      </c>
    </row>
    <row r="165" spans="1:17" x14ac:dyDescent="0.25">
      <c r="A165">
        <v>3747</v>
      </c>
      <c r="B165">
        <v>0</v>
      </c>
      <c r="D165" t="s">
        <v>54</v>
      </c>
      <c r="E165" t="s">
        <v>47</v>
      </c>
      <c r="F165">
        <v>0</v>
      </c>
      <c r="G165">
        <v>0</v>
      </c>
      <c r="H165">
        <v>0</v>
      </c>
      <c r="K165">
        <v>0</v>
      </c>
      <c r="L165" t="s">
        <v>64</v>
      </c>
      <c r="M165">
        <v>0</v>
      </c>
      <c r="Q165">
        <v>14833129</v>
      </c>
    </row>
    <row r="166" spans="1:17" x14ac:dyDescent="0.25">
      <c r="A166">
        <v>5045</v>
      </c>
      <c r="B166">
        <v>0</v>
      </c>
      <c r="D166" t="s">
        <v>49</v>
      </c>
      <c r="E166" t="s">
        <v>47</v>
      </c>
      <c r="F166">
        <v>0</v>
      </c>
      <c r="G166">
        <v>0</v>
      </c>
      <c r="H166">
        <v>0</v>
      </c>
      <c r="K166">
        <v>0</v>
      </c>
      <c r="L166" t="s">
        <v>43</v>
      </c>
      <c r="M166">
        <v>0</v>
      </c>
      <c r="Q166">
        <v>3622595</v>
      </c>
    </row>
    <row r="167" spans="1:17" x14ac:dyDescent="0.25">
      <c r="A167">
        <v>6049</v>
      </c>
      <c r="B167">
        <v>0</v>
      </c>
      <c r="D167" t="s">
        <v>54</v>
      </c>
      <c r="E167" t="s">
        <v>47</v>
      </c>
      <c r="F167">
        <v>0</v>
      </c>
      <c r="G167">
        <v>0</v>
      </c>
      <c r="H167">
        <v>0</v>
      </c>
      <c r="K167">
        <v>0</v>
      </c>
      <c r="L167" t="s">
        <v>45</v>
      </c>
      <c r="M167">
        <v>0</v>
      </c>
      <c r="Q167">
        <v>14861459</v>
      </c>
    </row>
    <row r="168" spans="1:17" x14ac:dyDescent="0.25">
      <c r="A168">
        <v>6664</v>
      </c>
      <c r="B168">
        <v>0</v>
      </c>
      <c r="D168" t="s">
        <v>46</v>
      </c>
      <c r="E168" t="s">
        <v>47</v>
      </c>
      <c r="F168">
        <v>0</v>
      </c>
      <c r="G168">
        <v>0</v>
      </c>
      <c r="H168">
        <v>0</v>
      </c>
      <c r="K168">
        <v>0</v>
      </c>
      <c r="L168" t="s">
        <v>57</v>
      </c>
      <c r="M168">
        <v>0</v>
      </c>
      <c r="Q168">
        <v>3631739</v>
      </c>
    </row>
    <row r="169" spans="1:17" x14ac:dyDescent="0.25">
      <c r="A169">
        <v>7090</v>
      </c>
      <c r="B169">
        <v>0</v>
      </c>
      <c r="D169" t="s">
        <v>49</v>
      </c>
      <c r="E169" t="s">
        <v>47</v>
      </c>
      <c r="F169">
        <v>0</v>
      </c>
      <c r="G169">
        <v>0</v>
      </c>
      <c r="H169">
        <v>1</v>
      </c>
      <c r="I169" t="s">
        <v>48</v>
      </c>
      <c r="K169">
        <v>0</v>
      </c>
      <c r="L169" t="s">
        <v>43</v>
      </c>
      <c r="M169">
        <v>0</v>
      </c>
      <c r="Q169">
        <v>3640866</v>
      </c>
    </row>
    <row r="170" spans="1:17" x14ac:dyDescent="0.25">
      <c r="A170">
        <v>7271</v>
      </c>
      <c r="B170">
        <v>0</v>
      </c>
      <c r="D170" t="s">
        <v>46</v>
      </c>
      <c r="E170" t="s">
        <v>47</v>
      </c>
      <c r="F170">
        <v>0</v>
      </c>
      <c r="G170">
        <v>0</v>
      </c>
      <c r="H170">
        <v>0</v>
      </c>
      <c r="K170">
        <v>0</v>
      </c>
      <c r="L170" t="s">
        <v>45</v>
      </c>
      <c r="M170">
        <v>0</v>
      </c>
      <c r="Q170">
        <v>3645141</v>
      </c>
    </row>
    <row r="171" spans="1:17" x14ac:dyDescent="0.25">
      <c r="A171">
        <v>7598</v>
      </c>
      <c r="B171">
        <v>0</v>
      </c>
      <c r="D171" t="s">
        <v>49</v>
      </c>
      <c r="E171" t="s">
        <v>47</v>
      </c>
      <c r="F171">
        <v>0</v>
      </c>
      <c r="G171">
        <v>0</v>
      </c>
      <c r="H171">
        <v>0</v>
      </c>
      <c r="K171">
        <v>0</v>
      </c>
      <c r="L171" t="s">
        <v>40</v>
      </c>
      <c r="M171">
        <v>0</v>
      </c>
      <c r="Q171">
        <v>3565988</v>
      </c>
    </row>
    <row r="172" spans="1:17" x14ac:dyDescent="0.25">
      <c r="A172">
        <v>7716</v>
      </c>
      <c r="B172">
        <v>0</v>
      </c>
      <c r="D172" t="s">
        <v>46</v>
      </c>
      <c r="E172" t="s">
        <v>47</v>
      </c>
      <c r="F172">
        <v>0</v>
      </c>
      <c r="G172">
        <v>0</v>
      </c>
      <c r="H172">
        <v>0</v>
      </c>
      <c r="K172">
        <v>0</v>
      </c>
      <c r="L172" t="s">
        <v>122</v>
      </c>
      <c r="M172">
        <v>0</v>
      </c>
      <c r="Q172">
        <v>3617035</v>
      </c>
    </row>
    <row r="173" spans="1:17" x14ac:dyDescent="0.25">
      <c r="A173">
        <v>7930</v>
      </c>
      <c r="B173">
        <v>0</v>
      </c>
      <c r="D173" t="s">
        <v>46</v>
      </c>
      <c r="E173" t="s">
        <v>47</v>
      </c>
      <c r="F173">
        <v>0</v>
      </c>
      <c r="G173">
        <v>0</v>
      </c>
      <c r="H173">
        <v>0</v>
      </c>
      <c r="K173">
        <v>0</v>
      </c>
      <c r="L173" t="s">
        <v>43</v>
      </c>
      <c r="M173">
        <v>0</v>
      </c>
      <c r="Q173">
        <v>3649332</v>
      </c>
    </row>
    <row r="174" spans="1:17" x14ac:dyDescent="0.25">
      <c r="A174">
        <v>10306</v>
      </c>
      <c r="B174">
        <v>0</v>
      </c>
      <c r="D174" t="s">
        <v>46</v>
      </c>
      <c r="E174" t="s">
        <v>47</v>
      </c>
      <c r="F174">
        <v>0</v>
      </c>
      <c r="G174">
        <v>0</v>
      </c>
      <c r="H174">
        <v>0</v>
      </c>
      <c r="K174">
        <v>0</v>
      </c>
      <c r="L174" t="s">
        <v>40</v>
      </c>
      <c r="M174">
        <v>0</v>
      </c>
      <c r="Q174">
        <v>3570202</v>
      </c>
    </row>
    <row r="175" spans="1:17" x14ac:dyDescent="0.25">
      <c r="A175">
        <v>11557</v>
      </c>
      <c r="B175">
        <v>0</v>
      </c>
      <c r="D175" t="s">
        <v>54</v>
      </c>
      <c r="E175" t="s">
        <v>47</v>
      </c>
      <c r="F175">
        <v>0</v>
      </c>
      <c r="G175">
        <v>0</v>
      </c>
      <c r="H175">
        <v>0</v>
      </c>
      <c r="K175">
        <v>0</v>
      </c>
      <c r="L175" t="s">
        <v>55</v>
      </c>
      <c r="M175">
        <v>0</v>
      </c>
      <c r="Q175">
        <v>3678802</v>
      </c>
    </row>
    <row r="176" spans="1:17" x14ac:dyDescent="0.25">
      <c r="A176">
        <v>11558</v>
      </c>
      <c r="B176">
        <v>0</v>
      </c>
      <c r="D176" t="s">
        <v>54</v>
      </c>
      <c r="E176" t="s">
        <v>47</v>
      </c>
      <c r="F176">
        <v>0</v>
      </c>
      <c r="G176">
        <v>0</v>
      </c>
      <c r="H176">
        <v>0</v>
      </c>
      <c r="K176">
        <v>0</v>
      </c>
      <c r="L176" t="s">
        <v>55</v>
      </c>
      <c r="M176">
        <v>0</v>
      </c>
      <c r="Q176">
        <v>10153820</v>
      </c>
    </row>
    <row r="177" spans="1:17" x14ac:dyDescent="0.25">
      <c r="A177">
        <v>13422</v>
      </c>
      <c r="B177">
        <v>0</v>
      </c>
      <c r="D177" t="s">
        <v>46</v>
      </c>
      <c r="E177" t="s">
        <v>47</v>
      </c>
      <c r="F177">
        <v>0</v>
      </c>
      <c r="G177">
        <v>0</v>
      </c>
      <c r="H177">
        <v>0</v>
      </c>
      <c r="K177">
        <v>0</v>
      </c>
      <c r="L177" t="s">
        <v>45</v>
      </c>
      <c r="M177">
        <v>0</v>
      </c>
      <c r="Q177">
        <v>3596248</v>
      </c>
    </row>
    <row r="178" spans="1:17" x14ac:dyDescent="0.25">
      <c r="A178">
        <v>15660</v>
      </c>
      <c r="B178">
        <v>0</v>
      </c>
      <c r="D178" t="s">
        <v>49</v>
      </c>
      <c r="E178" t="s">
        <v>47</v>
      </c>
      <c r="F178">
        <v>0</v>
      </c>
      <c r="G178">
        <v>0</v>
      </c>
      <c r="H178">
        <v>0</v>
      </c>
      <c r="K178">
        <v>0</v>
      </c>
      <c r="L178" t="s">
        <v>71</v>
      </c>
      <c r="M178">
        <v>0</v>
      </c>
      <c r="Q178">
        <v>17295488</v>
      </c>
    </row>
    <row r="179" spans="1:17" x14ac:dyDescent="0.25">
      <c r="A179">
        <v>18087</v>
      </c>
      <c r="B179">
        <v>0</v>
      </c>
      <c r="D179" t="s">
        <v>54</v>
      </c>
      <c r="E179" t="s">
        <v>47</v>
      </c>
      <c r="F179">
        <v>0</v>
      </c>
      <c r="G179">
        <v>0</v>
      </c>
      <c r="H179">
        <v>0</v>
      </c>
      <c r="K179">
        <v>0</v>
      </c>
      <c r="L179" t="s">
        <v>57</v>
      </c>
      <c r="M179">
        <v>0</v>
      </c>
      <c r="Q179">
        <v>17322545</v>
      </c>
    </row>
    <row r="180" spans="1:17" x14ac:dyDescent="0.25">
      <c r="A180">
        <v>18474</v>
      </c>
      <c r="B180">
        <v>0</v>
      </c>
      <c r="D180" t="s">
        <v>54</v>
      </c>
      <c r="E180" t="s">
        <v>47</v>
      </c>
      <c r="F180">
        <v>0</v>
      </c>
      <c r="G180">
        <v>0</v>
      </c>
      <c r="H180">
        <v>0</v>
      </c>
      <c r="K180">
        <v>0</v>
      </c>
      <c r="L180" t="s">
        <v>64</v>
      </c>
      <c r="M180">
        <v>0</v>
      </c>
      <c r="Q180">
        <v>17326240</v>
      </c>
    </row>
    <row r="181" spans="1:17" x14ac:dyDescent="0.25">
      <c r="A181">
        <v>18476</v>
      </c>
      <c r="B181">
        <v>0</v>
      </c>
      <c r="D181" t="s">
        <v>54</v>
      </c>
      <c r="E181" t="s">
        <v>47</v>
      </c>
      <c r="F181">
        <v>0</v>
      </c>
      <c r="G181">
        <v>0</v>
      </c>
      <c r="H181">
        <v>0</v>
      </c>
      <c r="K181">
        <v>0</v>
      </c>
      <c r="L181" t="s">
        <v>40</v>
      </c>
      <c r="M181">
        <v>0</v>
      </c>
      <c r="Q181">
        <v>17326242</v>
      </c>
    </row>
    <row r="182" spans="1:17" x14ac:dyDescent="0.25">
      <c r="A182">
        <v>18477</v>
      </c>
      <c r="B182">
        <v>0</v>
      </c>
      <c r="D182" t="s">
        <v>54</v>
      </c>
      <c r="E182" t="s">
        <v>47</v>
      </c>
      <c r="F182">
        <v>0</v>
      </c>
      <c r="G182">
        <v>0</v>
      </c>
      <c r="H182">
        <v>0</v>
      </c>
      <c r="K182">
        <v>0</v>
      </c>
      <c r="L182" t="s">
        <v>59</v>
      </c>
      <c r="M182">
        <v>0</v>
      </c>
      <c r="Q182">
        <v>17326243</v>
      </c>
    </row>
    <row r="183" spans="1:17" x14ac:dyDescent="0.25">
      <c r="A183">
        <v>19873</v>
      </c>
      <c r="B183">
        <v>0</v>
      </c>
      <c r="D183" t="s">
        <v>46</v>
      </c>
      <c r="E183" t="s">
        <v>47</v>
      </c>
      <c r="F183">
        <v>0</v>
      </c>
      <c r="G183">
        <v>0</v>
      </c>
      <c r="H183">
        <v>0</v>
      </c>
      <c r="K183">
        <v>0</v>
      </c>
      <c r="L183" t="s">
        <v>43</v>
      </c>
      <c r="M183">
        <v>0</v>
      </c>
      <c r="Q183">
        <v>17339932</v>
      </c>
    </row>
    <row r="184" spans="1:17" x14ac:dyDescent="0.25">
      <c r="A184">
        <v>19889</v>
      </c>
      <c r="B184">
        <v>0</v>
      </c>
      <c r="D184" t="s">
        <v>46</v>
      </c>
      <c r="E184" t="s">
        <v>47</v>
      </c>
      <c r="F184">
        <v>0</v>
      </c>
      <c r="G184">
        <v>0</v>
      </c>
      <c r="H184">
        <v>0</v>
      </c>
      <c r="K184">
        <v>0</v>
      </c>
      <c r="L184" t="s">
        <v>45</v>
      </c>
      <c r="M184">
        <v>0</v>
      </c>
      <c r="Q184">
        <v>17340014</v>
      </c>
    </row>
    <row r="185" spans="1:17" x14ac:dyDescent="0.25">
      <c r="A185">
        <v>19920</v>
      </c>
      <c r="B185">
        <v>0</v>
      </c>
      <c r="D185" t="s">
        <v>46</v>
      </c>
      <c r="E185" t="s">
        <v>47</v>
      </c>
      <c r="F185">
        <v>0</v>
      </c>
      <c r="G185">
        <v>0</v>
      </c>
      <c r="H185">
        <v>0</v>
      </c>
      <c r="K185">
        <v>0</v>
      </c>
      <c r="L185" t="s">
        <v>57</v>
      </c>
      <c r="M185">
        <v>0</v>
      </c>
      <c r="Q185">
        <v>17340083</v>
      </c>
    </row>
    <row r="186" spans="1:17" x14ac:dyDescent="0.25">
      <c r="A186">
        <v>20169</v>
      </c>
      <c r="B186">
        <v>0</v>
      </c>
      <c r="D186" t="s">
        <v>46</v>
      </c>
      <c r="E186" t="s">
        <v>47</v>
      </c>
      <c r="F186">
        <v>0</v>
      </c>
      <c r="G186">
        <v>0</v>
      </c>
      <c r="H186">
        <v>0</v>
      </c>
      <c r="K186">
        <v>0</v>
      </c>
      <c r="L186" t="s">
        <v>43</v>
      </c>
      <c r="M186">
        <v>0</v>
      </c>
      <c r="Q186">
        <v>17342111</v>
      </c>
    </row>
    <row r="187" spans="1:17" x14ac:dyDescent="0.25">
      <c r="A187">
        <v>20843</v>
      </c>
      <c r="B187">
        <v>0</v>
      </c>
      <c r="D187" t="s">
        <v>46</v>
      </c>
      <c r="E187" t="s">
        <v>47</v>
      </c>
      <c r="F187">
        <v>0</v>
      </c>
      <c r="G187">
        <v>0</v>
      </c>
      <c r="H187">
        <v>0</v>
      </c>
      <c r="K187">
        <v>0</v>
      </c>
      <c r="L187" t="s">
        <v>40</v>
      </c>
      <c r="M187">
        <v>0</v>
      </c>
      <c r="Q187">
        <v>17348876</v>
      </c>
    </row>
    <row r="188" spans="1:17" x14ac:dyDescent="0.25">
      <c r="A188">
        <v>21457</v>
      </c>
      <c r="B188">
        <v>0</v>
      </c>
      <c r="D188" t="s">
        <v>46</v>
      </c>
      <c r="E188" t="s">
        <v>47</v>
      </c>
      <c r="F188">
        <v>0</v>
      </c>
      <c r="G188">
        <v>0</v>
      </c>
      <c r="H188">
        <v>0</v>
      </c>
      <c r="K188">
        <v>0</v>
      </c>
      <c r="L188" t="s">
        <v>43</v>
      </c>
      <c r="M188">
        <v>0</v>
      </c>
      <c r="Q188">
        <v>17354663</v>
      </c>
    </row>
    <row r="189" spans="1:17" x14ac:dyDescent="0.25">
      <c r="A189">
        <v>22261</v>
      </c>
      <c r="B189">
        <v>0</v>
      </c>
      <c r="D189" t="s">
        <v>49</v>
      </c>
      <c r="E189" t="s">
        <v>47</v>
      </c>
      <c r="F189">
        <v>0</v>
      </c>
      <c r="G189">
        <v>0</v>
      </c>
      <c r="H189">
        <v>0</v>
      </c>
      <c r="K189">
        <v>0</v>
      </c>
      <c r="L189" t="s">
        <v>40</v>
      </c>
      <c r="M189">
        <v>0</v>
      </c>
      <c r="Q189">
        <v>17364487</v>
      </c>
    </row>
    <row r="190" spans="1:17" x14ac:dyDescent="0.25">
      <c r="A190">
        <v>22262</v>
      </c>
      <c r="B190">
        <v>0</v>
      </c>
      <c r="D190" t="s">
        <v>49</v>
      </c>
      <c r="E190" t="s">
        <v>47</v>
      </c>
      <c r="F190">
        <v>0</v>
      </c>
      <c r="G190">
        <v>0</v>
      </c>
      <c r="H190">
        <v>0</v>
      </c>
      <c r="K190">
        <v>0</v>
      </c>
      <c r="L190" t="s">
        <v>43</v>
      </c>
      <c r="M190">
        <v>0</v>
      </c>
      <c r="Q190">
        <v>17364488</v>
      </c>
    </row>
    <row r="191" spans="1:17" x14ac:dyDescent="0.25">
      <c r="A191">
        <v>22693</v>
      </c>
      <c r="B191">
        <v>0</v>
      </c>
      <c r="D191" t="s">
        <v>54</v>
      </c>
      <c r="E191" t="s">
        <v>47</v>
      </c>
      <c r="F191">
        <v>0</v>
      </c>
      <c r="G191">
        <v>0</v>
      </c>
      <c r="H191">
        <v>0</v>
      </c>
      <c r="K191">
        <v>0</v>
      </c>
      <c r="L191" t="s">
        <v>43</v>
      </c>
      <c r="M191">
        <v>0</v>
      </c>
      <c r="Q191">
        <v>17368605</v>
      </c>
    </row>
    <row r="192" spans="1:17" x14ac:dyDescent="0.25">
      <c r="A192">
        <v>2449</v>
      </c>
      <c r="B192">
        <v>0</v>
      </c>
      <c r="D192" t="s">
        <v>49</v>
      </c>
      <c r="E192" t="s">
        <v>47</v>
      </c>
      <c r="F192">
        <v>0</v>
      </c>
      <c r="G192">
        <v>0</v>
      </c>
      <c r="H192">
        <v>1</v>
      </c>
      <c r="J192" t="s">
        <v>21</v>
      </c>
      <c r="K192">
        <v>0</v>
      </c>
      <c r="L192" t="s">
        <v>45</v>
      </c>
      <c r="M192">
        <v>0</v>
      </c>
      <c r="Q192">
        <v>14899246</v>
      </c>
    </row>
    <row r="193" spans="1:17" x14ac:dyDescent="0.25">
      <c r="A193">
        <v>2653</v>
      </c>
      <c r="B193">
        <v>0</v>
      </c>
      <c r="D193" t="s">
        <v>46</v>
      </c>
      <c r="E193" t="s">
        <v>47</v>
      </c>
      <c r="F193">
        <v>0</v>
      </c>
      <c r="G193">
        <v>0</v>
      </c>
      <c r="H193">
        <v>1</v>
      </c>
      <c r="K193">
        <v>0</v>
      </c>
      <c r="L193" t="s">
        <v>40</v>
      </c>
      <c r="M193">
        <v>0</v>
      </c>
      <c r="Q193">
        <v>14873427</v>
      </c>
    </row>
    <row r="194" spans="1:17" x14ac:dyDescent="0.25">
      <c r="A194">
        <v>2862</v>
      </c>
      <c r="B194">
        <v>0</v>
      </c>
      <c r="D194" t="s">
        <v>54</v>
      </c>
      <c r="E194" t="s">
        <v>47</v>
      </c>
      <c r="F194">
        <v>0</v>
      </c>
      <c r="G194">
        <v>0</v>
      </c>
      <c r="H194">
        <v>0</v>
      </c>
      <c r="K194">
        <v>0</v>
      </c>
      <c r="L194" t="s">
        <v>71</v>
      </c>
      <c r="M194">
        <v>0</v>
      </c>
      <c r="Q194">
        <v>14870742</v>
      </c>
    </row>
    <row r="195" spans="1:17" x14ac:dyDescent="0.25">
      <c r="A195">
        <v>4655</v>
      </c>
      <c r="B195">
        <v>0</v>
      </c>
      <c r="D195" t="s">
        <v>46</v>
      </c>
      <c r="E195" t="s">
        <v>47</v>
      </c>
      <c r="F195">
        <v>0</v>
      </c>
      <c r="G195">
        <v>0</v>
      </c>
      <c r="H195">
        <v>1</v>
      </c>
      <c r="K195">
        <v>0</v>
      </c>
      <c r="L195" t="s">
        <v>43</v>
      </c>
      <c r="M195">
        <v>0</v>
      </c>
      <c r="Q195">
        <v>14835864</v>
      </c>
    </row>
    <row r="196" spans="1:17" x14ac:dyDescent="0.25">
      <c r="A196">
        <v>4975</v>
      </c>
      <c r="B196">
        <v>0</v>
      </c>
      <c r="D196" t="s">
        <v>54</v>
      </c>
      <c r="E196" t="s">
        <v>47</v>
      </c>
      <c r="F196">
        <v>0</v>
      </c>
      <c r="G196">
        <v>0</v>
      </c>
      <c r="H196">
        <v>1</v>
      </c>
      <c r="K196">
        <v>0</v>
      </c>
      <c r="L196" t="s">
        <v>63</v>
      </c>
      <c r="M196">
        <v>0</v>
      </c>
      <c r="Q196">
        <v>14830430</v>
      </c>
    </row>
    <row r="197" spans="1:17" x14ac:dyDescent="0.25">
      <c r="A197">
        <v>4991</v>
      </c>
      <c r="B197">
        <v>0</v>
      </c>
      <c r="D197" t="s">
        <v>46</v>
      </c>
      <c r="E197" t="s">
        <v>47</v>
      </c>
      <c r="F197">
        <v>0</v>
      </c>
      <c r="G197">
        <v>0</v>
      </c>
      <c r="H197">
        <v>1</v>
      </c>
      <c r="K197">
        <v>0</v>
      </c>
      <c r="L197" t="s">
        <v>71</v>
      </c>
      <c r="M197">
        <v>0</v>
      </c>
      <c r="Q197">
        <v>3638278</v>
      </c>
    </row>
    <row r="198" spans="1:17" x14ac:dyDescent="0.25">
      <c r="A198">
        <v>5803</v>
      </c>
      <c r="B198">
        <v>0</v>
      </c>
      <c r="D198" t="s">
        <v>46</v>
      </c>
      <c r="E198" t="s">
        <v>47</v>
      </c>
      <c r="F198">
        <v>0</v>
      </c>
      <c r="G198">
        <v>0</v>
      </c>
      <c r="H198">
        <v>1</v>
      </c>
      <c r="K198">
        <v>0</v>
      </c>
      <c r="L198" t="s">
        <v>71</v>
      </c>
      <c r="M198">
        <v>0</v>
      </c>
      <c r="Q198">
        <v>3718496</v>
      </c>
    </row>
    <row r="199" spans="1:17" x14ac:dyDescent="0.25">
      <c r="A199">
        <v>5882</v>
      </c>
      <c r="B199">
        <v>0</v>
      </c>
      <c r="D199" t="s">
        <v>46</v>
      </c>
      <c r="E199" t="s">
        <v>47</v>
      </c>
      <c r="F199">
        <v>0</v>
      </c>
      <c r="G199">
        <v>0</v>
      </c>
      <c r="H199">
        <v>1</v>
      </c>
      <c r="K199">
        <v>0</v>
      </c>
      <c r="L199" t="s">
        <v>40</v>
      </c>
      <c r="M199">
        <v>0</v>
      </c>
      <c r="Q199">
        <v>3718454</v>
      </c>
    </row>
    <row r="200" spans="1:17" x14ac:dyDescent="0.25">
      <c r="A200">
        <v>6448</v>
      </c>
      <c r="B200">
        <v>0</v>
      </c>
      <c r="D200" t="s">
        <v>54</v>
      </c>
      <c r="E200" t="s">
        <v>47</v>
      </c>
      <c r="F200">
        <v>0</v>
      </c>
      <c r="G200">
        <v>0</v>
      </c>
      <c r="H200">
        <v>1</v>
      </c>
      <c r="K200">
        <v>0</v>
      </c>
      <c r="L200" t="s">
        <v>43</v>
      </c>
      <c r="M200">
        <v>0</v>
      </c>
      <c r="Q200">
        <v>3698372</v>
      </c>
    </row>
    <row r="201" spans="1:17" x14ac:dyDescent="0.25">
      <c r="A201">
        <v>6452</v>
      </c>
      <c r="B201">
        <v>0</v>
      </c>
      <c r="D201" t="s">
        <v>54</v>
      </c>
      <c r="E201" t="s">
        <v>47</v>
      </c>
      <c r="F201">
        <v>0</v>
      </c>
      <c r="G201">
        <v>0</v>
      </c>
      <c r="H201">
        <v>1</v>
      </c>
      <c r="K201">
        <v>0</v>
      </c>
      <c r="L201" t="s">
        <v>71</v>
      </c>
      <c r="M201">
        <v>0</v>
      </c>
      <c r="Q201">
        <v>3664899</v>
      </c>
    </row>
    <row r="202" spans="1:17" x14ac:dyDescent="0.25">
      <c r="A202">
        <v>6914</v>
      </c>
      <c r="B202">
        <v>0</v>
      </c>
      <c r="D202" t="s">
        <v>46</v>
      </c>
      <c r="E202" t="s">
        <v>47</v>
      </c>
      <c r="F202">
        <v>0</v>
      </c>
      <c r="G202">
        <v>0</v>
      </c>
      <c r="H202">
        <v>0</v>
      </c>
      <c r="K202">
        <v>0</v>
      </c>
      <c r="L202" t="s">
        <v>40</v>
      </c>
      <c r="M202">
        <v>0</v>
      </c>
      <c r="Q202">
        <v>14897366</v>
      </c>
    </row>
    <row r="203" spans="1:17" x14ac:dyDescent="0.25">
      <c r="A203">
        <v>7885</v>
      </c>
      <c r="B203">
        <v>0</v>
      </c>
      <c r="D203" t="s">
        <v>46</v>
      </c>
      <c r="E203" t="s">
        <v>47</v>
      </c>
      <c r="F203">
        <v>0</v>
      </c>
      <c r="G203">
        <v>0</v>
      </c>
      <c r="H203">
        <v>1</v>
      </c>
      <c r="K203">
        <v>0</v>
      </c>
      <c r="L203" t="s">
        <v>43</v>
      </c>
      <c r="M203">
        <v>0</v>
      </c>
      <c r="Q203">
        <v>12353606</v>
      </c>
    </row>
    <row r="204" spans="1:17" x14ac:dyDescent="0.25">
      <c r="A204">
        <v>10400</v>
      </c>
      <c r="B204">
        <v>0</v>
      </c>
      <c r="D204" t="s">
        <v>49</v>
      </c>
      <c r="E204" t="s">
        <v>47</v>
      </c>
      <c r="F204">
        <v>0</v>
      </c>
      <c r="G204">
        <v>0</v>
      </c>
      <c r="H204">
        <v>1</v>
      </c>
      <c r="K204">
        <v>0</v>
      </c>
      <c r="L204" t="s">
        <v>43</v>
      </c>
      <c r="M204">
        <v>0</v>
      </c>
      <c r="Q204">
        <v>14826928</v>
      </c>
    </row>
    <row r="205" spans="1:17" x14ac:dyDescent="0.25">
      <c r="A205">
        <v>11980</v>
      </c>
      <c r="B205">
        <v>0</v>
      </c>
      <c r="D205" t="s">
        <v>54</v>
      </c>
      <c r="E205" t="s">
        <v>47</v>
      </c>
      <c r="F205">
        <v>0</v>
      </c>
      <c r="G205">
        <v>0</v>
      </c>
      <c r="H205">
        <v>0</v>
      </c>
      <c r="K205">
        <v>0</v>
      </c>
      <c r="L205" t="s">
        <v>43</v>
      </c>
      <c r="M205">
        <v>0</v>
      </c>
      <c r="Q205">
        <v>3658450</v>
      </c>
    </row>
    <row r="206" spans="1:17" x14ac:dyDescent="0.25">
      <c r="A206">
        <v>11981</v>
      </c>
      <c r="B206">
        <v>0</v>
      </c>
      <c r="D206" t="s">
        <v>54</v>
      </c>
      <c r="E206" t="s">
        <v>47</v>
      </c>
      <c r="F206">
        <v>0</v>
      </c>
      <c r="G206">
        <v>0</v>
      </c>
      <c r="H206">
        <v>0</v>
      </c>
      <c r="K206">
        <v>0</v>
      </c>
      <c r="L206" t="s">
        <v>40</v>
      </c>
      <c r="M206">
        <v>0</v>
      </c>
      <c r="Q206">
        <v>3658449</v>
      </c>
    </row>
    <row r="207" spans="1:17" x14ac:dyDescent="0.25">
      <c r="A207">
        <v>13414</v>
      </c>
      <c r="B207">
        <v>0</v>
      </c>
      <c r="D207" t="s">
        <v>54</v>
      </c>
      <c r="E207" t="s">
        <v>47</v>
      </c>
      <c r="F207">
        <v>0</v>
      </c>
      <c r="G207">
        <v>0</v>
      </c>
      <c r="H207">
        <v>0</v>
      </c>
      <c r="K207">
        <v>0</v>
      </c>
      <c r="L207" t="s">
        <v>43</v>
      </c>
      <c r="M207">
        <v>0</v>
      </c>
      <c r="Q207">
        <v>3690099</v>
      </c>
    </row>
    <row r="208" spans="1:17" x14ac:dyDescent="0.25">
      <c r="A208">
        <v>13846</v>
      </c>
      <c r="B208">
        <v>0</v>
      </c>
      <c r="D208" t="s">
        <v>54</v>
      </c>
      <c r="E208" t="s">
        <v>47</v>
      </c>
      <c r="F208">
        <v>0</v>
      </c>
      <c r="G208">
        <v>0</v>
      </c>
      <c r="H208">
        <v>1</v>
      </c>
      <c r="K208">
        <v>0</v>
      </c>
      <c r="L208" t="s">
        <v>45</v>
      </c>
      <c r="M208">
        <v>0</v>
      </c>
      <c r="Q208">
        <v>12341940</v>
      </c>
    </row>
    <row r="209" spans="1:17" x14ac:dyDescent="0.25">
      <c r="A209">
        <v>13929</v>
      </c>
      <c r="B209">
        <v>0</v>
      </c>
      <c r="D209" t="s">
        <v>54</v>
      </c>
      <c r="E209" t="s">
        <v>47</v>
      </c>
      <c r="F209">
        <v>0</v>
      </c>
      <c r="G209">
        <v>0</v>
      </c>
      <c r="H209">
        <v>0</v>
      </c>
      <c r="K209">
        <v>0</v>
      </c>
      <c r="L209" t="s">
        <v>43</v>
      </c>
      <c r="M209">
        <v>0</v>
      </c>
      <c r="Q209">
        <v>14877910</v>
      </c>
    </row>
    <row r="210" spans="1:17" x14ac:dyDescent="0.25">
      <c r="A210">
        <v>22897</v>
      </c>
      <c r="B210">
        <v>0</v>
      </c>
      <c r="D210" t="s">
        <v>54</v>
      </c>
      <c r="E210" t="s">
        <v>47</v>
      </c>
      <c r="F210">
        <v>0</v>
      </c>
      <c r="G210">
        <v>0</v>
      </c>
      <c r="H210">
        <v>1</v>
      </c>
      <c r="K210">
        <v>0</v>
      </c>
      <c r="L210" t="s">
        <v>71</v>
      </c>
      <c r="M210">
        <v>0</v>
      </c>
      <c r="Q210">
        <v>17370163</v>
      </c>
    </row>
    <row r="211" spans="1:17" x14ac:dyDescent="0.25">
      <c r="A211">
        <v>18729</v>
      </c>
      <c r="B211">
        <v>364886</v>
      </c>
      <c r="C211" t="s">
        <v>66</v>
      </c>
      <c r="D211" t="s">
        <v>38</v>
      </c>
      <c r="E211" t="s">
        <v>95</v>
      </c>
      <c r="F211">
        <v>0</v>
      </c>
      <c r="G211">
        <v>0</v>
      </c>
      <c r="H211">
        <v>0</v>
      </c>
      <c r="K211">
        <v>10.15</v>
      </c>
      <c r="L211" t="s">
        <v>55</v>
      </c>
      <c r="M211">
        <v>5</v>
      </c>
      <c r="P211" t="s">
        <v>41</v>
      </c>
      <c r="Q211">
        <v>18008033</v>
      </c>
    </row>
    <row r="212" spans="1:17" x14ac:dyDescent="0.25">
      <c r="A212">
        <v>5284</v>
      </c>
      <c r="B212">
        <v>0</v>
      </c>
      <c r="D212" t="s">
        <v>38</v>
      </c>
      <c r="E212" t="s">
        <v>95</v>
      </c>
      <c r="F212">
        <v>1</v>
      </c>
      <c r="G212">
        <v>0</v>
      </c>
      <c r="H212">
        <v>0</v>
      </c>
      <c r="K212">
        <v>0</v>
      </c>
      <c r="L212" t="s">
        <v>45</v>
      </c>
      <c r="M212">
        <v>0</v>
      </c>
      <c r="Q212">
        <v>3658634</v>
      </c>
    </row>
    <row r="213" spans="1:17" x14ac:dyDescent="0.25">
      <c r="A213">
        <v>3378</v>
      </c>
      <c r="B213">
        <v>0</v>
      </c>
      <c r="D213" t="s">
        <v>38</v>
      </c>
      <c r="E213" t="s">
        <v>95</v>
      </c>
      <c r="F213">
        <v>0</v>
      </c>
      <c r="G213">
        <v>0</v>
      </c>
      <c r="H213">
        <v>0</v>
      </c>
      <c r="K213">
        <v>0</v>
      </c>
      <c r="L213" t="s">
        <v>40</v>
      </c>
      <c r="M213">
        <v>0</v>
      </c>
      <c r="Q213">
        <v>12383800</v>
      </c>
    </row>
    <row r="214" spans="1:17" x14ac:dyDescent="0.25">
      <c r="A214">
        <v>6670</v>
      </c>
      <c r="B214">
        <v>0</v>
      </c>
      <c r="D214" t="s">
        <v>54</v>
      </c>
      <c r="E214" t="s">
        <v>95</v>
      </c>
      <c r="F214">
        <v>0</v>
      </c>
      <c r="G214">
        <v>0</v>
      </c>
      <c r="H214">
        <v>0</v>
      </c>
      <c r="K214">
        <v>0</v>
      </c>
      <c r="L214" t="s">
        <v>45</v>
      </c>
      <c r="M214">
        <v>0</v>
      </c>
      <c r="Q214">
        <v>3631657</v>
      </c>
    </row>
    <row r="215" spans="1:17" x14ac:dyDescent="0.25">
      <c r="A215">
        <v>19594</v>
      </c>
      <c r="B215">
        <v>0</v>
      </c>
      <c r="D215" t="s">
        <v>38</v>
      </c>
      <c r="E215" t="s">
        <v>95</v>
      </c>
      <c r="F215">
        <v>0</v>
      </c>
      <c r="G215">
        <v>0</v>
      </c>
      <c r="H215">
        <v>0</v>
      </c>
      <c r="K215">
        <v>0</v>
      </c>
      <c r="L215" t="s">
        <v>40</v>
      </c>
      <c r="M215">
        <v>0</v>
      </c>
      <c r="Q215">
        <v>17337521</v>
      </c>
    </row>
    <row r="216" spans="1:17" x14ac:dyDescent="0.25">
      <c r="A216">
        <v>19595</v>
      </c>
      <c r="B216">
        <v>0</v>
      </c>
      <c r="D216" t="s">
        <v>38</v>
      </c>
      <c r="E216" t="s">
        <v>95</v>
      </c>
      <c r="F216">
        <v>0</v>
      </c>
      <c r="G216">
        <v>0</v>
      </c>
      <c r="H216">
        <v>0</v>
      </c>
      <c r="K216">
        <v>0</v>
      </c>
      <c r="L216" t="s">
        <v>119</v>
      </c>
      <c r="M216">
        <v>0</v>
      </c>
      <c r="Q216">
        <v>17337522</v>
      </c>
    </row>
    <row r="217" spans="1:17" x14ac:dyDescent="0.25">
      <c r="A217">
        <v>8150</v>
      </c>
      <c r="B217">
        <v>0</v>
      </c>
      <c r="D217" t="s">
        <v>54</v>
      </c>
      <c r="E217" t="s">
        <v>95</v>
      </c>
      <c r="F217">
        <v>0</v>
      </c>
      <c r="G217">
        <v>0</v>
      </c>
      <c r="H217">
        <v>0</v>
      </c>
      <c r="K217">
        <v>0</v>
      </c>
      <c r="L217" t="s">
        <v>40</v>
      </c>
      <c r="M217">
        <v>0</v>
      </c>
      <c r="Q217">
        <v>12383801</v>
      </c>
    </row>
    <row r="218" spans="1:17" x14ac:dyDescent="0.25">
      <c r="A218">
        <v>5283</v>
      </c>
      <c r="B218">
        <v>0</v>
      </c>
      <c r="D218" t="s">
        <v>38</v>
      </c>
      <c r="E218" t="s">
        <v>95</v>
      </c>
      <c r="F218">
        <v>1</v>
      </c>
      <c r="G218">
        <v>0</v>
      </c>
      <c r="H218">
        <v>0</v>
      </c>
      <c r="K218">
        <v>0</v>
      </c>
      <c r="L218" t="s">
        <v>45</v>
      </c>
      <c r="M218">
        <v>0</v>
      </c>
      <c r="Q218">
        <v>3658637</v>
      </c>
    </row>
    <row r="219" spans="1:17" x14ac:dyDescent="0.25">
      <c r="A219">
        <v>5268</v>
      </c>
      <c r="B219">
        <v>244775</v>
      </c>
      <c r="C219" t="s">
        <v>66</v>
      </c>
      <c r="D219" t="s">
        <v>49</v>
      </c>
      <c r="E219" t="s">
        <v>76</v>
      </c>
      <c r="F219">
        <v>0</v>
      </c>
      <c r="G219">
        <v>0</v>
      </c>
      <c r="H219">
        <v>0</v>
      </c>
      <c r="I219" t="s">
        <v>12</v>
      </c>
      <c r="K219">
        <v>1.1200000000000001</v>
      </c>
      <c r="L219" t="s">
        <v>45</v>
      </c>
      <c r="M219">
        <v>2</v>
      </c>
      <c r="P219" t="s">
        <v>41</v>
      </c>
      <c r="Q219">
        <v>15603398</v>
      </c>
    </row>
    <row r="220" spans="1:17" x14ac:dyDescent="0.25">
      <c r="A220">
        <v>11001</v>
      </c>
      <c r="B220">
        <v>293990</v>
      </c>
      <c r="C220" t="s">
        <v>66</v>
      </c>
      <c r="D220" t="s">
        <v>46</v>
      </c>
      <c r="E220" t="s">
        <v>76</v>
      </c>
      <c r="F220">
        <v>0</v>
      </c>
      <c r="G220">
        <v>0</v>
      </c>
      <c r="H220">
        <v>0</v>
      </c>
      <c r="I220" t="s">
        <v>12</v>
      </c>
      <c r="K220">
        <v>1.86</v>
      </c>
      <c r="L220" t="s">
        <v>63</v>
      </c>
      <c r="M220">
        <v>18</v>
      </c>
      <c r="P220" t="s">
        <v>41</v>
      </c>
      <c r="Q220">
        <v>6059004</v>
      </c>
    </row>
    <row r="221" spans="1:17" x14ac:dyDescent="0.25">
      <c r="A221">
        <v>2420</v>
      </c>
      <c r="B221">
        <v>0</v>
      </c>
      <c r="D221" t="s">
        <v>49</v>
      </c>
      <c r="E221" t="s">
        <v>76</v>
      </c>
      <c r="F221">
        <v>0</v>
      </c>
      <c r="G221">
        <v>1</v>
      </c>
      <c r="H221">
        <v>0</v>
      </c>
      <c r="I221" t="s">
        <v>12</v>
      </c>
      <c r="J221" t="s">
        <v>17</v>
      </c>
      <c r="K221">
        <v>0</v>
      </c>
      <c r="L221" t="s">
        <v>45</v>
      </c>
      <c r="M221">
        <v>0</v>
      </c>
      <c r="Q221">
        <v>14899129</v>
      </c>
    </row>
    <row r="222" spans="1:17" x14ac:dyDescent="0.25">
      <c r="A222">
        <v>11484</v>
      </c>
      <c r="B222">
        <v>0</v>
      </c>
      <c r="D222" t="s">
        <v>49</v>
      </c>
      <c r="E222" t="s">
        <v>76</v>
      </c>
      <c r="F222">
        <v>0</v>
      </c>
      <c r="G222">
        <v>0</v>
      </c>
      <c r="H222">
        <v>0</v>
      </c>
      <c r="I222" t="s">
        <v>12</v>
      </c>
      <c r="J222" t="s">
        <v>17</v>
      </c>
      <c r="K222">
        <v>0</v>
      </c>
      <c r="L222" t="s">
        <v>15</v>
      </c>
      <c r="M222">
        <v>0</v>
      </c>
      <c r="Q222">
        <v>3694738</v>
      </c>
    </row>
    <row r="223" spans="1:17" x14ac:dyDescent="0.25">
      <c r="A223">
        <v>12551</v>
      </c>
      <c r="B223">
        <v>0</v>
      </c>
      <c r="D223" t="s">
        <v>49</v>
      </c>
      <c r="E223" t="s">
        <v>76</v>
      </c>
      <c r="F223">
        <v>0</v>
      </c>
      <c r="G223">
        <v>0</v>
      </c>
      <c r="H223">
        <v>0</v>
      </c>
      <c r="I223" t="s">
        <v>12</v>
      </c>
      <c r="J223" t="s">
        <v>17</v>
      </c>
      <c r="K223">
        <v>0</v>
      </c>
      <c r="L223" t="s">
        <v>15</v>
      </c>
      <c r="M223">
        <v>0</v>
      </c>
      <c r="Q223">
        <v>3694553</v>
      </c>
    </row>
    <row r="224" spans="1:17" x14ac:dyDescent="0.25">
      <c r="A224">
        <v>12633</v>
      </c>
      <c r="B224">
        <v>0</v>
      </c>
      <c r="D224" t="s">
        <v>38</v>
      </c>
      <c r="E224" t="s">
        <v>76</v>
      </c>
      <c r="F224">
        <v>0</v>
      </c>
      <c r="G224">
        <v>0</v>
      </c>
      <c r="H224">
        <v>0</v>
      </c>
      <c r="J224" t="s">
        <v>21</v>
      </c>
      <c r="K224">
        <v>0</v>
      </c>
      <c r="L224" t="s">
        <v>40</v>
      </c>
      <c r="M224">
        <v>0</v>
      </c>
      <c r="Q224">
        <v>3699605</v>
      </c>
    </row>
    <row r="225" spans="1:17" x14ac:dyDescent="0.25">
      <c r="A225">
        <v>12642</v>
      </c>
      <c r="B225">
        <v>0</v>
      </c>
      <c r="D225" t="s">
        <v>38</v>
      </c>
      <c r="E225" t="s">
        <v>76</v>
      </c>
      <c r="F225">
        <v>0</v>
      </c>
      <c r="G225">
        <v>0</v>
      </c>
      <c r="H225">
        <v>0</v>
      </c>
      <c r="J225" t="s">
        <v>17</v>
      </c>
      <c r="K225">
        <v>0</v>
      </c>
      <c r="L225" t="s">
        <v>40</v>
      </c>
      <c r="M225">
        <v>0</v>
      </c>
      <c r="Q225">
        <v>14846869</v>
      </c>
    </row>
    <row r="226" spans="1:17" x14ac:dyDescent="0.25">
      <c r="A226">
        <v>7605</v>
      </c>
      <c r="B226">
        <v>0</v>
      </c>
      <c r="D226" t="s">
        <v>49</v>
      </c>
      <c r="E226" t="s">
        <v>76</v>
      </c>
      <c r="F226">
        <v>0</v>
      </c>
      <c r="G226">
        <v>0</v>
      </c>
      <c r="H226">
        <v>0</v>
      </c>
      <c r="I226" t="s">
        <v>12</v>
      </c>
      <c r="K226">
        <v>0</v>
      </c>
      <c r="L226" t="s">
        <v>64</v>
      </c>
      <c r="M226">
        <v>0</v>
      </c>
      <c r="Q226">
        <v>3565897</v>
      </c>
    </row>
    <row r="227" spans="1:17" x14ac:dyDescent="0.25">
      <c r="A227">
        <v>7606</v>
      </c>
      <c r="B227">
        <v>0</v>
      </c>
      <c r="D227" t="s">
        <v>49</v>
      </c>
      <c r="E227" t="s">
        <v>76</v>
      </c>
      <c r="F227">
        <v>0</v>
      </c>
      <c r="G227">
        <v>0</v>
      </c>
      <c r="H227">
        <v>0</v>
      </c>
      <c r="I227" t="s">
        <v>12</v>
      </c>
      <c r="K227">
        <v>0</v>
      </c>
      <c r="L227" t="s">
        <v>64</v>
      </c>
      <c r="M227">
        <v>0</v>
      </c>
      <c r="Q227">
        <v>3565904</v>
      </c>
    </row>
    <row r="228" spans="1:17" x14ac:dyDescent="0.25">
      <c r="A228">
        <v>10327</v>
      </c>
      <c r="B228">
        <v>0</v>
      </c>
      <c r="D228" t="s">
        <v>49</v>
      </c>
      <c r="E228" t="s">
        <v>76</v>
      </c>
      <c r="F228">
        <v>0</v>
      </c>
      <c r="G228">
        <v>0</v>
      </c>
      <c r="H228">
        <v>0</v>
      </c>
      <c r="I228" t="s">
        <v>12</v>
      </c>
      <c r="K228">
        <v>0</v>
      </c>
      <c r="L228" t="s">
        <v>40</v>
      </c>
      <c r="M228">
        <v>0</v>
      </c>
      <c r="Q228">
        <v>3568955</v>
      </c>
    </row>
    <row r="229" spans="1:17" x14ac:dyDescent="0.25">
      <c r="A229">
        <v>10337</v>
      </c>
      <c r="B229">
        <v>0</v>
      </c>
      <c r="D229" t="s">
        <v>49</v>
      </c>
      <c r="E229" t="s">
        <v>76</v>
      </c>
      <c r="F229">
        <v>0</v>
      </c>
      <c r="G229">
        <v>0</v>
      </c>
      <c r="H229">
        <v>0</v>
      </c>
      <c r="I229" t="s">
        <v>12</v>
      </c>
      <c r="K229">
        <v>0</v>
      </c>
      <c r="L229" t="s">
        <v>64</v>
      </c>
      <c r="M229">
        <v>0</v>
      </c>
      <c r="Q229">
        <v>3570204</v>
      </c>
    </row>
    <row r="230" spans="1:17" x14ac:dyDescent="0.25">
      <c r="A230">
        <v>21531</v>
      </c>
      <c r="B230">
        <v>0</v>
      </c>
      <c r="D230" t="s">
        <v>49</v>
      </c>
      <c r="E230" t="s">
        <v>76</v>
      </c>
      <c r="F230">
        <v>0</v>
      </c>
      <c r="G230">
        <v>0</v>
      </c>
      <c r="H230">
        <v>0</v>
      </c>
      <c r="I230" t="s">
        <v>12</v>
      </c>
      <c r="K230">
        <v>0</v>
      </c>
      <c r="L230" t="s">
        <v>120</v>
      </c>
      <c r="M230">
        <v>0</v>
      </c>
      <c r="Q230">
        <v>17355578</v>
      </c>
    </row>
    <row r="231" spans="1:17" x14ac:dyDescent="0.25">
      <c r="A231">
        <v>24076</v>
      </c>
      <c r="B231">
        <v>0</v>
      </c>
      <c r="D231" t="s">
        <v>49</v>
      </c>
      <c r="E231" t="s">
        <v>76</v>
      </c>
      <c r="F231">
        <v>0</v>
      </c>
      <c r="G231">
        <v>0</v>
      </c>
      <c r="H231">
        <v>0</v>
      </c>
      <c r="I231" t="s">
        <v>12</v>
      </c>
      <c r="K231">
        <v>0</v>
      </c>
      <c r="L231" t="s">
        <v>45</v>
      </c>
      <c r="M231">
        <v>0</v>
      </c>
      <c r="Q231">
        <v>17383796</v>
      </c>
    </row>
    <row r="232" spans="1:17" x14ac:dyDescent="0.25">
      <c r="A232">
        <v>7599</v>
      </c>
      <c r="B232">
        <v>0</v>
      </c>
      <c r="D232" t="s">
        <v>49</v>
      </c>
      <c r="E232" t="s">
        <v>76</v>
      </c>
      <c r="F232">
        <v>0</v>
      </c>
      <c r="G232">
        <v>0</v>
      </c>
      <c r="H232">
        <v>0</v>
      </c>
      <c r="I232" t="s">
        <v>12</v>
      </c>
      <c r="K232">
        <v>0</v>
      </c>
      <c r="L232" t="s">
        <v>40</v>
      </c>
      <c r="M232">
        <v>0</v>
      </c>
      <c r="Q232">
        <v>3565899</v>
      </c>
    </row>
    <row r="233" spans="1:17" x14ac:dyDescent="0.25">
      <c r="A233">
        <v>9587</v>
      </c>
      <c r="B233">
        <v>0</v>
      </c>
      <c r="D233" t="s">
        <v>49</v>
      </c>
      <c r="E233" t="s">
        <v>76</v>
      </c>
      <c r="F233">
        <v>0</v>
      </c>
      <c r="G233">
        <v>0</v>
      </c>
      <c r="H233">
        <v>0</v>
      </c>
      <c r="I233" t="s">
        <v>12</v>
      </c>
      <c r="K233">
        <v>0</v>
      </c>
      <c r="L233" t="s">
        <v>40</v>
      </c>
      <c r="M233">
        <v>0</v>
      </c>
      <c r="Q233">
        <v>14859388</v>
      </c>
    </row>
    <row r="234" spans="1:17" x14ac:dyDescent="0.25">
      <c r="A234">
        <v>10352</v>
      </c>
      <c r="B234">
        <v>0</v>
      </c>
      <c r="D234" t="s">
        <v>49</v>
      </c>
      <c r="E234" t="s">
        <v>76</v>
      </c>
      <c r="F234">
        <v>0</v>
      </c>
      <c r="G234">
        <v>0</v>
      </c>
      <c r="H234">
        <v>0</v>
      </c>
      <c r="I234" t="s">
        <v>12</v>
      </c>
      <c r="K234">
        <v>0</v>
      </c>
      <c r="L234" t="s">
        <v>40</v>
      </c>
      <c r="M234">
        <v>0</v>
      </c>
      <c r="Q234">
        <v>3570298</v>
      </c>
    </row>
    <row r="235" spans="1:17" x14ac:dyDescent="0.25">
      <c r="A235">
        <v>20840</v>
      </c>
      <c r="B235">
        <v>0</v>
      </c>
      <c r="D235" t="s">
        <v>49</v>
      </c>
      <c r="E235" t="s">
        <v>76</v>
      </c>
      <c r="F235">
        <v>0</v>
      </c>
      <c r="G235">
        <v>0</v>
      </c>
      <c r="H235">
        <v>0</v>
      </c>
      <c r="I235" t="s">
        <v>12</v>
      </c>
      <c r="K235">
        <v>0</v>
      </c>
      <c r="L235" t="s">
        <v>71</v>
      </c>
      <c r="M235">
        <v>0</v>
      </c>
      <c r="Q235">
        <v>17348832</v>
      </c>
    </row>
    <row r="236" spans="1:17" x14ac:dyDescent="0.25">
      <c r="A236">
        <v>20841</v>
      </c>
      <c r="B236">
        <v>0</v>
      </c>
      <c r="D236" t="s">
        <v>49</v>
      </c>
      <c r="E236" t="s">
        <v>76</v>
      </c>
      <c r="F236">
        <v>0</v>
      </c>
      <c r="G236">
        <v>0</v>
      </c>
      <c r="H236">
        <v>0</v>
      </c>
      <c r="I236" t="s">
        <v>12</v>
      </c>
      <c r="K236">
        <v>0</v>
      </c>
      <c r="L236" t="s">
        <v>40</v>
      </c>
      <c r="M236">
        <v>0</v>
      </c>
      <c r="Q236">
        <v>17348833</v>
      </c>
    </row>
    <row r="237" spans="1:17" x14ac:dyDescent="0.25">
      <c r="A237">
        <v>21530</v>
      </c>
      <c r="B237">
        <v>0</v>
      </c>
      <c r="D237" t="s">
        <v>49</v>
      </c>
      <c r="E237" t="s">
        <v>76</v>
      </c>
      <c r="F237">
        <v>0</v>
      </c>
      <c r="G237">
        <v>0</v>
      </c>
      <c r="H237">
        <v>0</v>
      </c>
      <c r="I237" t="s">
        <v>12</v>
      </c>
      <c r="K237">
        <v>0</v>
      </c>
      <c r="L237" t="s">
        <v>120</v>
      </c>
      <c r="M237">
        <v>0</v>
      </c>
      <c r="Q237">
        <v>17355577</v>
      </c>
    </row>
    <row r="238" spans="1:17" x14ac:dyDescent="0.25">
      <c r="A238">
        <v>12554</v>
      </c>
      <c r="B238">
        <v>0</v>
      </c>
      <c r="D238" t="s">
        <v>49</v>
      </c>
      <c r="E238" t="s">
        <v>76</v>
      </c>
      <c r="F238">
        <v>0</v>
      </c>
      <c r="G238">
        <v>0</v>
      </c>
      <c r="H238">
        <v>0</v>
      </c>
      <c r="I238" t="s">
        <v>12</v>
      </c>
      <c r="J238" t="s">
        <v>17</v>
      </c>
      <c r="K238">
        <v>0</v>
      </c>
      <c r="L238" t="s">
        <v>15</v>
      </c>
      <c r="M238">
        <v>0</v>
      </c>
      <c r="Q238">
        <v>3694647</v>
      </c>
    </row>
    <row r="239" spans="1:17" x14ac:dyDescent="0.25">
      <c r="A239">
        <v>12632</v>
      </c>
      <c r="B239">
        <v>0</v>
      </c>
      <c r="D239" t="s">
        <v>38</v>
      </c>
      <c r="E239" t="s">
        <v>76</v>
      </c>
      <c r="F239">
        <v>0</v>
      </c>
      <c r="G239">
        <v>0</v>
      </c>
      <c r="H239">
        <v>0</v>
      </c>
      <c r="J239" t="s">
        <v>124</v>
      </c>
      <c r="K239">
        <v>0</v>
      </c>
      <c r="L239" t="s">
        <v>40</v>
      </c>
      <c r="M239">
        <v>0</v>
      </c>
      <c r="Q239">
        <v>3699510</v>
      </c>
    </row>
    <row r="240" spans="1:17" x14ac:dyDescent="0.25">
      <c r="A240">
        <v>12633</v>
      </c>
      <c r="B240">
        <v>0</v>
      </c>
      <c r="D240" t="s">
        <v>38</v>
      </c>
      <c r="E240" t="s">
        <v>76</v>
      </c>
      <c r="F240">
        <v>0</v>
      </c>
      <c r="G240">
        <v>0</v>
      </c>
      <c r="H240">
        <v>0</v>
      </c>
      <c r="J240" t="s">
        <v>125</v>
      </c>
      <c r="K240">
        <v>0</v>
      </c>
      <c r="L240" t="s">
        <v>40</v>
      </c>
      <c r="M240">
        <v>0</v>
      </c>
      <c r="Q240">
        <v>3699605</v>
      </c>
    </row>
    <row r="241" spans="1:17" x14ac:dyDescent="0.25">
      <c r="A241">
        <v>12638</v>
      </c>
      <c r="B241">
        <v>0</v>
      </c>
      <c r="D241" t="s">
        <v>38</v>
      </c>
      <c r="E241" t="s">
        <v>76</v>
      </c>
      <c r="F241">
        <v>0</v>
      </c>
      <c r="G241">
        <v>0</v>
      </c>
      <c r="H241">
        <v>0</v>
      </c>
      <c r="J241" t="s">
        <v>125</v>
      </c>
      <c r="K241">
        <v>0</v>
      </c>
      <c r="L241" t="s">
        <v>111</v>
      </c>
      <c r="M241">
        <v>0</v>
      </c>
      <c r="Q241">
        <v>3699503</v>
      </c>
    </row>
    <row r="242" spans="1:17" x14ac:dyDescent="0.25">
      <c r="A242">
        <v>13287</v>
      </c>
      <c r="B242">
        <v>0</v>
      </c>
      <c r="D242" t="s">
        <v>49</v>
      </c>
      <c r="E242" t="s">
        <v>76</v>
      </c>
      <c r="F242">
        <v>0</v>
      </c>
      <c r="G242">
        <v>0</v>
      </c>
      <c r="H242">
        <v>0</v>
      </c>
      <c r="J242" t="s">
        <v>126</v>
      </c>
      <c r="K242">
        <v>0</v>
      </c>
      <c r="L242" t="s">
        <v>40</v>
      </c>
      <c r="M242">
        <v>0</v>
      </c>
      <c r="Q242">
        <v>3699607</v>
      </c>
    </row>
    <row r="243" spans="1:17" x14ac:dyDescent="0.25">
      <c r="A243">
        <v>23813</v>
      </c>
      <c r="B243">
        <v>0</v>
      </c>
      <c r="D243" t="s">
        <v>49</v>
      </c>
      <c r="E243" t="s">
        <v>76</v>
      </c>
      <c r="F243">
        <v>0</v>
      </c>
      <c r="G243">
        <v>0</v>
      </c>
      <c r="H243">
        <v>0</v>
      </c>
      <c r="J243" t="s">
        <v>17</v>
      </c>
      <c r="K243">
        <v>0</v>
      </c>
      <c r="L243" t="s">
        <v>43</v>
      </c>
      <c r="M243">
        <v>0</v>
      </c>
      <c r="Q243">
        <v>17380453</v>
      </c>
    </row>
    <row r="244" spans="1:17" x14ac:dyDescent="0.25">
      <c r="A244">
        <v>23814</v>
      </c>
      <c r="B244">
        <v>0</v>
      </c>
      <c r="D244" t="s">
        <v>49</v>
      </c>
      <c r="E244" t="s">
        <v>76</v>
      </c>
      <c r="F244">
        <v>0</v>
      </c>
      <c r="G244">
        <v>0</v>
      </c>
      <c r="H244">
        <v>0</v>
      </c>
      <c r="J244" t="s">
        <v>126</v>
      </c>
      <c r="K244">
        <v>0</v>
      </c>
      <c r="L244" t="s">
        <v>40</v>
      </c>
      <c r="M244">
        <v>0</v>
      </c>
      <c r="Q244">
        <v>17380454</v>
      </c>
    </row>
    <row r="245" spans="1:17" x14ac:dyDescent="0.25">
      <c r="A245">
        <v>23815</v>
      </c>
      <c r="B245">
        <v>0</v>
      </c>
      <c r="D245" t="s">
        <v>38</v>
      </c>
      <c r="E245" t="s">
        <v>76</v>
      </c>
      <c r="F245">
        <v>0</v>
      </c>
      <c r="G245">
        <v>0</v>
      </c>
      <c r="H245">
        <v>0</v>
      </c>
      <c r="J245" t="s">
        <v>131</v>
      </c>
      <c r="K245">
        <v>0</v>
      </c>
      <c r="L245" t="s">
        <v>111</v>
      </c>
      <c r="M245">
        <v>0</v>
      </c>
      <c r="Q245">
        <v>17380455</v>
      </c>
    </row>
    <row r="246" spans="1:17" x14ac:dyDescent="0.25">
      <c r="A246">
        <v>23824</v>
      </c>
      <c r="B246">
        <v>0</v>
      </c>
      <c r="D246" t="s">
        <v>38</v>
      </c>
      <c r="E246" t="s">
        <v>76</v>
      </c>
      <c r="F246">
        <v>0</v>
      </c>
      <c r="G246">
        <v>0</v>
      </c>
      <c r="H246">
        <v>0</v>
      </c>
      <c r="J246" t="s">
        <v>131</v>
      </c>
      <c r="K246">
        <v>0</v>
      </c>
      <c r="L246" t="s">
        <v>40</v>
      </c>
      <c r="M246">
        <v>0</v>
      </c>
      <c r="Q246">
        <v>17380497</v>
      </c>
    </row>
    <row r="247" spans="1:17" x14ac:dyDescent="0.25">
      <c r="A247">
        <v>385</v>
      </c>
      <c r="B247">
        <v>404190</v>
      </c>
      <c r="C247" t="s">
        <v>37</v>
      </c>
      <c r="D247" t="s">
        <v>38</v>
      </c>
      <c r="E247" t="s">
        <v>44</v>
      </c>
      <c r="F247">
        <v>0</v>
      </c>
      <c r="G247">
        <v>0</v>
      </c>
      <c r="H247">
        <v>0</v>
      </c>
      <c r="K247">
        <v>1</v>
      </c>
      <c r="L247" t="s">
        <v>45</v>
      </c>
      <c r="M247">
        <v>2</v>
      </c>
      <c r="P247" t="s">
        <v>41</v>
      </c>
      <c r="Q247">
        <v>15568715</v>
      </c>
    </row>
    <row r="248" spans="1:17" x14ac:dyDescent="0.25">
      <c r="A248">
        <v>3897</v>
      </c>
      <c r="B248">
        <v>232492</v>
      </c>
      <c r="C248" t="s">
        <v>66</v>
      </c>
      <c r="D248" t="s">
        <v>38</v>
      </c>
      <c r="E248" t="s">
        <v>44</v>
      </c>
      <c r="F248">
        <v>0</v>
      </c>
      <c r="G248">
        <v>0</v>
      </c>
      <c r="H248">
        <v>0</v>
      </c>
      <c r="K248">
        <v>3.19</v>
      </c>
      <c r="L248" t="s">
        <v>40</v>
      </c>
      <c r="M248">
        <v>2</v>
      </c>
      <c r="P248" t="s">
        <v>41</v>
      </c>
      <c r="Q248">
        <v>15624251</v>
      </c>
    </row>
    <row r="249" spans="1:17" x14ac:dyDescent="0.25">
      <c r="A249">
        <v>5680</v>
      </c>
      <c r="B249">
        <v>249516</v>
      </c>
      <c r="C249" t="s">
        <v>66</v>
      </c>
      <c r="D249" t="s">
        <v>38</v>
      </c>
      <c r="E249" t="s">
        <v>44</v>
      </c>
      <c r="F249">
        <v>0</v>
      </c>
      <c r="G249">
        <v>0</v>
      </c>
      <c r="H249">
        <v>0</v>
      </c>
      <c r="K249">
        <v>2.1</v>
      </c>
      <c r="L249" t="s">
        <v>77</v>
      </c>
      <c r="M249">
        <v>4</v>
      </c>
      <c r="P249" t="s">
        <v>41</v>
      </c>
      <c r="Q249">
        <v>13068778</v>
      </c>
    </row>
    <row r="250" spans="1:17" x14ac:dyDescent="0.25">
      <c r="A250">
        <v>5685</v>
      </c>
      <c r="B250">
        <v>249560</v>
      </c>
      <c r="C250" t="s">
        <v>66</v>
      </c>
      <c r="D250" t="s">
        <v>38</v>
      </c>
      <c r="E250" t="s">
        <v>44</v>
      </c>
      <c r="F250">
        <v>0</v>
      </c>
      <c r="G250">
        <v>0</v>
      </c>
      <c r="H250">
        <v>0</v>
      </c>
      <c r="K250">
        <v>8.24</v>
      </c>
      <c r="L250" t="s">
        <v>57</v>
      </c>
      <c r="M250">
        <v>3</v>
      </c>
      <c r="P250" t="s">
        <v>41</v>
      </c>
      <c r="Q250">
        <v>13068779</v>
      </c>
    </row>
    <row r="251" spans="1:17" x14ac:dyDescent="0.25">
      <c r="A251">
        <v>6009</v>
      </c>
      <c r="B251">
        <v>252045</v>
      </c>
      <c r="C251" t="s">
        <v>66</v>
      </c>
      <c r="D251" t="s">
        <v>54</v>
      </c>
      <c r="E251" t="s">
        <v>44</v>
      </c>
      <c r="F251">
        <v>0</v>
      </c>
      <c r="G251">
        <v>0</v>
      </c>
      <c r="H251">
        <v>0</v>
      </c>
      <c r="K251">
        <v>1.91</v>
      </c>
      <c r="L251" t="s">
        <v>40</v>
      </c>
      <c r="M251">
        <v>2</v>
      </c>
      <c r="P251" t="s">
        <v>41</v>
      </c>
      <c r="Q251">
        <v>6056157</v>
      </c>
    </row>
    <row r="252" spans="1:17" x14ac:dyDescent="0.25">
      <c r="A252">
        <v>6037</v>
      </c>
      <c r="B252">
        <v>252497</v>
      </c>
      <c r="C252" t="s">
        <v>66</v>
      </c>
      <c r="D252" t="s">
        <v>38</v>
      </c>
      <c r="E252" t="s">
        <v>44</v>
      </c>
      <c r="F252">
        <v>0</v>
      </c>
      <c r="G252">
        <v>0</v>
      </c>
      <c r="H252">
        <v>0</v>
      </c>
      <c r="J252" t="s">
        <v>78</v>
      </c>
      <c r="K252">
        <v>1.02</v>
      </c>
      <c r="L252" t="s">
        <v>45</v>
      </c>
      <c r="M252">
        <v>2</v>
      </c>
      <c r="P252" t="s">
        <v>41</v>
      </c>
      <c r="Q252">
        <v>5992558</v>
      </c>
    </row>
    <row r="253" spans="1:17" x14ac:dyDescent="0.25">
      <c r="A253">
        <v>7430</v>
      </c>
      <c r="B253">
        <v>264595</v>
      </c>
      <c r="C253" t="s">
        <v>66</v>
      </c>
      <c r="D253" t="s">
        <v>38</v>
      </c>
      <c r="E253" t="s">
        <v>44</v>
      </c>
      <c r="F253">
        <v>0</v>
      </c>
      <c r="G253">
        <v>0</v>
      </c>
      <c r="H253">
        <v>0</v>
      </c>
      <c r="K253">
        <v>1.3</v>
      </c>
      <c r="L253" t="s">
        <v>55</v>
      </c>
      <c r="M253">
        <v>5</v>
      </c>
      <c r="P253" t="s">
        <v>41</v>
      </c>
      <c r="Q253">
        <v>15552977</v>
      </c>
    </row>
    <row r="254" spans="1:17" x14ac:dyDescent="0.25">
      <c r="A254">
        <v>8526</v>
      </c>
      <c r="B254">
        <v>273500</v>
      </c>
      <c r="C254" t="s">
        <v>66</v>
      </c>
      <c r="D254" t="s">
        <v>38</v>
      </c>
      <c r="E254" t="s">
        <v>44</v>
      </c>
      <c r="F254">
        <v>0</v>
      </c>
      <c r="G254">
        <v>0</v>
      </c>
      <c r="H254">
        <v>0</v>
      </c>
      <c r="K254">
        <v>1.35</v>
      </c>
      <c r="L254" t="s">
        <v>43</v>
      </c>
      <c r="M254">
        <v>1</v>
      </c>
      <c r="P254" t="s">
        <v>41</v>
      </c>
      <c r="Q254">
        <v>6029151</v>
      </c>
    </row>
    <row r="255" spans="1:17" x14ac:dyDescent="0.25">
      <c r="A255">
        <v>9043</v>
      </c>
      <c r="B255">
        <v>277864</v>
      </c>
      <c r="C255" t="s">
        <v>66</v>
      </c>
      <c r="D255" t="s">
        <v>38</v>
      </c>
      <c r="E255" t="s">
        <v>44</v>
      </c>
      <c r="F255">
        <v>1</v>
      </c>
      <c r="G255">
        <v>1</v>
      </c>
      <c r="H255">
        <v>0</v>
      </c>
      <c r="K255">
        <v>0.97</v>
      </c>
      <c r="L255" t="s">
        <v>43</v>
      </c>
      <c r="M255">
        <v>1</v>
      </c>
      <c r="P255" t="s">
        <v>41</v>
      </c>
      <c r="Q255">
        <v>13054283</v>
      </c>
    </row>
    <row r="256" spans="1:17" x14ac:dyDescent="0.25">
      <c r="A256">
        <v>10007</v>
      </c>
      <c r="B256">
        <v>285527</v>
      </c>
      <c r="C256" t="s">
        <v>66</v>
      </c>
      <c r="D256" t="s">
        <v>38</v>
      </c>
      <c r="E256" t="s">
        <v>44</v>
      </c>
      <c r="F256">
        <v>0</v>
      </c>
      <c r="G256">
        <v>0</v>
      </c>
      <c r="H256">
        <v>0</v>
      </c>
      <c r="J256" t="s">
        <v>85</v>
      </c>
      <c r="K256">
        <v>4.45</v>
      </c>
      <c r="L256" t="s">
        <v>43</v>
      </c>
      <c r="M256">
        <v>1</v>
      </c>
      <c r="P256" t="s">
        <v>41</v>
      </c>
      <c r="Q256">
        <v>15605206</v>
      </c>
    </row>
    <row r="257" spans="1:17" x14ac:dyDescent="0.25">
      <c r="A257">
        <v>11018</v>
      </c>
      <c r="B257">
        <v>294044</v>
      </c>
      <c r="C257" t="s">
        <v>66</v>
      </c>
      <c r="D257" t="s">
        <v>46</v>
      </c>
      <c r="E257" t="s">
        <v>44</v>
      </c>
      <c r="F257">
        <v>0</v>
      </c>
      <c r="G257">
        <v>0</v>
      </c>
      <c r="H257">
        <v>0</v>
      </c>
      <c r="K257">
        <v>1</v>
      </c>
      <c r="L257" t="s">
        <v>45</v>
      </c>
      <c r="M257">
        <v>2</v>
      </c>
      <c r="P257" t="s">
        <v>41</v>
      </c>
      <c r="Q257">
        <v>15551973</v>
      </c>
    </row>
    <row r="258" spans="1:17" x14ac:dyDescent="0.25">
      <c r="A258">
        <v>18017</v>
      </c>
      <c r="B258">
        <v>358630</v>
      </c>
      <c r="C258" t="s">
        <v>66</v>
      </c>
      <c r="D258" t="s">
        <v>38</v>
      </c>
      <c r="E258" t="s">
        <v>44</v>
      </c>
      <c r="F258">
        <v>1</v>
      </c>
      <c r="G258">
        <v>1</v>
      </c>
      <c r="H258">
        <v>0</v>
      </c>
      <c r="K258">
        <v>5.94</v>
      </c>
      <c r="L258" t="s">
        <v>43</v>
      </c>
      <c r="M258">
        <v>1</v>
      </c>
      <c r="P258" t="s">
        <v>41</v>
      </c>
      <c r="Q258">
        <v>18001021</v>
      </c>
    </row>
    <row r="259" spans="1:17" x14ac:dyDescent="0.25">
      <c r="A259">
        <v>18018</v>
      </c>
      <c r="B259">
        <v>358631</v>
      </c>
      <c r="C259" t="s">
        <v>66</v>
      </c>
      <c r="D259" t="s">
        <v>38</v>
      </c>
      <c r="E259" t="s">
        <v>44</v>
      </c>
      <c r="F259">
        <v>1</v>
      </c>
      <c r="G259">
        <v>1</v>
      </c>
      <c r="H259">
        <v>0</v>
      </c>
      <c r="K259">
        <v>4.95</v>
      </c>
      <c r="L259" t="s">
        <v>40</v>
      </c>
      <c r="M259">
        <v>2</v>
      </c>
      <c r="P259" t="s">
        <v>41</v>
      </c>
      <c r="Q259">
        <v>18001022</v>
      </c>
    </row>
    <row r="260" spans="1:17" x14ac:dyDescent="0.25">
      <c r="A260">
        <v>19030</v>
      </c>
      <c r="B260">
        <v>367501</v>
      </c>
      <c r="C260" t="s">
        <v>66</v>
      </c>
      <c r="D260" t="s">
        <v>38</v>
      </c>
      <c r="E260" t="s">
        <v>44</v>
      </c>
      <c r="F260">
        <v>0</v>
      </c>
      <c r="G260">
        <v>1</v>
      </c>
      <c r="H260">
        <v>0</v>
      </c>
      <c r="I260" t="s">
        <v>12</v>
      </c>
      <c r="J260" t="s">
        <v>96</v>
      </c>
      <c r="K260">
        <v>3.64</v>
      </c>
      <c r="L260" t="s">
        <v>45</v>
      </c>
      <c r="M260">
        <v>2</v>
      </c>
      <c r="P260" t="s">
        <v>41</v>
      </c>
      <c r="Q260">
        <v>18010968</v>
      </c>
    </row>
    <row r="261" spans="1:17" x14ac:dyDescent="0.25">
      <c r="A261">
        <v>20448</v>
      </c>
      <c r="B261">
        <v>386388</v>
      </c>
      <c r="C261" t="s">
        <v>97</v>
      </c>
      <c r="D261" t="s">
        <v>54</v>
      </c>
      <c r="E261" t="s">
        <v>44</v>
      </c>
      <c r="F261">
        <v>0</v>
      </c>
      <c r="G261">
        <v>0</v>
      </c>
      <c r="H261">
        <v>0</v>
      </c>
      <c r="K261">
        <v>0.96</v>
      </c>
      <c r="L261" t="s">
        <v>45</v>
      </c>
      <c r="M261">
        <v>2</v>
      </c>
      <c r="P261" t="s">
        <v>41</v>
      </c>
      <c r="Q261">
        <v>18005321</v>
      </c>
    </row>
    <row r="262" spans="1:17" x14ac:dyDescent="0.25">
      <c r="A262">
        <v>20456</v>
      </c>
      <c r="B262">
        <v>386441</v>
      </c>
      <c r="C262" t="s">
        <v>97</v>
      </c>
      <c r="D262" t="s">
        <v>38</v>
      </c>
      <c r="E262" t="s">
        <v>44</v>
      </c>
      <c r="F262">
        <v>0</v>
      </c>
      <c r="G262">
        <v>0</v>
      </c>
      <c r="H262">
        <v>0</v>
      </c>
      <c r="K262">
        <v>4.9800000000000004</v>
      </c>
      <c r="L262" t="s">
        <v>45</v>
      </c>
      <c r="M262">
        <v>2</v>
      </c>
      <c r="P262" t="s">
        <v>41</v>
      </c>
      <c r="Q262">
        <v>10704228</v>
      </c>
    </row>
    <row r="263" spans="1:17" x14ac:dyDescent="0.25">
      <c r="A263">
        <v>1201</v>
      </c>
      <c r="B263">
        <v>411692</v>
      </c>
      <c r="C263" t="s">
        <v>37</v>
      </c>
      <c r="D263" t="s">
        <v>54</v>
      </c>
      <c r="E263" t="s">
        <v>44</v>
      </c>
      <c r="F263">
        <v>0</v>
      </c>
      <c r="G263">
        <v>0</v>
      </c>
      <c r="H263">
        <v>0</v>
      </c>
      <c r="K263">
        <v>5.01</v>
      </c>
      <c r="L263" t="s">
        <v>102</v>
      </c>
      <c r="M263">
        <v>16</v>
      </c>
      <c r="P263" t="s">
        <v>100</v>
      </c>
      <c r="Q263">
        <v>17990414</v>
      </c>
    </row>
    <row r="264" spans="1:17" x14ac:dyDescent="0.25">
      <c r="A264">
        <v>2916</v>
      </c>
      <c r="B264">
        <v>223103</v>
      </c>
      <c r="C264" t="s">
        <v>66</v>
      </c>
      <c r="D264" t="s">
        <v>54</v>
      </c>
      <c r="E264" t="s">
        <v>44</v>
      </c>
      <c r="F264">
        <v>1</v>
      </c>
      <c r="G264">
        <v>1</v>
      </c>
      <c r="H264">
        <v>0</v>
      </c>
      <c r="K264">
        <v>2.5</v>
      </c>
      <c r="L264" t="s">
        <v>43</v>
      </c>
      <c r="M264">
        <v>1</v>
      </c>
      <c r="P264" t="s">
        <v>100</v>
      </c>
      <c r="Q264">
        <v>15609639</v>
      </c>
    </row>
    <row r="265" spans="1:17" x14ac:dyDescent="0.25">
      <c r="A265">
        <v>3946</v>
      </c>
      <c r="B265">
        <v>232776</v>
      </c>
      <c r="C265" t="s">
        <v>66</v>
      </c>
      <c r="D265" t="s">
        <v>38</v>
      </c>
      <c r="E265" t="s">
        <v>44</v>
      </c>
      <c r="F265">
        <v>1</v>
      </c>
      <c r="G265">
        <v>0</v>
      </c>
      <c r="H265">
        <v>0</v>
      </c>
      <c r="J265" t="s">
        <v>105</v>
      </c>
      <c r="K265">
        <v>3.02</v>
      </c>
      <c r="L265" t="s">
        <v>57</v>
      </c>
      <c r="M265">
        <v>3</v>
      </c>
      <c r="P265" t="s">
        <v>100</v>
      </c>
      <c r="Q265">
        <v>6009440</v>
      </c>
    </row>
    <row r="266" spans="1:17" x14ac:dyDescent="0.25">
      <c r="A266">
        <v>4943</v>
      </c>
      <c r="B266">
        <v>242091</v>
      </c>
      <c r="C266" t="s">
        <v>66</v>
      </c>
      <c r="D266" t="s">
        <v>38</v>
      </c>
      <c r="E266" t="s">
        <v>44</v>
      </c>
      <c r="F266">
        <v>0</v>
      </c>
      <c r="G266">
        <v>0</v>
      </c>
      <c r="H266">
        <v>0</v>
      </c>
      <c r="J266" t="s">
        <v>106</v>
      </c>
      <c r="K266">
        <v>0.97</v>
      </c>
      <c r="L266" t="s">
        <v>71</v>
      </c>
      <c r="M266">
        <v>19</v>
      </c>
      <c r="P266" t="s">
        <v>100</v>
      </c>
      <c r="Q266">
        <v>15624182</v>
      </c>
    </row>
    <row r="267" spans="1:17" x14ac:dyDescent="0.25">
      <c r="A267">
        <v>6107</v>
      </c>
      <c r="B267">
        <v>253041</v>
      </c>
      <c r="C267" t="s">
        <v>66</v>
      </c>
      <c r="D267" t="s">
        <v>38</v>
      </c>
      <c r="E267" t="s">
        <v>44</v>
      </c>
      <c r="F267">
        <v>1</v>
      </c>
      <c r="G267">
        <v>0</v>
      </c>
      <c r="H267">
        <v>0</v>
      </c>
      <c r="J267" t="s">
        <v>108</v>
      </c>
      <c r="K267">
        <v>2.15</v>
      </c>
      <c r="L267" t="s">
        <v>55</v>
      </c>
      <c r="M267">
        <v>5</v>
      </c>
      <c r="P267" t="s">
        <v>100</v>
      </c>
      <c r="Q267">
        <v>6075355</v>
      </c>
    </row>
    <row r="268" spans="1:17" x14ac:dyDescent="0.25">
      <c r="A268">
        <v>10604</v>
      </c>
      <c r="B268">
        <v>290397</v>
      </c>
      <c r="C268" t="s">
        <v>66</v>
      </c>
      <c r="D268" t="s">
        <v>54</v>
      </c>
      <c r="E268" t="s">
        <v>44</v>
      </c>
      <c r="F268">
        <v>0</v>
      </c>
      <c r="G268">
        <v>0</v>
      </c>
      <c r="H268">
        <v>0</v>
      </c>
      <c r="K268">
        <v>4.25</v>
      </c>
      <c r="L268" t="s">
        <v>45</v>
      </c>
      <c r="M268">
        <v>2</v>
      </c>
      <c r="P268" t="s">
        <v>100</v>
      </c>
      <c r="Q268">
        <v>15561960</v>
      </c>
    </row>
    <row r="269" spans="1:17" x14ac:dyDescent="0.25">
      <c r="A269">
        <v>16786</v>
      </c>
      <c r="B269">
        <v>346897</v>
      </c>
      <c r="C269" t="s">
        <v>66</v>
      </c>
      <c r="D269" t="s">
        <v>38</v>
      </c>
      <c r="E269" t="s">
        <v>44</v>
      </c>
      <c r="F269">
        <v>1</v>
      </c>
      <c r="G269">
        <v>0</v>
      </c>
      <c r="H269">
        <v>0</v>
      </c>
      <c r="K269">
        <v>3.38</v>
      </c>
      <c r="L269" t="s">
        <v>45</v>
      </c>
      <c r="M269">
        <v>2</v>
      </c>
      <c r="P269" t="s">
        <v>100</v>
      </c>
      <c r="Q269">
        <v>17987786</v>
      </c>
    </row>
    <row r="270" spans="1:17" x14ac:dyDescent="0.25">
      <c r="A270">
        <v>16822</v>
      </c>
      <c r="B270">
        <v>346899</v>
      </c>
      <c r="C270" t="s">
        <v>66</v>
      </c>
      <c r="D270" t="s">
        <v>38</v>
      </c>
      <c r="E270" t="s">
        <v>44</v>
      </c>
      <c r="F270">
        <v>1</v>
      </c>
      <c r="G270">
        <v>0</v>
      </c>
      <c r="H270">
        <v>0</v>
      </c>
      <c r="K270">
        <v>11.6</v>
      </c>
      <c r="L270" t="s">
        <v>45</v>
      </c>
      <c r="M270">
        <v>2</v>
      </c>
      <c r="P270" t="s">
        <v>100</v>
      </c>
      <c r="Q270">
        <v>17987788</v>
      </c>
    </row>
    <row r="271" spans="1:17" x14ac:dyDescent="0.25">
      <c r="A271">
        <v>17015</v>
      </c>
      <c r="B271">
        <v>349222</v>
      </c>
      <c r="C271" t="s">
        <v>66</v>
      </c>
      <c r="D271" t="s">
        <v>54</v>
      </c>
      <c r="E271" t="s">
        <v>44</v>
      </c>
      <c r="F271">
        <v>0</v>
      </c>
      <c r="G271">
        <v>0</v>
      </c>
      <c r="H271">
        <v>0</v>
      </c>
      <c r="K271">
        <v>7.53</v>
      </c>
      <c r="L271" t="s">
        <v>45</v>
      </c>
      <c r="M271">
        <v>2</v>
      </c>
      <c r="P271" t="s">
        <v>100</v>
      </c>
      <c r="Q271">
        <v>17990413</v>
      </c>
    </row>
    <row r="272" spans="1:17" x14ac:dyDescent="0.25">
      <c r="A272">
        <v>2652</v>
      </c>
      <c r="B272">
        <v>0</v>
      </c>
      <c r="D272" t="s">
        <v>38</v>
      </c>
      <c r="E272" t="s">
        <v>44</v>
      </c>
      <c r="F272">
        <v>0</v>
      </c>
      <c r="G272">
        <v>0</v>
      </c>
      <c r="H272">
        <v>0</v>
      </c>
      <c r="K272">
        <v>0</v>
      </c>
      <c r="L272" t="s">
        <v>40</v>
      </c>
      <c r="M272">
        <v>0</v>
      </c>
      <c r="Q272">
        <v>14873426</v>
      </c>
    </row>
    <row r="273" spans="1:17" x14ac:dyDescent="0.25">
      <c r="A273">
        <v>4657</v>
      </c>
      <c r="B273">
        <v>0</v>
      </c>
      <c r="D273" t="s">
        <v>38</v>
      </c>
      <c r="E273" t="s">
        <v>44</v>
      </c>
      <c r="F273">
        <v>0</v>
      </c>
      <c r="G273">
        <v>0</v>
      </c>
      <c r="H273">
        <v>0</v>
      </c>
      <c r="K273">
        <v>0</v>
      </c>
      <c r="L273" t="s">
        <v>40</v>
      </c>
      <c r="M273">
        <v>0</v>
      </c>
      <c r="Q273">
        <v>14835862</v>
      </c>
    </row>
    <row r="274" spans="1:17" x14ac:dyDescent="0.25">
      <c r="A274">
        <v>6020</v>
      </c>
      <c r="B274">
        <v>0</v>
      </c>
      <c r="D274" t="s">
        <v>54</v>
      </c>
      <c r="E274" t="s">
        <v>44</v>
      </c>
      <c r="F274">
        <v>0</v>
      </c>
      <c r="G274">
        <v>0</v>
      </c>
      <c r="H274">
        <v>0</v>
      </c>
      <c r="K274">
        <v>0</v>
      </c>
      <c r="L274" t="s">
        <v>45</v>
      </c>
      <c r="M274">
        <v>0</v>
      </c>
      <c r="Q274">
        <v>3690196</v>
      </c>
    </row>
    <row r="275" spans="1:17" x14ac:dyDescent="0.25">
      <c r="A275">
        <v>6920</v>
      </c>
      <c r="B275">
        <v>0</v>
      </c>
      <c r="D275" t="s">
        <v>38</v>
      </c>
      <c r="E275" t="s">
        <v>44</v>
      </c>
      <c r="F275">
        <v>0</v>
      </c>
      <c r="G275">
        <v>0</v>
      </c>
      <c r="H275">
        <v>0</v>
      </c>
      <c r="K275">
        <v>0</v>
      </c>
      <c r="L275" t="s">
        <v>55</v>
      </c>
      <c r="M275">
        <v>0</v>
      </c>
      <c r="Q275">
        <v>3658528</v>
      </c>
    </row>
    <row r="276" spans="1:17" x14ac:dyDescent="0.25">
      <c r="A276">
        <v>8641</v>
      </c>
      <c r="B276">
        <v>0</v>
      </c>
      <c r="D276" t="s">
        <v>38</v>
      </c>
      <c r="E276" t="s">
        <v>44</v>
      </c>
      <c r="F276">
        <v>0</v>
      </c>
      <c r="G276">
        <v>0</v>
      </c>
      <c r="H276">
        <v>0</v>
      </c>
      <c r="K276">
        <v>0</v>
      </c>
      <c r="L276" t="s">
        <v>45</v>
      </c>
      <c r="M276">
        <v>0</v>
      </c>
      <c r="Q276">
        <v>12372878</v>
      </c>
    </row>
    <row r="277" spans="1:17" x14ac:dyDescent="0.25">
      <c r="A277">
        <v>8842</v>
      </c>
      <c r="B277">
        <v>0</v>
      </c>
      <c r="D277" t="s">
        <v>54</v>
      </c>
      <c r="E277" t="s">
        <v>44</v>
      </c>
      <c r="F277">
        <v>0</v>
      </c>
      <c r="G277">
        <v>1</v>
      </c>
      <c r="H277">
        <v>0</v>
      </c>
      <c r="K277">
        <v>0</v>
      </c>
      <c r="L277" t="s">
        <v>40</v>
      </c>
      <c r="M277">
        <v>0</v>
      </c>
      <c r="Q277">
        <v>10142912</v>
      </c>
    </row>
    <row r="278" spans="1:17" x14ac:dyDescent="0.25">
      <c r="A278">
        <v>11356</v>
      </c>
      <c r="B278">
        <v>0</v>
      </c>
      <c r="D278" t="s">
        <v>38</v>
      </c>
      <c r="E278" t="s">
        <v>44</v>
      </c>
      <c r="F278">
        <v>0</v>
      </c>
      <c r="G278">
        <v>0</v>
      </c>
      <c r="H278">
        <v>0</v>
      </c>
      <c r="K278">
        <v>0</v>
      </c>
      <c r="L278" t="s">
        <v>45</v>
      </c>
      <c r="M278">
        <v>0</v>
      </c>
      <c r="Q278">
        <v>14897640</v>
      </c>
    </row>
    <row r="279" spans="1:17" x14ac:dyDescent="0.25">
      <c r="A279">
        <v>13946</v>
      </c>
      <c r="B279">
        <v>0</v>
      </c>
      <c r="D279" t="s">
        <v>38</v>
      </c>
      <c r="E279" t="s">
        <v>44</v>
      </c>
      <c r="F279">
        <v>0</v>
      </c>
      <c r="G279">
        <v>0</v>
      </c>
      <c r="H279">
        <v>0</v>
      </c>
      <c r="K279">
        <v>0</v>
      </c>
      <c r="L279" t="s">
        <v>45</v>
      </c>
      <c r="M279">
        <v>0</v>
      </c>
      <c r="Q279">
        <v>12341603</v>
      </c>
    </row>
    <row r="280" spans="1:17" x14ac:dyDescent="0.25">
      <c r="A280">
        <v>13947</v>
      </c>
      <c r="B280">
        <v>0</v>
      </c>
      <c r="D280" t="s">
        <v>38</v>
      </c>
      <c r="E280" t="s">
        <v>44</v>
      </c>
      <c r="F280">
        <v>0</v>
      </c>
      <c r="G280">
        <v>0</v>
      </c>
      <c r="H280">
        <v>0</v>
      </c>
      <c r="K280">
        <v>0</v>
      </c>
      <c r="L280" t="s">
        <v>45</v>
      </c>
      <c r="M280">
        <v>0</v>
      </c>
      <c r="Q280">
        <v>12341933</v>
      </c>
    </row>
    <row r="281" spans="1:17" x14ac:dyDescent="0.25">
      <c r="A281">
        <v>2748</v>
      </c>
      <c r="B281">
        <v>0</v>
      </c>
      <c r="D281" t="s">
        <v>38</v>
      </c>
      <c r="E281" t="s">
        <v>44</v>
      </c>
      <c r="F281">
        <v>0</v>
      </c>
      <c r="G281">
        <v>0</v>
      </c>
      <c r="H281">
        <v>0</v>
      </c>
      <c r="K281">
        <v>0</v>
      </c>
      <c r="L281" t="s">
        <v>45</v>
      </c>
      <c r="M281">
        <v>0</v>
      </c>
      <c r="Q281">
        <v>3617335</v>
      </c>
    </row>
    <row r="282" spans="1:17" x14ac:dyDescent="0.25">
      <c r="A282">
        <v>6666</v>
      </c>
      <c r="B282">
        <v>0</v>
      </c>
      <c r="D282" t="s">
        <v>54</v>
      </c>
      <c r="E282" t="s">
        <v>44</v>
      </c>
      <c r="F282">
        <v>0</v>
      </c>
      <c r="G282">
        <v>0</v>
      </c>
      <c r="H282">
        <v>0</v>
      </c>
      <c r="K282">
        <v>0</v>
      </c>
      <c r="L282" t="s">
        <v>45</v>
      </c>
      <c r="M282">
        <v>0</v>
      </c>
      <c r="Q282">
        <v>3631659</v>
      </c>
    </row>
    <row r="283" spans="1:17" x14ac:dyDescent="0.25">
      <c r="A283">
        <v>6668</v>
      </c>
      <c r="B283">
        <v>0</v>
      </c>
      <c r="D283" t="s">
        <v>54</v>
      </c>
      <c r="E283" t="s">
        <v>44</v>
      </c>
      <c r="F283">
        <v>0</v>
      </c>
      <c r="G283">
        <v>0</v>
      </c>
      <c r="H283">
        <v>0</v>
      </c>
      <c r="K283">
        <v>0</v>
      </c>
      <c r="L283" t="s">
        <v>40</v>
      </c>
      <c r="M283">
        <v>0</v>
      </c>
      <c r="Q283">
        <v>3631734</v>
      </c>
    </row>
    <row r="284" spans="1:17" x14ac:dyDescent="0.25">
      <c r="A284">
        <v>6675</v>
      </c>
      <c r="B284">
        <v>0</v>
      </c>
      <c r="D284" t="s">
        <v>38</v>
      </c>
      <c r="E284" t="s">
        <v>44</v>
      </c>
      <c r="F284">
        <v>0</v>
      </c>
      <c r="G284">
        <v>0</v>
      </c>
      <c r="H284">
        <v>0</v>
      </c>
      <c r="K284">
        <v>0</v>
      </c>
      <c r="L284" t="s">
        <v>45</v>
      </c>
      <c r="M284">
        <v>0</v>
      </c>
      <c r="Q284">
        <v>3631651</v>
      </c>
    </row>
    <row r="285" spans="1:17" x14ac:dyDescent="0.25">
      <c r="A285">
        <v>8983</v>
      </c>
      <c r="B285">
        <v>0</v>
      </c>
      <c r="D285" t="s">
        <v>38</v>
      </c>
      <c r="E285" t="s">
        <v>44</v>
      </c>
      <c r="F285">
        <v>0</v>
      </c>
      <c r="G285">
        <v>0</v>
      </c>
      <c r="H285">
        <v>0</v>
      </c>
      <c r="K285">
        <v>0</v>
      </c>
      <c r="L285" t="s">
        <v>40</v>
      </c>
      <c r="M285">
        <v>0</v>
      </c>
      <c r="Q285">
        <v>10173108</v>
      </c>
    </row>
    <row r="286" spans="1:17" x14ac:dyDescent="0.25">
      <c r="A286">
        <v>10850</v>
      </c>
      <c r="B286">
        <v>0</v>
      </c>
      <c r="D286" t="s">
        <v>38</v>
      </c>
      <c r="E286" t="s">
        <v>44</v>
      </c>
      <c r="F286">
        <v>0</v>
      </c>
      <c r="G286">
        <v>0</v>
      </c>
      <c r="H286">
        <v>0</v>
      </c>
      <c r="K286">
        <v>0</v>
      </c>
      <c r="L286" t="s">
        <v>45</v>
      </c>
      <c r="M286">
        <v>0</v>
      </c>
      <c r="Q286">
        <v>14883199</v>
      </c>
    </row>
    <row r="287" spans="1:17" x14ac:dyDescent="0.25">
      <c r="A287">
        <v>13934</v>
      </c>
      <c r="B287">
        <v>0</v>
      </c>
      <c r="D287" t="s">
        <v>38</v>
      </c>
      <c r="E287" t="s">
        <v>44</v>
      </c>
      <c r="F287">
        <v>0</v>
      </c>
      <c r="G287">
        <v>0</v>
      </c>
      <c r="H287">
        <v>0</v>
      </c>
      <c r="K287">
        <v>0</v>
      </c>
      <c r="L287" t="s">
        <v>40</v>
      </c>
      <c r="M287">
        <v>0</v>
      </c>
      <c r="Q287">
        <v>14877920</v>
      </c>
    </row>
    <row r="288" spans="1:17" x14ac:dyDescent="0.25">
      <c r="A288">
        <v>19888</v>
      </c>
      <c r="B288">
        <v>0</v>
      </c>
      <c r="D288" t="s">
        <v>38</v>
      </c>
      <c r="E288" t="s">
        <v>44</v>
      </c>
      <c r="F288">
        <v>0</v>
      </c>
      <c r="G288">
        <v>0</v>
      </c>
      <c r="H288">
        <v>0</v>
      </c>
      <c r="K288">
        <v>0</v>
      </c>
      <c r="L288" t="s">
        <v>45</v>
      </c>
      <c r="M288">
        <v>0</v>
      </c>
      <c r="Q288">
        <v>17340013</v>
      </c>
    </row>
    <row r="289" spans="1:17" x14ac:dyDescent="0.25">
      <c r="A289">
        <v>5019</v>
      </c>
      <c r="B289">
        <v>0</v>
      </c>
      <c r="D289" t="s">
        <v>54</v>
      </c>
      <c r="E289" t="s">
        <v>44</v>
      </c>
      <c r="F289">
        <v>0</v>
      </c>
      <c r="G289">
        <v>0</v>
      </c>
      <c r="H289">
        <v>0</v>
      </c>
      <c r="K289">
        <v>0</v>
      </c>
      <c r="L289" t="s">
        <v>40</v>
      </c>
      <c r="M289">
        <v>0</v>
      </c>
      <c r="Q289">
        <v>3685485</v>
      </c>
    </row>
    <row r="290" spans="1:17" x14ac:dyDescent="0.25">
      <c r="A290">
        <v>5024</v>
      </c>
      <c r="B290">
        <v>0</v>
      </c>
      <c r="D290" t="s">
        <v>38</v>
      </c>
      <c r="E290" t="s">
        <v>44</v>
      </c>
      <c r="F290">
        <v>0</v>
      </c>
      <c r="G290">
        <v>0</v>
      </c>
      <c r="H290">
        <v>0</v>
      </c>
      <c r="K290">
        <v>0</v>
      </c>
      <c r="L290" t="s">
        <v>40</v>
      </c>
      <c r="M290">
        <v>0</v>
      </c>
      <c r="Q290">
        <v>3685483</v>
      </c>
    </row>
    <row r="291" spans="1:17" x14ac:dyDescent="0.25">
      <c r="A291">
        <v>5026</v>
      </c>
      <c r="B291">
        <v>0</v>
      </c>
      <c r="D291" t="s">
        <v>54</v>
      </c>
      <c r="E291" t="s">
        <v>44</v>
      </c>
      <c r="F291">
        <v>0</v>
      </c>
      <c r="G291">
        <v>0</v>
      </c>
      <c r="H291">
        <v>0</v>
      </c>
      <c r="K291">
        <v>0</v>
      </c>
      <c r="L291" t="s">
        <v>40</v>
      </c>
      <c r="M291">
        <v>0</v>
      </c>
      <c r="Q291">
        <v>3685488</v>
      </c>
    </row>
    <row r="292" spans="1:17" x14ac:dyDescent="0.25">
      <c r="A292">
        <v>5029</v>
      </c>
      <c r="B292">
        <v>0</v>
      </c>
      <c r="D292" t="s">
        <v>54</v>
      </c>
      <c r="E292" t="s">
        <v>44</v>
      </c>
      <c r="F292">
        <v>0</v>
      </c>
      <c r="G292">
        <v>0</v>
      </c>
      <c r="H292">
        <v>0</v>
      </c>
      <c r="K292">
        <v>0</v>
      </c>
      <c r="L292" t="s">
        <v>40</v>
      </c>
      <c r="M292">
        <v>0</v>
      </c>
      <c r="Q292">
        <v>3685478</v>
      </c>
    </row>
    <row r="293" spans="1:17" x14ac:dyDescent="0.25">
      <c r="A293">
        <v>6672</v>
      </c>
      <c r="B293">
        <v>0</v>
      </c>
      <c r="D293" t="s">
        <v>54</v>
      </c>
      <c r="E293" t="s">
        <v>44</v>
      </c>
      <c r="F293">
        <v>0</v>
      </c>
      <c r="G293">
        <v>0</v>
      </c>
      <c r="H293">
        <v>0</v>
      </c>
      <c r="K293">
        <v>0</v>
      </c>
      <c r="L293" t="s">
        <v>45</v>
      </c>
      <c r="M293">
        <v>0</v>
      </c>
      <c r="Q293">
        <v>3631658</v>
      </c>
    </row>
    <row r="294" spans="1:17" x14ac:dyDescent="0.25">
      <c r="A294">
        <v>10837</v>
      </c>
      <c r="B294">
        <v>0</v>
      </c>
      <c r="D294" t="s">
        <v>38</v>
      </c>
      <c r="E294" t="s">
        <v>44</v>
      </c>
      <c r="F294">
        <v>0</v>
      </c>
      <c r="G294">
        <v>0</v>
      </c>
      <c r="H294">
        <v>0</v>
      </c>
      <c r="K294">
        <v>0</v>
      </c>
      <c r="L294" t="s">
        <v>45</v>
      </c>
      <c r="M294">
        <v>0</v>
      </c>
      <c r="Q294">
        <v>12363490</v>
      </c>
    </row>
    <row r="295" spans="1:17" x14ac:dyDescent="0.25">
      <c r="A295">
        <v>10854</v>
      </c>
      <c r="B295">
        <v>0</v>
      </c>
      <c r="D295" t="s">
        <v>38</v>
      </c>
      <c r="E295" t="s">
        <v>44</v>
      </c>
      <c r="F295">
        <v>0</v>
      </c>
      <c r="G295">
        <v>0</v>
      </c>
      <c r="H295">
        <v>0</v>
      </c>
      <c r="K295">
        <v>0</v>
      </c>
      <c r="L295" t="s">
        <v>45</v>
      </c>
      <c r="M295">
        <v>0</v>
      </c>
      <c r="Q295">
        <v>12363610</v>
      </c>
    </row>
    <row r="296" spans="1:17" x14ac:dyDescent="0.25">
      <c r="A296">
        <v>10855</v>
      </c>
      <c r="B296">
        <v>0</v>
      </c>
      <c r="D296" t="s">
        <v>38</v>
      </c>
      <c r="E296" t="s">
        <v>44</v>
      </c>
      <c r="F296">
        <v>0</v>
      </c>
      <c r="G296">
        <v>0</v>
      </c>
      <c r="H296">
        <v>0</v>
      </c>
      <c r="K296">
        <v>0</v>
      </c>
      <c r="L296" t="s">
        <v>45</v>
      </c>
      <c r="M296">
        <v>0</v>
      </c>
      <c r="Q296">
        <v>12363585</v>
      </c>
    </row>
    <row r="297" spans="1:17" x14ac:dyDescent="0.25">
      <c r="A297">
        <v>10905</v>
      </c>
      <c r="B297">
        <v>0</v>
      </c>
      <c r="D297" t="s">
        <v>38</v>
      </c>
      <c r="E297" t="s">
        <v>44</v>
      </c>
      <c r="F297">
        <v>0</v>
      </c>
      <c r="G297">
        <v>0</v>
      </c>
      <c r="H297">
        <v>0</v>
      </c>
      <c r="K297">
        <v>0</v>
      </c>
      <c r="L297" t="s">
        <v>45</v>
      </c>
      <c r="M297">
        <v>0</v>
      </c>
      <c r="Q297">
        <v>14847759</v>
      </c>
    </row>
    <row r="298" spans="1:17" x14ac:dyDescent="0.25">
      <c r="A298">
        <v>11276</v>
      </c>
      <c r="B298">
        <v>0</v>
      </c>
      <c r="D298" t="s">
        <v>54</v>
      </c>
      <c r="E298" t="s">
        <v>44</v>
      </c>
      <c r="F298">
        <v>0</v>
      </c>
      <c r="G298">
        <v>0</v>
      </c>
      <c r="H298">
        <v>0</v>
      </c>
      <c r="K298">
        <v>0</v>
      </c>
      <c r="L298" t="s">
        <v>122</v>
      </c>
      <c r="M298">
        <v>0</v>
      </c>
      <c r="Q298">
        <v>14854932</v>
      </c>
    </row>
    <row r="299" spans="1:17" x14ac:dyDescent="0.25">
      <c r="A299">
        <v>12747</v>
      </c>
      <c r="B299">
        <v>0</v>
      </c>
      <c r="D299" t="s">
        <v>38</v>
      </c>
      <c r="E299" t="s">
        <v>44</v>
      </c>
      <c r="F299">
        <v>0</v>
      </c>
      <c r="G299">
        <v>0</v>
      </c>
      <c r="H299">
        <v>0</v>
      </c>
      <c r="K299">
        <v>0</v>
      </c>
      <c r="L299" t="s">
        <v>55</v>
      </c>
      <c r="M299">
        <v>0</v>
      </c>
      <c r="Q299">
        <v>14861456</v>
      </c>
    </row>
    <row r="300" spans="1:17" x14ac:dyDescent="0.25">
      <c r="A300">
        <v>12748</v>
      </c>
      <c r="B300">
        <v>0</v>
      </c>
      <c r="D300" t="s">
        <v>38</v>
      </c>
      <c r="E300" t="s">
        <v>44</v>
      </c>
      <c r="F300">
        <v>0</v>
      </c>
      <c r="G300">
        <v>0</v>
      </c>
      <c r="H300">
        <v>0</v>
      </c>
      <c r="K300">
        <v>0</v>
      </c>
      <c r="L300" t="s">
        <v>45</v>
      </c>
      <c r="M300">
        <v>0</v>
      </c>
      <c r="Q300">
        <v>3641549</v>
      </c>
    </row>
    <row r="301" spans="1:17" x14ac:dyDescent="0.25">
      <c r="A301">
        <v>12752</v>
      </c>
      <c r="B301">
        <v>0</v>
      </c>
      <c r="D301" t="s">
        <v>38</v>
      </c>
      <c r="E301" t="s">
        <v>44</v>
      </c>
      <c r="F301">
        <v>0</v>
      </c>
      <c r="G301">
        <v>0</v>
      </c>
      <c r="H301">
        <v>0</v>
      </c>
      <c r="K301">
        <v>0</v>
      </c>
      <c r="L301" t="s">
        <v>45</v>
      </c>
      <c r="M301">
        <v>0</v>
      </c>
      <c r="Q301">
        <v>3641540</v>
      </c>
    </row>
    <row r="302" spans="1:17" x14ac:dyDescent="0.25">
      <c r="A302">
        <v>18261</v>
      </c>
      <c r="B302">
        <v>0</v>
      </c>
      <c r="D302" t="s">
        <v>54</v>
      </c>
      <c r="E302" t="s">
        <v>44</v>
      </c>
      <c r="F302">
        <v>0</v>
      </c>
      <c r="G302">
        <v>0</v>
      </c>
      <c r="H302">
        <v>0</v>
      </c>
      <c r="K302">
        <v>0</v>
      </c>
      <c r="L302" t="s">
        <v>43</v>
      </c>
      <c r="M302">
        <v>0</v>
      </c>
      <c r="Q302">
        <v>17324478</v>
      </c>
    </row>
    <row r="303" spans="1:17" x14ac:dyDescent="0.25">
      <c r="A303">
        <v>4653</v>
      </c>
      <c r="B303">
        <v>0</v>
      </c>
      <c r="D303" t="s">
        <v>38</v>
      </c>
      <c r="E303" t="s">
        <v>44</v>
      </c>
      <c r="F303">
        <v>0</v>
      </c>
      <c r="G303">
        <v>0</v>
      </c>
      <c r="H303">
        <v>0</v>
      </c>
      <c r="K303">
        <v>0</v>
      </c>
      <c r="L303" t="s">
        <v>40</v>
      </c>
      <c r="M303">
        <v>0</v>
      </c>
      <c r="Q303">
        <v>12359224</v>
      </c>
    </row>
    <row r="304" spans="1:17" x14ac:dyDescent="0.25">
      <c r="A304">
        <v>4658</v>
      </c>
      <c r="B304">
        <v>0</v>
      </c>
      <c r="D304" t="s">
        <v>38</v>
      </c>
      <c r="E304" t="s">
        <v>44</v>
      </c>
      <c r="F304">
        <v>0</v>
      </c>
      <c r="G304">
        <v>0</v>
      </c>
      <c r="H304">
        <v>0</v>
      </c>
      <c r="K304">
        <v>0</v>
      </c>
      <c r="L304" t="s">
        <v>40</v>
      </c>
      <c r="M304">
        <v>0</v>
      </c>
      <c r="Q304">
        <v>14835863</v>
      </c>
    </row>
    <row r="305" spans="1:17" x14ac:dyDescent="0.25">
      <c r="A305">
        <v>4880</v>
      </c>
      <c r="B305">
        <v>0</v>
      </c>
      <c r="D305" t="s">
        <v>38</v>
      </c>
      <c r="E305" t="s">
        <v>44</v>
      </c>
      <c r="F305">
        <v>0</v>
      </c>
      <c r="G305">
        <v>0</v>
      </c>
      <c r="H305">
        <v>0</v>
      </c>
      <c r="K305">
        <v>0</v>
      </c>
      <c r="L305" t="s">
        <v>43</v>
      </c>
      <c r="M305">
        <v>0</v>
      </c>
      <c r="Q305">
        <v>14831310</v>
      </c>
    </row>
    <row r="306" spans="1:17" x14ac:dyDescent="0.25">
      <c r="A306">
        <v>8989</v>
      </c>
      <c r="B306">
        <v>0</v>
      </c>
      <c r="D306" t="s">
        <v>54</v>
      </c>
      <c r="E306" t="s">
        <v>44</v>
      </c>
      <c r="F306">
        <v>1</v>
      </c>
      <c r="G306">
        <v>1</v>
      </c>
      <c r="H306">
        <v>0</v>
      </c>
      <c r="K306">
        <v>0</v>
      </c>
      <c r="L306" t="s">
        <v>45</v>
      </c>
      <c r="M306">
        <v>0</v>
      </c>
      <c r="Q306">
        <v>3745930</v>
      </c>
    </row>
    <row r="307" spans="1:17" x14ac:dyDescent="0.25">
      <c r="A307">
        <v>11031</v>
      </c>
      <c r="B307">
        <v>0</v>
      </c>
      <c r="D307" t="s">
        <v>38</v>
      </c>
      <c r="E307" t="s">
        <v>44</v>
      </c>
      <c r="F307">
        <v>0</v>
      </c>
      <c r="G307">
        <v>0</v>
      </c>
      <c r="H307">
        <v>0</v>
      </c>
      <c r="K307">
        <v>0</v>
      </c>
      <c r="L307" t="s">
        <v>45</v>
      </c>
      <c r="M307">
        <v>0</v>
      </c>
      <c r="Q307">
        <v>3714445</v>
      </c>
    </row>
    <row r="308" spans="1:17" x14ac:dyDescent="0.25">
      <c r="A308">
        <v>13923</v>
      </c>
      <c r="B308">
        <v>0</v>
      </c>
      <c r="D308" t="s">
        <v>38</v>
      </c>
      <c r="E308" t="s">
        <v>44</v>
      </c>
      <c r="F308">
        <v>0</v>
      </c>
      <c r="G308">
        <v>0</v>
      </c>
      <c r="H308">
        <v>0</v>
      </c>
      <c r="K308">
        <v>0</v>
      </c>
      <c r="L308" t="s">
        <v>129</v>
      </c>
      <c r="M308">
        <v>0</v>
      </c>
      <c r="Q308">
        <v>14877869</v>
      </c>
    </row>
    <row r="309" spans="1:17" x14ac:dyDescent="0.25">
      <c r="A309">
        <v>13953</v>
      </c>
      <c r="B309">
        <v>0</v>
      </c>
      <c r="D309" t="s">
        <v>38</v>
      </c>
      <c r="E309" t="s">
        <v>44</v>
      </c>
      <c r="F309">
        <v>0</v>
      </c>
      <c r="G309">
        <v>0</v>
      </c>
      <c r="H309">
        <v>0</v>
      </c>
      <c r="K309">
        <v>0</v>
      </c>
      <c r="L309" t="s">
        <v>45</v>
      </c>
      <c r="M309">
        <v>0</v>
      </c>
      <c r="Q309">
        <v>12341610</v>
      </c>
    </row>
    <row r="310" spans="1:17" x14ac:dyDescent="0.25">
      <c r="A310">
        <v>18732</v>
      </c>
      <c r="B310">
        <v>0</v>
      </c>
      <c r="D310" t="s">
        <v>38</v>
      </c>
      <c r="E310" t="s">
        <v>44</v>
      </c>
      <c r="F310">
        <v>0</v>
      </c>
      <c r="G310">
        <v>0</v>
      </c>
      <c r="H310">
        <v>0</v>
      </c>
      <c r="K310">
        <v>0</v>
      </c>
      <c r="L310" t="s">
        <v>45</v>
      </c>
      <c r="M310">
        <v>0</v>
      </c>
      <c r="Q310">
        <v>17329754</v>
      </c>
    </row>
    <row r="311" spans="1:17" x14ac:dyDescent="0.25">
      <c r="A311">
        <v>4680</v>
      </c>
      <c r="B311">
        <v>239535</v>
      </c>
      <c r="C311" t="s">
        <v>66</v>
      </c>
      <c r="D311" t="s">
        <v>38</v>
      </c>
      <c r="E311" t="s">
        <v>74</v>
      </c>
      <c r="F311">
        <v>0</v>
      </c>
      <c r="G311">
        <v>0</v>
      </c>
      <c r="H311">
        <v>0</v>
      </c>
      <c r="K311">
        <v>5.67</v>
      </c>
      <c r="L311" t="s">
        <v>45</v>
      </c>
      <c r="M311">
        <v>2</v>
      </c>
      <c r="P311" t="s">
        <v>41</v>
      </c>
      <c r="Q311">
        <v>15566123</v>
      </c>
    </row>
    <row r="312" spans="1:17" x14ac:dyDescent="0.25">
      <c r="A312">
        <v>5422</v>
      </c>
      <c r="B312">
        <v>246140</v>
      </c>
      <c r="C312" t="s">
        <v>66</v>
      </c>
      <c r="D312" t="s">
        <v>38</v>
      </c>
      <c r="E312" t="s">
        <v>74</v>
      </c>
      <c r="F312">
        <v>0</v>
      </c>
      <c r="G312">
        <v>0</v>
      </c>
      <c r="H312">
        <v>0</v>
      </c>
      <c r="K312">
        <v>3.7</v>
      </c>
      <c r="L312" t="s">
        <v>59</v>
      </c>
      <c r="M312">
        <v>3</v>
      </c>
      <c r="P312" t="s">
        <v>41</v>
      </c>
      <c r="Q312">
        <v>15596759</v>
      </c>
    </row>
    <row r="313" spans="1:17" x14ac:dyDescent="0.25">
      <c r="A313">
        <v>6259</v>
      </c>
      <c r="B313">
        <v>254269</v>
      </c>
      <c r="C313" t="s">
        <v>66</v>
      </c>
      <c r="D313" t="s">
        <v>38</v>
      </c>
      <c r="E313" t="s">
        <v>74</v>
      </c>
      <c r="F313">
        <v>0</v>
      </c>
      <c r="G313">
        <v>0</v>
      </c>
      <c r="H313">
        <v>0</v>
      </c>
      <c r="K313">
        <v>0.76</v>
      </c>
      <c r="L313" t="s">
        <v>45</v>
      </c>
      <c r="M313">
        <v>2</v>
      </c>
      <c r="P313" t="s">
        <v>41</v>
      </c>
      <c r="Q313">
        <v>6113140</v>
      </c>
    </row>
    <row r="314" spans="1:17" x14ac:dyDescent="0.25">
      <c r="A314">
        <v>7088</v>
      </c>
      <c r="B314">
        <v>261430</v>
      </c>
      <c r="C314" t="s">
        <v>66</v>
      </c>
      <c r="D314" t="s">
        <v>38</v>
      </c>
      <c r="E314" t="s">
        <v>74</v>
      </c>
      <c r="F314">
        <v>0</v>
      </c>
      <c r="G314">
        <v>0</v>
      </c>
      <c r="H314">
        <v>0</v>
      </c>
      <c r="K314">
        <v>0.98</v>
      </c>
      <c r="L314" t="s">
        <v>63</v>
      </c>
      <c r="M314">
        <v>18</v>
      </c>
      <c r="P314" t="s">
        <v>41</v>
      </c>
      <c r="Q314">
        <v>10723764</v>
      </c>
    </row>
    <row r="315" spans="1:17" x14ac:dyDescent="0.25">
      <c r="A315">
        <v>10633</v>
      </c>
      <c r="B315">
        <v>290584</v>
      </c>
      <c r="C315" t="s">
        <v>66</v>
      </c>
      <c r="D315" t="s">
        <v>38</v>
      </c>
      <c r="E315" t="s">
        <v>74</v>
      </c>
      <c r="F315">
        <v>0</v>
      </c>
      <c r="G315">
        <v>0</v>
      </c>
      <c r="H315">
        <v>0</v>
      </c>
      <c r="K315">
        <v>0.9</v>
      </c>
      <c r="L315" t="s">
        <v>57</v>
      </c>
      <c r="M315">
        <v>3</v>
      </c>
      <c r="P315" t="s">
        <v>41</v>
      </c>
      <c r="Q315">
        <v>15566170</v>
      </c>
    </row>
    <row r="316" spans="1:17" x14ac:dyDescent="0.25">
      <c r="A316">
        <v>942</v>
      </c>
      <c r="B316">
        <v>408076</v>
      </c>
      <c r="C316" t="s">
        <v>37</v>
      </c>
      <c r="D316" t="s">
        <v>38</v>
      </c>
      <c r="E316" t="s">
        <v>74</v>
      </c>
      <c r="F316">
        <v>0</v>
      </c>
      <c r="G316">
        <v>0</v>
      </c>
      <c r="H316">
        <v>0</v>
      </c>
      <c r="K316">
        <v>3.15</v>
      </c>
      <c r="L316" t="s">
        <v>43</v>
      </c>
      <c r="M316">
        <v>1</v>
      </c>
      <c r="P316" t="s">
        <v>100</v>
      </c>
      <c r="Q316">
        <v>13079786</v>
      </c>
    </row>
    <row r="317" spans="1:17" x14ac:dyDescent="0.25">
      <c r="A317">
        <v>46</v>
      </c>
      <c r="B317">
        <v>401710</v>
      </c>
      <c r="C317" t="s">
        <v>37</v>
      </c>
      <c r="D317" t="s">
        <v>38</v>
      </c>
      <c r="E317" t="s">
        <v>39</v>
      </c>
      <c r="F317">
        <v>0</v>
      </c>
      <c r="G317">
        <v>0</v>
      </c>
      <c r="H317">
        <v>0</v>
      </c>
      <c r="K317">
        <v>4.53</v>
      </c>
      <c r="L317" t="s">
        <v>40</v>
      </c>
      <c r="M317">
        <v>2</v>
      </c>
      <c r="P317" t="s">
        <v>41</v>
      </c>
      <c r="Q317">
        <v>5991690</v>
      </c>
    </row>
    <row r="318" spans="1:17" x14ac:dyDescent="0.25">
      <c r="A318">
        <v>680</v>
      </c>
      <c r="B318">
        <v>406190</v>
      </c>
      <c r="C318" t="s">
        <v>37</v>
      </c>
      <c r="D318" t="s">
        <v>38</v>
      </c>
      <c r="E318" t="s">
        <v>39</v>
      </c>
      <c r="F318">
        <v>0</v>
      </c>
      <c r="G318">
        <v>0</v>
      </c>
      <c r="H318">
        <v>0</v>
      </c>
      <c r="K318">
        <v>1.94</v>
      </c>
      <c r="L318" t="s">
        <v>55</v>
      </c>
      <c r="M318">
        <v>5</v>
      </c>
      <c r="P318" t="s">
        <v>41</v>
      </c>
      <c r="Q318">
        <v>13082935</v>
      </c>
    </row>
    <row r="319" spans="1:17" x14ac:dyDescent="0.25">
      <c r="A319">
        <v>934</v>
      </c>
      <c r="B319">
        <v>408044</v>
      </c>
      <c r="C319" t="s">
        <v>37</v>
      </c>
      <c r="D319" t="s">
        <v>38</v>
      </c>
      <c r="E319" t="s">
        <v>39</v>
      </c>
      <c r="F319">
        <v>0</v>
      </c>
      <c r="G319">
        <v>0</v>
      </c>
      <c r="H319">
        <v>0</v>
      </c>
      <c r="K319">
        <v>7.27</v>
      </c>
      <c r="L319" t="s">
        <v>45</v>
      </c>
      <c r="M319">
        <v>2</v>
      </c>
      <c r="P319" t="s">
        <v>41</v>
      </c>
      <c r="Q319">
        <v>15619389</v>
      </c>
    </row>
    <row r="320" spans="1:17" x14ac:dyDescent="0.25">
      <c r="A320">
        <v>1087</v>
      </c>
      <c r="B320">
        <v>409112</v>
      </c>
      <c r="C320" t="s">
        <v>37</v>
      </c>
      <c r="D320" t="s">
        <v>38</v>
      </c>
      <c r="E320" t="s">
        <v>39</v>
      </c>
      <c r="F320">
        <v>1</v>
      </c>
      <c r="G320">
        <v>0</v>
      </c>
      <c r="H320">
        <v>0</v>
      </c>
      <c r="K320">
        <v>3.53</v>
      </c>
      <c r="L320" t="s">
        <v>57</v>
      </c>
      <c r="M320">
        <v>3</v>
      </c>
      <c r="P320" t="s">
        <v>41</v>
      </c>
      <c r="Q320">
        <v>17957382</v>
      </c>
    </row>
    <row r="321" spans="1:17" x14ac:dyDescent="0.25">
      <c r="A321">
        <v>2515</v>
      </c>
      <c r="B321">
        <v>219573</v>
      </c>
      <c r="C321" t="s">
        <v>66</v>
      </c>
      <c r="D321" t="s">
        <v>38</v>
      </c>
      <c r="E321" t="s">
        <v>39</v>
      </c>
      <c r="F321">
        <v>0</v>
      </c>
      <c r="G321">
        <v>0</v>
      </c>
      <c r="H321">
        <v>0</v>
      </c>
      <c r="K321">
        <v>7.97</v>
      </c>
      <c r="L321" t="s">
        <v>40</v>
      </c>
      <c r="M321">
        <v>2</v>
      </c>
      <c r="P321" t="s">
        <v>41</v>
      </c>
      <c r="Q321">
        <v>5992730</v>
      </c>
    </row>
    <row r="322" spans="1:17" x14ac:dyDescent="0.25">
      <c r="A322">
        <v>3242</v>
      </c>
      <c r="B322">
        <v>226488</v>
      </c>
      <c r="C322" t="s">
        <v>66</v>
      </c>
      <c r="D322" t="s">
        <v>54</v>
      </c>
      <c r="E322" t="s">
        <v>39</v>
      </c>
      <c r="F322">
        <v>0</v>
      </c>
      <c r="G322">
        <v>0</v>
      </c>
      <c r="H322">
        <v>0</v>
      </c>
      <c r="K322">
        <v>3.09</v>
      </c>
      <c r="L322" t="s">
        <v>55</v>
      </c>
      <c r="M322">
        <v>5</v>
      </c>
      <c r="P322" t="s">
        <v>41</v>
      </c>
      <c r="Q322">
        <v>6072174</v>
      </c>
    </row>
    <row r="323" spans="1:17" x14ac:dyDescent="0.25">
      <c r="A323">
        <v>5681</v>
      </c>
      <c r="B323">
        <v>249519</v>
      </c>
      <c r="C323" t="s">
        <v>66</v>
      </c>
      <c r="D323" t="s">
        <v>38</v>
      </c>
      <c r="E323" t="s">
        <v>39</v>
      </c>
      <c r="F323">
        <v>0</v>
      </c>
      <c r="G323">
        <v>0</v>
      </c>
      <c r="H323">
        <v>0</v>
      </c>
      <c r="K323">
        <v>4.92</v>
      </c>
      <c r="L323" t="s">
        <v>67</v>
      </c>
      <c r="M323">
        <v>4</v>
      </c>
      <c r="P323" t="s">
        <v>41</v>
      </c>
      <c r="Q323">
        <v>5978141</v>
      </c>
    </row>
    <row r="324" spans="1:17" x14ac:dyDescent="0.25">
      <c r="A324">
        <v>6114</v>
      </c>
      <c r="B324">
        <v>253085</v>
      </c>
      <c r="C324" t="s">
        <v>66</v>
      </c>
      <c r="D324" t="s">
        <v>38</v>
      </c>
      <c r="E324" t="s">
        <v>39</v>
      </c>
      <c r="F324">
        <v>0</v>
      </c>
      <c r="G324">
        <v>0</v>
      </c>
      <c r="H324">
        <v>0</v>
      </c>
      <c r="K324">
        <v>10.029999999999999</v>
      </c>
      <c r="L324" t="s">
        <v>79</v>
      </c>
      <c r="M324">
        <v>7</v>
      </c>
      <c r="P324" t="s">
        <v>41</v>
      </c>
      <c r="Q324">
        <v>6075252</v>
      </c>
    </row>
    <row r="325" spans="1:17" x14ac:dyDescent="0.25">
      <c r="A325">
        <v>6204</v>
      </c>
      <c r="B325">
        <v>253579</v>
      </c>
      <c r="C325" t="s">
        <v>66</v>
      </c>
      <c r="D325" t="s">
        <v>38</v>
      </c>
      <c r="E325" t="s">
        <v>39</v>
      </c>
      <c r="F325">
        <v>0</v>
      </c>
      <c r="G325">
        <v>0</v>
      </c>
      <c r="H325">
        <v>0</v>
      </c>
      <c r="K325">
        <v>1</v>
      </c>
      <c r="L325" t="s">
        <v>45</v>
      </c>
      <c r="M325">
        <v>2</v>
      </c>
      <c r="P325" t="s">
        <v>41</v>
      </c>
      <c r="Q325">
        <v>6053543</v>
      </c>
    </row>
    <row r="326" spans="1:17" x14ac:dyDescent="0.25">
      <c r="A326">
        <v>8217</v>
      </c>
      <c r="B326">
        <v>271796</v>
      </c>
      <c r="C326" t="s">
        <v>66</v>
      </c>
      <c r="D326" t="s">
        <v>38</v>
      </c>
      <c r="E326" t="s">
        <v>39</v>
      </c>
      <c r="F326">
        <v>0</v>
      </c>
      <c r="G326">
        <v>0</v>
      </c>
      <c r="H326">
        <v>0</v>
      </c>
      <c r="K326">
        <v>2.75</v>
      </c>
      <c r="L326" t="s">
        <v>43</v>
      </c>
      <c r="M326">
        <v>1</v>
      </c>
      <c r="P326" t="s">
        <v>41</v>
      </c>
      <c r="Q326">
        <v>15554390</v>
      </c>
    </row>
    <row r="327" spans="1:17" x14ac:dyDescent="0.25">
      <c r="A327">
        <v>83690</v>
      </c>
      <c r="B327">
        <v>272818</v>
      </c>
      <c r="C327" t="s">
        <v>66</v>
      </c>
      <c r="D327" t="s">
        <v>38</v>
      </c>
      <c r="E327" t="s">
        <v>39</v>
      </c>
      <c r="F327">
        <v>0</v>
      </c>
      <c r="G327">
        <v>0</v>
      </c>
      <c r="H327">
        <v>0</v>
      </c>
      <c r="J327" t="s">
        <v>83</v>
      </c>
      <c r="K327">
        <v>5.5</v>
      </c>
      <c r="L327" t="s">
        <v>40</v>
      </c>
      <c r="M327">
        <v>2</v>
      </c>
      <c r="P327" t="s">
        <v>41</v>
      </c>
      <c r="Q327">
        <v>15575462</v>
      </c>
    </row>
    <row r="328" spans="1:17" x14ac:dyDescent="0.25">
      <c r="A328">
        <v>9097</v>
      </c>
      <c r="B328">
        <v>278268</v>
      </c>
      <c r="C328" t="s">
        <v>66</v>
      </c>
      <c r="D328" t="s">
        <v>38</v>
      </c>
      <c r="E328" t="s">
        <v>39</v>
      </c>
      <c r="F328">
        <v>0</v>
      </c>
      <c r="G328">
        <v>0</v>
      </c>
      <c r="H328">
        <v>0</v>
      </c>
      <c r="K328">
        <v>3.14</v>
      </c>
      <c r="L328" t="s">
        <v>43</v>
      </c>
      <c r="M328">
        <v>1</v>
      </c>
      <c r="P328" t="s">
        <v>41</v>
      </c>
      <c r="Q328">
        <v>6037137</v>
      </c>
    </row>
    <row r="329" spans="1:17" x14ac:dyDescent="0.25">
      <c r="A329">
        <v>9191</v>
      </c>
      <c r="B329">
        <v>278902</v>
      </c>
      <c r="C329" t="s">
        <v>66</v>
      </c>
      <c r="D329" t="s">
        <v>38</v>
      </c>
      <c r="E329" t="s">
        <v>39</v>
      </c>
      <c r="F329">
        <v>0</v>
      </c>
      <c r="G329">
        <v>0</v>
      </c>
      <c r="H329">
        <v>0</v>
      </c>
      <c r="J329" t="s">
        <v>83</v>
      </c>
      <c r="K329">
        <v>3.21</v>
      </c>
      <c r="L329" t="s">
        <v>64</v>
      </c>
      <c r="M329">
        <v>4</v>
      </c>
      <c r="P329" t="s">
        <v>41</v>
      </c>
      <c r="Q329">
        <v>13068910</v>
      </c>
    </row>
    <row r="330" spans="1:17" x14ac:dyDescent="0.25">
      <c r="A330">
        <v>9258</v>
      </c>
      <c r="B330">
        <v>279359</v>
      </c>
      <c r="C330" t="s">
        <v>66</v>
      </c>
      <c r="D330" t="s">
        <v>38</v>
      </c>
      <c r="E330" t="s">
        <v>39</v>
      </c>
      <c r="F330">
        <v>0</v>
      </c>
      <c r="G330">
        <v>0</v>
      </c>
      <c r="H330">
        <v>0</v>
      </c>
      <c r="K330">
        <v>2.09</v>
      </c>
      <c r="L330" t="s">
        <v>43</v>
      </c>
      <c r="M330">
        <v>1</v>
      </c>
      <c r="P330" t="s">
        <v>41</v>
      </c>
      <c r="Q330">
        <v>13082936</v>
      </c>
    </row>
    <row r="331" spans="1:17" x14ac:dyDescent="0.25">
      <c r="A331">
        <v>9946</v>
      </c>
      <c r="B331">
        <v>284736</v>
      </c>
      <c r="C331" t="s">
        <v>66</v>
      </c>
      <c r="D331" t="s">
        <v>38</v>
      </c>
      <c r="E331" t="s">
        <v>39</v>
      </c>
      <c r="F331">
        <v>1</v>
      </c>
      <c r="G331">
        <v>0</v>
      </c>
      <c r="H331">
        <v>0</v>
      </c>
      <c r="K331">
        <v>5.08</v>
      </c>
      <c r="L331" t="s">
        <v>40</v>
      </c>
      <c r="M331">
        <v>2</v>
      </c>
      <c r="P331" t="s">
        <v>41</v>
      </c>
      <c r="Q331">
        <v>15581337</v>
      </c>
    </row>
    <row r="332" spans="1:17" x14ac:dyDescent="0.25">
      <c r="A332">
        <v>12266</v>
      </c>
      <c r="B332">
        <v>305066</v>
      </c>
      <c r="C332" t="s">
        <v>66</v>
      </c>
      <c r="D332" t="s">
        <v>38</v>
      </c>
      <c r="E332" t="s">
        <v>39</v>
      </c>
      <c r="F332">
        <v>0</v>
      </c>
      <c r="G332">
        <v>0</v>
      </c>
      <c r="H332">
        <v>0</v>
      </c>
      <c r="K332">
        <v>6.3</v>
      </c>
      <c r="L332" t="s">
        <v>45</v>
      </c>
      <c r="M332">
        <v>2</v>
      </c>
      <c r="P332" t="s">
        <v>41</v>
      </c>
      <c r="Q332">
        <v>15619330</v>
      </c>
    </row>
    <row r="333" spans="1:17" x14ac:dyDescent="0.25">
      <c r="A333">
        <v>15619</v>
      </c>
      <c r="B333">
        <v>335965</v>
      </c>
      <c r="C333" t="s">
        <v>66</v>
      </c>
      <c r="D333" t="s">
        <v>38</v>
      </c>
      <c r="E333" t="s">
        <v>39</v>
      </c>
      <c r="F333">
        <v>1</v>
      </c>
      <c r="G333">
        <v>0</v>
      </c>
      <c r="H333">
        <v>0</v>
      </c>
      <c r="K333">
        <v>2.95</v>
      </c>
      <c r="L333" t="s">
        <v>57</v>
      </c>
      <c r="M333">
        <v>3</v>
      </c>
      <c r="P333" t="s">
        <v>41</v>
      </c>
      <c r="Q333">
        <v>17975505</v>
      </c>
    </row>
    <row r="334" spans="1:17" x14ac:dyDescent="0.25">
      <c r="A334">
        <v>16917</v>
      </c>
      <c r="B334">
        <v>348014</v>
      </c>
      <c r="C334" t="s">
        <v>66</v>
      </c>
      <c r="D334" t="s">
        <v>38</v>
      </c>
      <c r="E334" t="s">
        <v>39</v>
      </c>
      <c r="F334">
        <v>0</v>
      </c>
      <c r="G334">
        <v>0</v>
      </c>
      <c r="H334">
        <v>0</v>
      </c>
      <c r="K334">
        <v>1.5</v>
      </c>
      <c r="L334" t="s">
        <v>59</v>
      </c>
      <c r="M334">
        <v>3</v>
      </c>
      <c r="P334" t="s">
        <v>41</v>
      </c>
      <c r="Q334">
        <v>17989044</v>
      </c>
    </row>
    <row r="335" spans="1:17" x14ac:dyDescent="0.25">
      <c r="A335">
        <v>17940</v>
      </c>
      <c r="B335">
        <v>357414</v>
      </c>
      <c r="C335" t="s">
        <v>66</v>
      </c>
      <c r="D335" t="s">
        <v>38</v>
      </c>
      <c r="E335" t="s">
        <v>39</v>
      </c>
      <c r="F335">
        <v>0</v>
      </c>
      <c r="G335">
        <v>0</v>
      </c>
      <c r="H335">
        <v>0</v>
      </c>
      <c r="K335">
        <v>1.1299999999999999</v>
      </c>
      <c r="L335" t="s">
        <v>43</v>
      </c>
      <c r="M335">
        <v>1</v>
      </c>
      <c r="P335" t="s">
        <v>41</v>
      </c>
      <c r="Q335">
        <v>17999631</v>
      </c>
    </row>
    <row r="336" spans="1:17" x14ac:dyDescent="0.25">
      <c r="A336">
        <v>18913</v>
      </c>
      <c r="B336">
        <v>366304</v>
      </c>
      <c r="C336" t="s">
        <v>66</v>
      </c>
      <c r="D336" t="s">
        <v>38</v>
      </c>
      <c r="E336" t="s">
        <v>39</v>
      </c>
      <c r="F336">
        <v>0</v>
      </c>
      <c r="G336">
        <v>0</v>
      </c>
      <c r="H336">
        <v>0</v>
      </c>
      <c r="K336">
        <v>6.67</v>
      </c>
      <c r="L336" t="s">
        <v>43</v>
      </c>
      <c r="M336">
        <v>1</v>
      </c>
      <c r="P336" t="s">
        <v>41</v>
      </c>
      <c r="Q336">
        <v>18009616</v>
      </c>
    </row>
    <row r="337" spans="1:17" x14ac:dyDescent="0.25">
      <c r="A337">
        <v>20431</v>
      </c>
      <c r="B337">
        <v>386314</v>
      </c>
      <c r="C337" t="s">
        <v>97</v>
      </c>
      <c r="D337" t="s">
        <v>38</v>
      </c>
      <c r="E337" t="s">
        <v>39</v>
      </c>
      <c r="F337">
        <v>0</v>
      </c>
      <c r="G337">
        <v>0</v>
      </c>
      <c r="H337">
        <v>0</v>
      </c>
      <c r="K337">
        <v>18.84</v>
      </c>
      <c r="L337" t="s">
        <v>45</v>
      </c>
      <c r="M337">
        <v>2</v>
      </c>
      <c r="P337" t="s">
        <v>41</v>
      </c>
      <c r="Q337">
        <v>15619335</v>
      </c>
    </row>
    <row r="338" spans="1:17" x14ac:dyDescent="0.25">
      <c r="A338">
        <v>20608</v>
      </c>
      <c r="B338">
        <v>387317</v>
      </c>
      <c r="C338" t="s">
        <v>97</v>
      </c>
      <c r="D338" t="s">
        <v>38</v>
      </c>
      <c r="E338" t="s">
        <v>39</v>
      </c>
      <c r="F338">
        <v>1</v>
      </c>
      <c r="G338">
        <v>0</v>
      </c>
      <c r="H338">
        <v>0</v>
      </c>
      <c r="K338">
        <v>9.1999999999999993</v>
      </c>
      <c r="L338" t="s">
        <v>64</v>
      </c>
      <c r="M338">
        <v>4</v>
      </c>
      <c r="P338" t="s">
        <v>41</v>
      </c>
      <c r="Q338">
        <v>6048257</v>
      </c>
    </row>
    <row r="339" spans="1:17" x14ac:dyDescent="0.25">
      <c r="A339">
        <v>1549</v>
      </c>
      <c r="B339">
        <v>413190</v>
      </c>
      <c r="C339" t="s">
        <v>37</v>
      </c>
      <c r="D339" t="s">
        <v>54</v>
      </c>
      <c r="E339" t="s">
        <v>39</v>
      </c>
      <c r="F339">
        <v>0</v>
      </c>
      <c r="G339">
        <v>0</v>
      </c>
      <c r="H339">
        <v>0</v>
      </c>
      <c r="K339">
        <v>4</v>
      </c>
      <c r="L339" t="s">
        <v>71</v>
      </c>
      <c r="M339">
        <v>19</v>
      </c>
      <c r="P339" t="s">
        <v>100</v>
      </c>
      <c r="Q339">
        <v>18009031</v>
      </c>
    </row>
    <row r="340" spans="1:17" x14ac:dyDescent="0.25">
      <c r="A340">
        <v>4946</v>
      </c>
      <c r="B340">
        <v>242094</v>
      </c>
      <c r="C340" t="s">
        <v>66</v>
      </c>
      <c r="D340" t="s">
        <v>54</v>
      </c>
      <c r="E340" t="s">
        <v>39</v>
      </c>
      <c r="F340">
        <v>0</v>
      </c>
      <c r="G340">
        <v>0</v>
      </c>
      <c r="H340">
        <v>0</v>
      </c>
      <c r="K340">
        <v>1.86</v>
      </c>
      <c r="L340" t="s">
        <v>40</v>
      </c>
      <c r="M340">
        <v>2</v>
      </c>
      <c r="P340" t="s">
        <v>100</v>
      </c>
      <c r="Q340">
        <v>15602454</v>
      </c>
    </row>
    <row r="341" spans="1:17" x14ac:dyDescent="0.25">
      <c r="A341">
        <v>15714</v>
      </c>
      <c r="B341">
        <v>336895</v>
      </c>
      <c r="C341" t="s">
        <v>66</v>
      </c>
      <c r="D341" t="s">
        <v>38</v>
      </c>
      <c r="E341" t="s">
        <v>39</v>
      </c>
      <c r="F341">
        <v>0</v>
      </c>
      <c r="G341">
        <v>0</v>
      </c>
      <c r="H341">
        <v>0</v>
      </c>
      <c r="K341">
        <v>6.84</v>
      </c>
      <c r="L341" t="s">
        <v>57</v>
      </c>
      <c r="M341">
        <v>3</v>
      </c>
      <c r="N341" t="s">
        <v>62</v>
      </c>
      <c r="O341" t="s">
        <v>51</v>
      </c>
      <c r="P341" t="s">
        <v>100</v>
      </c>
      <c r="Q341">
        <v>17976565</v>
      </c>
    </row>
    <row r="342" spans="1:17" x14ac:dyDescent="0.25">
      <c r="A342">
        <v>15807</v>
      </c>
      <c r="B342">
        <v>337407</v>
      </c>
      <c r="C342" t="s">
        <v>66</v>
      </c>
      <c r="D342" t="s">
        <v>38</v>
      </c>
      <c r="E342" t="s">
        <v>39</v>
      </c>
      <c r="F342">
        <v>0</v>
      </c>
      <c r="G342">
        <v>0</v>
      </c>
      <c r="H342">
        <v>0</v>
      </c>
      <c r="K342">
        <v>4.58</v>
      </c>
      <c r="L342" t="s">
        <v>40</v>
      </c>
      <c r="M342">
        <v>2</v>
      </c>
      <c r="P342" t="s">
        <v>100</v>
      </c>
      <c r="Q342">
        <v>17977136</v>
      </c>
    </row>
    <row r="343" spans="1:17" x14ac:dyDescent="0.25">
      <c r="A343">
        <v>17532</v>
      </c>
      <c r="B343">
        <v>354409</v>
      </c>
      <c r="C343" t="s">
        <v>66</v>
      </c>
      <c r="D343" t="s">
        <v>38</v>
      </c>
      <c r="E343" t="s">
        <v>39</v>
      </c>
      <c r="F343">
        <v>0</v>
      </c>
      <c r="G343">
        <v>0</v>
      </c>
      <c r="H343">
        <v>0</v>
      </c>
      <c r="K343">
        <v>2.52</v>
      </c>
      <c r="L343" t="s">
        <v>43</v>
      </c>
      <c r="M343">
        <v>1</v>
      </c>
      <c r="P343" t="s">
        <v>100</v>
      </c>
      <c r="Q343">
        <v>17996238</v>
      </c>
    </row>
    <row r="344" spans="1:17" x14ac:dyDescent="0.25">
      <c r="A344">
        <v>18859</v>
      </c>
      <c r="B344">
        <v>365790</v>
      </c>
      <c r="C344" t="s">
        <v>66</v>
      </c>
      <c r="D344" t="s">
        <v>54</v>
      </c>
      <c r="E344" t="s">
        <v>39</v>
      </c>
      <c r="F344">
        <v>0</v>
      </c>
      <c r="G344">
        <v>0</v>
      </c>
      <c r="H344">
        <v>0</v>
      </c>
      <c r="K344">
        <v>2.62</v>
      </c>
      <c r="L344" t="s">
        <v>53</v>
      </c>
      <c r="M344">
        <v>16</v>
      </c>
      <c r="P344" t="s">
        <v>100</v>
      </c>
      <c r="Q344">
        <v>18009054</v>
      </c>
    </row>
    <row r="345" spans="1:17" x14ac:dyDescent="0.25">
      <c r="A345">
        <v>20185</v>
      </c>
      <c r="B345">
        <v>387161</v>
      </c>
      <c r="C345" t="s">
        <v>97</v>
      </c>
      <c r="D345" t="s">
        <v>38</v>
      </c>
      <c r="E345" t="s">
        <v>39</v>
      </c>
      <c r="F345">
        <v>0</v>
      </c>
      <c r="G345">
        <v>0</v>
      </c>
      <c r="H345">
        <v>0</v>
      </c>
      <c r="K345">
        <v>0.92</v>
      </c>
      <c r="L345" t="s">
        <v>55</v>
      </c>
      <c r="M345">
        <v>5</v>
      </c>
      <c r="P345" t="s">
        <v>100</v>
      </c>
      <c r="Q345">
        <v>15565866</v>
      </c>
    </row>
    <row r="346" spans="1:17" x14ac:dyDescent="0.25">
      <c r="A346">
        <v>2790</v>
      </c>
      <c r="B346">
        <v>0</v>
      </c>
      <c r="D346" t="s">
        <v>54</v>
      </c>
      <c r="E346" t="s">
        <v>39</v>
      </c>
      <c r="F346">
        <v>0</v>
      </c>
      <c r="G346">
        <v>0</v>
      </c>
      <c r="H346">
        <v>0</v>
      </c>
      <c r="K346">
        <v>0</v>
      </c>
      <c r="L346" t="s">
        <v>40</v>
      </c>
      <c r="M346">
        <v>0</v>
      </c>
      <c r="Q346">
        <v>14891307</v>
      </c>
    </row>
    <row r="347" spans="1:17" x14ac:dyDescent="0.25">
      <c r="A347">
        <v>2791</v>
      </c>
      <c r="B347">
        <v>0</v>
      </c>
      <c r="D347" t="s">
        <v>38</v>
      </c>
      <c r="E347" t="s">
        <v>39</v>
      </c>
      <c r="F347">
        <v>0</v>
      </c>
      <c r="G347">
        <v>0</v>
      </c>
      <c r="H347">
        <v>0</v>
      </c>
      <c r="K347">
        <v>0</v>
      </c>
      <c r="L347" t="s">
        <v>40</v>
      </c>
      <c r="M347">
        <v>0</v>
      </c>
      <c r="Q347">
        <v>3567701</v>
      </c>
    </row>
    <row r="348" spans="1:17" x14ac:dyDescent="0.25">
      <c r="A348">
        <v>7846</v>
      </c>
      <c r="B348">
        <v>0</v>
      </c>
      <c r="D348" t="s">
        <v>38</v>
      </c>
      <c r="E348" t="s">
        <v>39</v>
      </c>
      <c r="F348">
        <v>0</v>
      </c>
      <c r="G348">
        <v>0</v>
      </c>
      <c r="H348">
        <v>0</v>
      </c>
      <c r="K348">
        <v>0</v>
      </c>
      <c r="L348" t="s">
        <v>40</v>
      </c>
      <c r="M348">
        <v>0</v>
      </c>
      <c r="Q348">
        <v>14856389</v>
      </c>
    </row>
    <row r="349" spans="1:17" x14ac:dyDescent="0.25">
      <c r="A349">
        <v>11145</v>
      </c>
      <c r="B349">
        <v>0</v>
      </c>
      <c r="D349" t="s">
        <v>38</v>
      </c>
      <c r="E349" t="s">
        <v>39</v>
      </c>
      <c r="F349">
        <v>0</v>
      </c>
      <c r="G349">
        <v>0</v>
      </c>
      <c r="H349">
        <v>0</v>
      </c>
      <c r="K349">
        <v>0</v>
      </c>
      <c r="L349" t="s">
        <v>40</v>
      </c>
      <c r="M349">
        <v>0</v>
      </c>
      <c r="Q349">
        <v>3706681</v>
      </c>
    </row>
    <row r="350" spans="1:17" x14ac:dyDescent="0.25">
      <c r="A350">
        <v>13042</v>
      </c>
      <c r="B350">
        <v>0</v>
      </c>
      <c r="D350" t="s">
        <v>38</v>
      </c>
      <c r="E350" t="s">
        <v>39</v>
      </c>
      <c r="F350">
        <v>0</v>
      </c>
      <c r="G350">
        <v>0</v>
      </c>
      <c r="H350">
        <v>0</v>
      </c>
      <c r="K350">
        <v>0</v>
      </c>
      <c r="L350" t="s">
        <v>45</v>
      </c>
      <c r="M350">
        <v>0</v>
      </c>
      <c r="Q350">
        <v>3714912</v>
      </c>
    </row>
    <row r="351" spans="1:17" x14ac:dyDescent="0.25">
      <c r="A351">
        <v>13278</v>
      </c>
      <c r="B351">
        <v>0</v>
      </c>
      <c r="D351" t="s">
        <v>54</v>
      </c>
      <c r="E351" t="s">
        <v>39</v>
      </c>
      <c r="F351">
        <v>0</v>
      </c>
      <c r="G351">
        <v>0</v>
      </c>
      <c r="H351">
        <v>0</v>
      </c>
      <c r="K351">
        <v>0</v>
      </c>
      <c r="L351" t="s">
        <v>40</v>
      </c>
      <c r="M351">
        <v>0</v>
      </c>
      <c r="Q351">
        <v>14847306</v>
      </c>
    </row>
    <row r="352" spans="1:17" x14ac:dyDescent="0.25">
      <c r="A352">
        <v>13950</v>
      </c>
      <c r="B352">
        <v>0</v>
      </c>
      <c r="D352" t="s">
        <v>38</v>
      </c>
      <c r="E352" t="s">
        <v>39</v>
      </c>
      <c r="F352">
        <v>0</v>
      </c>
      <c r="G352">
        <v>0</v>
      </c>
      <c r="H352">
        <v>0</v>
      </c>
      <c r="K352">
        <v>0</v>
      </c>
      <c r="L352" t="s">
        <v>45</v>
      </c>
      <c r="M352">
        <v>0</v>
      </c>
      <c r="Q352">
        <v>12341917</v>
      </c>
    </row>
    <row r="353" spans="1:17" x14ac:dyDescent="0.25">
      <c r="A353">
        <v>17063</v>
      </c>
      <c r="B353">
        <v>0</v>
      </c>
      <c r="D353" t="s">
        <v>38</v>
      </c>
      <c r="E353" t="s">
        <v>39</v>
      </c>
      <c r="F353">
        <v>0</v>
      </c>
      <c r="G353">
        <v>0</v>
      </c>
      <c r="H353">
        <v>0</v>
      </c>
      <c r="K353">
        <v>0</v>
      </c>
      <c r="L353" t="s">
        <v>40</v>
      </c>
      <c r="M353">
        <v>0</v>
      </c>
      <c r="Q353">
        <v>17311398</v>
      </c>
    </row>
    <row r="354" spans="1:17" x14ac:dyDescent="0.25">
      <c r="A354">
        <v>24324</v>
      </c>
      <c r="B354">
        <v>0</v>
      </c>
      <c r="D354" t="s">
        <v>38</v>
      </c>
      <c r="E354" t="s">
        <v>39</v>
      </c>
      <c r="F354">
        <v>0</v>
      </c>
      <c r="G354">
        <v>0</v>
      </c>
      <c r="H354">
        <v>0</v>
      </c>
      <c r="K354">
        <v>0</v>
      </c>
      <c r="L354" t="s">
        <v>57</v>
      </c>
      <c r="M354">
        <v>0</v>
      </c>
      <c r="Q354">
        <v>17386031</v>
      </c>
    </row>
    <row r="355" spans="1:17" x14ac:dyDescent="0.25">
      <c r="A355">
        <v>2417</v>
      </c>
      <c r="B355">
        <v>0</v>
      </c>
      <c r="D355" t="s">
        <v>38</v>
      </c>
      <c r="E355" t="s">
        <v>39</v>
      </c>
      <c r="F355">
        <v>0</v>
      </c>
      <c r="G355">
        <v>0</v>
      </c>
      <c r="H355">
        <v>0</v>
      </c>
      <c r="K355">
        <v>0</v>
      </c>
      <c r="L355" t="s">
        <v>45</v>
      </c>
      <c r="M355">
        <v>0</v>
      </c>
      <c r="Q355">
        <v>14899085</v>
      </c>
    </row>
    <row r="356" spans="1:17" x14ac:dyDescent="0.25">
      <c r="A356">
        <v>5018</v>
      </c>
      <c r="B356">
        <v>0</v>
      </c>
      <c r="D356" t="s">
        <v>54</v>
      </c>
      <c r="E356" t="s">
        <v>39</v>
      </c>
      <c r="F356">
        <v>0</v>
      </c>
      <c r="G356">
        <v>0</v>
      </c>
      <c r="H356">
        <v>0</v>
      </c>
      <c r="K356">
        <v>0</v>
      </c>
      <c r="L356" t="s">
        <v>40</v>
      </c>
      <c r="M356">
        <v>0</v>
      </c>
      <c r="Q356">
        <v>3685490</v>
      </c>
    </row>
    <row r="357" spans="1:17" x14ac:dyDescent="0.25">
      <c r="A357">
        <v>5025</v>
      </c>
      <c r="B357">
        <v>0</v>
      </c>
      <c r="D357" t="s">
        <v>38</v>
      </c>
      <c r="E357" t="s">
        <v>39</v>
      </c>
      <c r="F357">
        <v>0</v>
      </c>
      <c r="G357">
        <v>0</v>
      </c>
      <c r="H357">
        <v>0</v>
      </c>
      <c r="K357">
        <v>0</v>
      </c>
      <c r="L357" t="s">
        <v>40</v>
      </c>
      <c r="M357">
        <v>0</v>
      </c>
      <c r="Q357">
        <v>3685479</v>
      </c>
    </row>
    <row r="358" spans="1:17" x14ac:dyDescent="0.25">
      <c r="A358">
        <v>7935</v>
      </c>
      <c r="B358">
        <v>0</v>
      </c>
      <c r="D358" t="s">
        <v>38</v>
      </c>
      <c r="E358" t="s">
        <v>39</v>
      </c>
      <c r="F358">
        <v>0</v>
      </c>
      <c r="G358">
        <v>0</v>
      </c>
      <c r="H358">
        <v>0</v>
      </c>
      <c r="K358">
        <v>0</v>
      </c>
      <c r="L358" t="s">
        <v>40</v>
      </c>
      <c r="M358">
        <v>0</v>
      </c>
      <c r="Q358">
        <v>3649337</v>
      </c>
    </row>
    <row r="359" spans="1:17" x14ac:dyDescent="0.25">
      <c r="A359">
        <v>12742</v>
      </c>
      <c r="B359">
        <v>0</v>
      </c>
      <c r="D359" t="s">
        <v>38</v>
      </c>
      <c r="E359" t="s">
        <v>39</v>
      </c>
      <c r="F359">
        <v>0</v>
      </c>
      <c r="G359">
        <v>0</v>
      </c>
      <c r="H359">
        <v>0</v>
      </c>
      <c r="K359">
        <v>0</v>
      </c>
      <c r="L359" t="s">
        <v>40</v>
      </c>
      <c r="M359">
        <v>0</v>
      </c>
      <c r="Q359">
        <v>3641464</v>
      </c>
    </row>
    <row r="360" spans="1:17" x14ac:dyDescent="0.25">
      <c r="A360">
        <v>13926</v>
      </c>
      <c r="B360">
        <v>0</v>
      </c>
      <c r="D360" t="s">
        <v>54</v>
      </c>
      <c r="E360" t="s">
        <v>39</v>
      </c>
      <c r="F360">
        <v>0</v>
      </c>
      <c r="G360">
        <v>0</v>
      </c>
      <c r="H360">
        <v>0</v>
      </c>
      <c r="K360">
        <v>0</v>
      </c>
      <c r="L360" t="s">
        <v>40</v>
      </c>
      <c r="M360">
        <v>0</v>
      </c>
      <c r="Q360">
        <v>14877919</v>
      </c>
    </row>
    <row r="361" spans="1:17" x14ac:dyDescent="0.25">
      <c r="A361">
        <v>2749</v>
      </c>
      <c r="B361">
        <v>0</v>
      </c>
      <c r="D361" t="s">
        <v>38</v>
      </c>
      <c r="E361" t="s">
        <v>39</v>
      </c>
      <c r="F361">
        <v>0</v>
      </c>
      <c r="G361">
        <v>0</v>
      </c>
      <c r="H361">
        <v>0</v>
      </c>
      <c r="K361">
        <v>0</v>
      </c>
      <c r="L361" t="s">
        <v>45</v>
      </c>
      <c r="M361">
        <v>0</v>
      </c>
      <c r="Q361">
        <v>3617336</v>
      </c>
    </row>
    <row r="362" spans="1:17" x14ac:dyDescent="0.25">
      <c r="A362">
        <v>6054</v>
      </c>
      <c r="B362">
        <v>0</v>
      </c>
      <c r="D362" t="s">
        <v>38</v>
      </c>
      <c r="E362" t="s">
        <v>39</v>
      </c>
      <c r="F362">
        <v>0</v>
      </c>
      <c r="G362">
        <v>0</v>
      </c>
      <c r="H362">
        <v>0</v>
      </c>
      <c r="K362">
        <v>0</v>
      </c>
      <c r="L362" t="s">
        <v>40</v>
      </c>
      <c r="M362">
        <v>0</v>
      </c>
      <c r="Q362">
        <v>3641547</v>
      </c>
    </row>
    <row r="363" spans="1:17" x14ac:dyDescent="0.25">
      <c r="A363">
        <v>7109</v>
      </c>
      <c r="B363">
        <v>0</v>
      </c>
      <c r="D363" t="s">
        <v>38</v>
      </c>
      <c r="E363" t="s">
        <v>39</v>
      </c>
      <c r="F363">
        <v>0</v>
      </c>
      <c r="G363">
        <v>0</v>
      </c>
      <c r="H363">
        <v>0</v>
      </c>
      <c r="K363">
        <v>0</v>
      </c>
      <c r="L363" t="s">
        <v>45</v>
      </c>
      <c r="M363">
        <v>0</v>
      </c>
      <c r="Q363">
        <v>3640875</v>
      </c>
    </row>
    <row r="364" spans="1:17" x14ac:dyDescent="0.25">
      <c r="A364">
        <v>7110</v>
      </c>
      <c r="B364">
        <v>0</v>
      </c>
      <c r="D364" t="s">
        <v>38</v>
      </c>
      <c r="E364" t="s">
        <v>39</v>
      </c>
      <c r="F364">
        <v>0</v>
      </c>
      <c r="G364">
        <v>0</v>
      </c>
      <c r="H364">
        <v>0</v>
      </c>
      <c r="K364">
        <v>0</v>
      </c>
      <c r="L364" t="s">
        <v>45</v>
      </c>
      <c r="M364">
        <v>0</v>
      </c>
      <c r="Q364">
        <v>14895399</v>
      </c>
    </row>
    <row r="365" spans="1:17" x14ac:dyDescent="0.25">
      <c r="A365">
        <v>11933</v>
      </c>
      <c r="B365">
        <v>0</v>
      </c>
      <c r="D365" t="s">
        <v>38</v>
      </c>
      <c r="E365" t="s">
        <v>39</v>
      </c>
      <c r="F365">
        <v>0</v>
      </c>
      <c r="G365">
        <v>0</v>
      </c>
      <c r="H365">
        <v>0</v>
      </c>
      <c r="K365">
        <v>0</v>
      </c>
      <c r="L365" t="s">
        <v>40</v>
      </c>
      <c r="M365">
        <v>0</v>
      </c>
      <c r="Q365">
        <v>3607290</v>
      </c>
    </row>
    <row r="366" spans="1:17" x14ac:dyDescent="0.25">
      <c r="A366">
        <v>12750</v>
      </c>
      <c r="B366">
        <v>0</v>
      </c>
      <c r="D366" t="s">
        <v>38</v>
      </c>
      <c r="E366" t="s">
        <v>39</v>
      </c>
      <c r="F366">
        <v>0</v>
      </c>
      <c r="G366">
        <v>0</v>
      </c>
      <c r="H366">
        <v>0</v>
      </c>
      <c r="K366">
        <v>0</v>
      </c>
      <c r="L366" t="s">
        <v>40</v>
      </c>
      <c r="M366">
        <v>0</v>
      </c>
      <c r="Q366">
        <v>3641553</v>
      </c>
    </row>
    <row r="367" spans="1:17" x14ac:dyDescent="0.25">
      <c r="A367">
        <v>2786</v>
      </c>
      <c r="B367">
        <v>0</v>
      </c>
      <c r="D367" t="s">
        <v>54</v>
      </c>
      <c r="E367" t="s">
        <v>39</v>
      </c>
      <c r="F367">
        <v>0</v>
      </c>
      <c r="G367">
        <v>0</v>
      </c>
      <c r="H367">
        <v>0</v>
      </c>
      <c r="K367">
        <v>0</v>
      </c>
      <c r="L367" t="s">
        <v>40</v>
      </c>
      <c r="M367">
        <v>0</v>
      </c>
      <c r="Q367">
        <v>3567778</v>
      </c>
    </row>
    <row r="368" spans="1:17" x14ac:dyDescent="0.25">
      <c r="A368">
        <v>4525</v>
      </c>
      <c r="B368">
        <v>0</v>
      </c>
      <c r="D368" t="s">
        <v>38</v>
      </c>
      <c r="E368" t="s">
        <v>39</v>
      </c>
      <c r="F368">
        <v>0</v>
      </c>
      <c r="G368">
        <v>0</v>
      </c>
      <c r="H368">
        <v>0</v>
      </c>
      <c r="K368">
        <v>0</v>
      </c>
      <c r="L368" t="s">
        <v>45</v>
      </c>
      <c r="M368">
        <v>0</v>
      </c>
      <c r="Q368">
        <v>3598994</v>
      </c>
    </row>
    <row r="369" spans="1:17" x14ac:dyDescent="0.25">
      <c r="A369">
        <v>6918</v>
      </c>
      <c r="B369">
        <v>0</v>
      </c>
      <c r="D369" t="s">
        <v>38</v>
      </c>
      <c r="E369" t="s">
        <v>39</v>
      </c>
      <c r="F369">
        <v>0</v>
      </c>
      <c r="G369">
        <v>0</v>
      </c>
      <c r="H369">
        <v>0</v>
      </c>
      <c r="K369">
        <v>0</v>
      </c>
      <c r="L369" t="s">
        <v>40</v>
      </c>
      <c r="M369">
        <v>0</v>
      </c>
      <c r="Q369">
        <v>3658453</v>
      </c>
    </row>
    <row r="370" spans="1:17" x14ac:dyDescent="0.25">
      <c r="A370">
        <v>11987</v>
      </c>
      <c r="B370">
        <v>0</v>
      </c>
      <c r="D370" t="s">
        <v>38</v>
      </c>
      <c r="E370" t="s">
        <v>39</v>
      </c>
      <c r="F370">
        <v>0</v>
      </c>
      <c r="G370">
        <v>0</v>
      </c>
      <c r="H370">
        <v>0</v>
      </c>
      <c r="K370">
        <v>0</v>
      </c>
      <c r="L370" t="s">
        <v>40</v>
      </c>
      <c r="M370">
        <v>0</v>
      </c>
      <c r="Q370">
        <v>3709590</v>
      </c>
    </row>
    <row r="371" spans="1:17" x14ac:dyDescent="0.25">
      <c r="A371">
        <v>11988</v>
      </c>
      <c r="B371">
        <v>0</v>
      </c>
      <c r="D371" t="s">
        <v>38</v>
      </c>
      <c r="E371" t="s">
        <v>39</v>
      </c>
      <c r="F371">
        <v>0</v>
      </c>
      <c r="G371">
        <v>0</v>
      </c>
      <c r="H371">
        <v>0</v>
      </c>
      <c r="K371">
        <v>0</v>
      </c>
      <c r="L371" t="s">
        <v>40</v>
      </c>
      <c r="M371">
        <v>0</v>
      </c>
      <c r="Q371">
        <v>14897339</v>
      </c>
    </row>
    <row r="372" spans="1:17" x14ac:dyDescent="0.25">
      <c r="A372">
        <v>10607</v>
      </c>
      <c r="B372">
        <v>290400</v>
      </c>
      <c r="C372" t="s">
        <v>66</v>
      </c>
      <c r="D372" t="s">
        <v>38</v>
      </c>
      <c r="E372" t="s">
        <v>86</v>
      </c>
      <c r="F372">
        <v>0</v>
      </c>
      <c r="G372">
        <v>0</v>
      </c>
      <c r="H372">
        <v>0</v>
      </c>
      <c r="K372">
        <v>0.34</v>
      </c>
      <c r="L372" t="s">
        <v>43</v>
      </c>
      <c r="M372">
        <v>1</v>
      </c>
      <c r="P372" t="s">
        <v>41</v>
      </c>
      <c r="Q372">
        <v>15561971</v>
      </c>
    </row>
    <row r="373" spans="1:17" x14ac:dyDescent="0.25">
      <c r="A373">
        <v>11693</v>
      </c>
      <c r="B373">
        <v>300571</v>
      </c>
      <c r="C373" t="s">
        <v>66</v>
      </c>
      <c r="D373" t="s">
        <v>38</v>
      </c>
      <c r="E373" t="s">
        <v>86</v>
      </c>
      <c r="F373">
        <v>0</v>
      </c>
      <c r="G373">
        <v>1</v>
      </c>
      <c r="H373">
        <v>0</v>
      </c>
      <c r="I373" t="s">
        <v>48</v>
      </c>
      <c r="K373">
        <v>3.61</v>
      </c>
      <c r="L373" t="s">
        <v>45</v>
      </c>
      <c r="M373">
        <v>2</v>
      </c>
      <c r="P373" t="s">
        <v>41</v>
      </c>
      <c r="Q373">
        <v>15552886</v>
      </c>
    </row>
    <row r="374" spans="1:17" x14ac:dyDescent="0.25">
      <c r="A374">
        <v>14687</v>
      </c>
      <c r="B374">
        <v>329698</v>
      </c>
      <c r="C374" t="s">
        <v>66</v>
      </c>
      <c r="D374" t="s">
        <v>38</v>
      </c>
      <c r="E374" t="s">
        <v>86</v>
      </c>
      <c r="F374">
        <v>0</v>
      </c>
      <c r="G374">
        <v>0</v>
      </c>
      <c r="H374">
        <v>0</v>
      </c>
      <c r="K374">
        <v>0.38</v>
      </c>
      <c r="L374" t="s">
        <v>43</v>
      </c>
      <c r="M374">
        <v>1</v>
      </c>
      <c r="P374" t="s">
        <v>41</v>
      </c>
      <c r="Q374">
        <v>17968489</v>
      </c>
    </row>
    <row r="375" spans="1:17" x14ac:dyDescent="0.25">
      <c r="A375">
        <v>19033</v>
      </c>
      <c r="B375">
        <v>367502</v>
      </c>
      <c r="C375" t="s">
        <v>66</v>
      </c>
      <c r="D375" t="s">
        <v>38</v>
      </c>
      <c r="E375" t="s">
        <v>86</v>
      </c>
      <c r="F375">
        <v>1</v>
      </c>
      <c r="G375">
        <v>1</v>
      </c>
      <c r="H375">
        <v>0</v>
      </c>
      <c r="I375" t="s">
        <v>12</v>
      </c>
      <c r="K375">
        <v>6.92</v>
      </c>
      <c r="L375" t="s">
        <v>45</v>
      </c>
      <c r="M375">
        <v>2</v>
      </c>
      <c r="P375" t="s">
        <v>41</v>
      </c>
      <c r="Q375">
        <v>18010969</v>
      </c>
    </row>
    <row r="376" spans="1:17" x14ac:dyDescent="0.25">
      <c r="A376">
        <v>806</v>
      </c>
      <c r="B376">
        <v>406982</v>
      </c>
      <c r="C376" t="s">
        <v>37</v>
      </c>
      <c r="D376" t="s">
        <v>38</v>
      </c>
      <c r="E376" t="s">
        <v>86</v>
      </c>
      <c r="F376">
        <v>1</v>
      </c>
      <c r="G376">
        <v>0</v>
      </c>
      <c r="H376">
        <v>0</v>
      </c>
      <c r="K376">
        <v>4.1399999999999997</v>
      </c>
      <c r="L376" t="s">
        <v>45</v>
      </c>
      <c r="M376">
        <v>2</v>
      </c>
      <c r="P376" t="s">
        <v>100</v>
      </c>
      <c r="Q376">
        <v>15562031</v>
      </c>
    </row>
    <row r="377" spans="1:17" x14ac:dyDescent="0.25">
      <c r="A377">
        <v>8343</v>
      </c>
      <c r="B377">
        <v>272537</v>
      </c>
      <c r="C377" t="s">
        <v>66</v>
      </c>
      <c r="D377" t="s">
        <v>54</v>
      </c>
      <c r="E377" t="s">
        <v>86</v>
      </c>
      <c r="F377">
        <v>0</v>
      </c>
      <c r="G377">
        <v>0</v>
      </c>
      <c r="H377">
        <v>0</v>
      </c>
      <c r="K377">
        <v>2.2000000000000002</v>
      </c>
      <c r="L377" t="s">
        <v>45</v>
      </c>
      <c r="M377">
        <v>2</v>
      </c>
      <c r="P377" t="s">
        <v>100</v>
      </c>
      <c r="Q377">
        <v>6023450</v>
      </c>
    </row>
    <row r="378" spans="1:17" x14ac:dyDescent="0.25">
      <c r="A378">
        <v>10588</v>
      </c>
      <c r="B378">
        <v>290360</v>
      </c>
      <c r="C378" t="s">
        <v>66</v>
      </c>
      <c r="D378" t="s">
        <v>38</v>
      </c>
      <c r="E378" t="s">
        <v>86</v>
      </c>
      <c r="F378">
        <v>0</v>
      </c>
      <c r="G378">
        <v>0</v>
      </c>
      <c r="H378">
        <v>0</v>
      </c>
      <c r="K378">
        <v>1.02</v>
      </c>
      <c r="L378" t="s">
        <v>43</v>
      </c>
      <c r="M378">
        <v>1</v>
      </c>
      <c r="P378" t="s">
        <v>100</v>
      </c>
      <c r="Q378">
        <v>15561902</v>
      </c>
    </row>
    <row r="379" spans="1:17" x14ac:dyDescent="0.25">
      <c r="A379">
        <v>11692</v>
      </c>
      <c r="B379">
        <v>300570</v>
      </c>
      <c r="C379" t="s">
        <v>66</v>
      </c>
      <c r="D379" t="s">
        <v>46</v>
      </c>
      <c r="E379" t="s">
        <v>86</v>
      </c>
      <c r="F379">
        <v>1</v>
      </c>
      <c r="G379">
        <v>1</v>
      </c>
      <c r="H379">
        <v>1</v>
      </c>
      <c r="I379" t="s">
        <v>12</v>
      </c>
      <c r="K379">
        <v>1.51</v>
      </c>
      <c r="L379" t="s">
        <v>45</v>
      </c>
      <c r="M379">
        <v>2</v>
      </c>
      <c r="P379" t="s">
        <v>100</v>
      </c>
      <c r="Q379">
        <v>15552881</v>
      </c>
    </row>
    <row r="380" spans="1:17" x14ac:dyDescent="0.25">
      <c r="A380">
        <v>13944</v>
      </c>
      <c r="B380">
        <v>319757</v>
      </c>
      <c r="C380" t="s">
        <v>66</v>
      </c>
      <c r="D380" t="s">
        <v>46</v>
      </c>
      <c r="E380" t="s">
        <v>86</v>
      </c>
      <c r="F380">
        <v>0</v>
      </c>
      <c r="G380">
        <v>1</v>
      </c>
      <c r="H380">
        <v>0</v>
      </c>
      <c r="K380">
        <v>3.81</v>
      </c>
      <c r="L380" t="s">
        <v>40</v>
      </c>
      <c r="M380">
        <v>2</v>
      </c>
      <c r="P380" t="s">
        <v>100</v>
      </c>
      <c r="Q380">
        <v>17957349</v>
      </c>
    </row>
    <row r="381" spans="1:17" x14ac:dyDescent="0.25">
      <c r="A381">
        <v>3105</v>
      </c>
      <c r="B381">
        <v>0</v>
      </c>
      <c r="D381" t="s">
        <v>54</v>
      </c>
      <c r="E381" t="s">
        <v>86</v>
      </c>
      <c r="F381">
        <v>0</v>
      </c>
      <c r="G381">
        <v>0</v>
      </c>
      <c r="H381">
        <v>0</v>
      </c>
      <c r="K381">
        <v>0</v>
      </c>
      <c r="L381" t="s">
        <v>40</v>
      </c>
      <c r="M381">
        <v>0</v>
      </c>
      <c r="Q381">
        <v>3622678</v>
      </c>
    </row>
    <row r="382" spans="1:17" x14ac:dyDescent="0.25">
      <c r="A382">
        <v>3750</v>
      </c>
      <c r="B382">
        <v>0</v>
      </c>
      <c r="D382" t="s">
        <v>54</v>
      </c>
      <c r="E382" t="s">
        <v>86</v>
      </c>
      <c r="F382">
        <v>0</v>
      </c>
      <c r="G382">
        <v>0</v>
      </c>
      <c r="H382">
        <v>0</v>
      </c>
      <c r="K382">
        <v>0</v>
      </c>
      <c r="L382" t="s">
        <v>40</v>
      </c>
      <c r="M382">
        <v>0</v>
      </c>
      <c r="Q382">
        <v>3622664</v>
      </c>
    </row>
    <row r="383" spans="1:17" x14ac:dyDescent="0.25">
      <c r="A383">
        <v>10424</v>
      </c>
      <c r="B383">
        <v>0</v>
      </c>
      <c r="D383" t="s">
        <v>54</v>
      </c>
      <c r="E383" t="s">
        <v>86</v>
      </c>
      <c r="F383">
        <v>0</v>
      </c>
      <c r="G383">
        <v>0</v>
      </c>
      <c r="H383">
        <v>0</v>
      </c>
      <c r="K383">
        <v>0</v>
      </c>
      <c r="L383" t="s">
        <v>43</v>
      </c>
      <c r="M383">
        <v>0</v>
      </c>
      <c r="Q383">
        <v>3670397</v>
      </c>
    </row>
    <row r="384" spans="1:17" x14ac:dyDescent="0.25">
      <c r="A384">
        <v>10853</v>
      </c>
      <c r="B384">
        <v>0</v>
      </c>
      <c r="D384" t="s">
        <v>38</v>
      </c>
      <c r="E384" t="s">
        <v>86</v>
      </c>
      <c r="F384">
        <v>0</v>
      </c>
      <c r="G384">
        <v>0</v>
      </c>
      <c r="H384">
        <v>0</v>
      </c>
      <c r="K384">
        <v>0</v>
      </c>
      <c r="L384" t="s">
        <v>45</v>
      </c>
      <c r="M384">
        <v>0</v>
      </c>
      <c r="Q384">
        <v>12363584</v>
      </c>
    </row>
    <row r="385" spans="1:17" x14ac:dyDescent="0.25">
      <c r="A385">
        <v>10856</v>
      </c>
      <c r="B385">
        <v>0</v>
      </c>
      <c r="D385" t="s">
        <v>38</v>
      </c>
      <c r="E385" t="s">
        <v>86</v>
      </c>
      <c r="F385">
        <v>0</v>
      </c>
      <c r="G385">
        <v>0</v>
      </c>
      <c r="H385">
        <v>0</v>
      </c>
      <c r="K385">
        <v>0</v>
      </c>
      <c r="L385" t="s">
        <v>45</v>
      </c>
      <c r="M385">
        <v>0</v>
      </c>
      <c r="Q385">
        <v>3580116</v>
      </c>
    </row>
    <row r="386" spans="1:17" x14ac:dyDescent="0.25">
      <c r="A386">
        <v>15738</v>
      </c>
      <c r="B386">
        <v>0</v>
      </c>
      <c r="D386" t="s">
        <v>38</v>
      </c>
      <c r="E386" t="s">
        <v>86</v>
      </c>
      <c r="F386">
        <v>0</v>
      </c>
      <c r="G386">
        <v>0</v>
      </c>
      <c r="H386">
        <v>0</v>
      </c>
      <c r="K386">
        <v>0</v>
      </c>
      <c r="L386" t="s">
        <v>55</v>
      </c>
      <c r="M386">
        <v>0</v>
      </c>
      <c r="Q386">
        <v>17296126</v>
      </c>
    </row>
    <row r="387" spans="1:17" x14ac:dyDescent="0.25">
      <c r="A387">
        <v>21797</v>
      </c>
      <c r="B387">
        <v>0</v>
      </c>
      <c r="D387" t="s">
        <v>38</v>
      </c>
      <c r="E387" t="s">
        <v>86</v>
      </c>
      <c r="F387">
        <v>0</v>
      </c>
      <c r="G387">
        <v>0</v>
      </c>
      <c r="H387">
        <v>0</v>
      </c>
      <c r="K387">
        <v>0</v>
      </c>
      <c r="L387" t="s">
        <v>121</v>
      </c>
      <c r="M387">
        <v>0</v>
      </c>
      <c r="Q387">
        <v>17358851</v>
      </c>
    </row>
    <row r="388" spans="1:17" x14ac:dyDescent="0.25">
      <c r="A388">
        <v>8888</v>
      </c>
      <c r="B388">
        <v>0</v>
      </c>
      <c r="D388" t="s">
        <v>54</v>
      </c>
      <c r="E388" t="s">
        <v>86</v>
      </c>
      <c r="F388">
        <v>0</v>
      </c>
      <c r="G388">
        <v>0</v>
      </c>
      <c r="H388">
        <v>0</v>
      </c>
      <c r="K388">
        <v>0</v>
      </c>
      <c r="L388" t="s">
        <v>40</v>
      </c>
      <c r="M388">
        <v>0</v>
      </c>
      <c r="Q388">
        <v>10147679</v>
      </c>
    </row>
    <row r="389" spans="1:17" x14ac:dyDescent="0.25">
      <c r="A389">
        <v>13650</v>
      </c>
      <c r="B389">
        <v>0</v>
      </c>
      <c r="D389" t="s">
        <v>38</v>
      </c>
      <c r="E389" t="s">
        <v>86</v>
      </c>
      <c r="F389">
        <v>0</v>
      </c>
      <c r="G389">
        <v>0</v>
      </c>
      <c r="H389">
        <v>0</v>
      </c>
      <c r="K389">
        <v>0</v>
      </c>
      <c r="L389" t="s">
        <v>40</v>
      </c>
      <c r="M389">
        <v>0</v>
      </c>
      <c r="Q389">
        <v>10154118</v>
      </c>
    </row>
    <row r="390" spans="1:17" x14ac:dyDescent="0.25">
      <c r="A390">
        <v>654</v>
      </c>
      <c r="B390">
        <v>406032</v>
      </c>
      <c r="C390" t="s">
        <v>37</v>
      </c>
      <c r="D390" t="s">
        <v>38</v>
      </c>
      <c r="E390" t="s">
        <v>52</v>
      </c>
      <c r="F390">
        <v>0</v>
      </c>
      <c r="G390">
        <v>0</v>
      </c>
      <c r="H390">
        <v>0</v>
      </c>
      <c r="K390">
        <v>1.1499999999999999</v>
      </c>
      <c r="L390" t="s">
        <v>53</v>
      </c>
      <c r="M390">
        <v>16</v>
      </c>
      <c r="P390" t="s">
        <v>41</v>
      </c>
      <c r="Q390">
        <v>6099636</v>
      </c>
    </row>
    <row r="391" spans="1:17" x14ac:dyDescent="0.25">
      <c r="A391">
        <v>903</v>
      </c>
      <c r="B391">
        <v>407819</v>
      </c>
      <c r="C391" t="s">
        <v>37</v>
      </c>
      <c r="D391" t="s">
        <v>54</v>
      </c>
      <c r="E391" t="s">
        <v>52</v>
      </c>
      <c r="F391">
        <v>0</v>
      </c>
      <c r="G391">
        <v>0</v>
      </c>
      <c r="H391">
        <v>0</v>
      </c>
      <c r="J391" t="s">
        <v>58</v>
      </c>
      <c r="K391">
        <v>1.53</v>
      </c>
      <c r="L391" t="s">
        <v>57</v>
      </c>
      <c r="M391">
        <v>3</v>
      </c>
      <c r="P391" t="s">
        <v>41</v>
      </c>
      <c r="Q391">
        <v>15550970</v>
      </c>
    </row>
    <row r="392" spans="1:17" x14ac:dyDescent="0.25">
      <c r="A392">
        <v>1160</v>
      </c>
      <c r="B392">
        <v>409739</v>
      </c>
      <c r="C392" t="s">
        <v>37</v>
      </c>
      <c r="D392" t="s">
        <v>38</v>
      </c>
      <c r="E392" t="s">
        <v>52</v>
      </c>
      <c r="F392">
        <v>0</v>
      </c>
      <c r="G392">
        <v>0</v>
      </c>
      <c r="H392">
        <v>0</v>
      </c>
      <c r="K392">
        <v>24.74</v>
      </c>
      <c r="L392" t="s">
        <v>45</v>
      </c>
      <c r="M392">
        <v>2</v>
      </c>
      <c r="P392" t="s">
        <v>41</v>
      </c>
      <c r="Q392">
        <v>17965367</v>
      </c>
    </row>
    <row r="393" spans="1:17" x14ac:dyDescent="0.25">
      <c r="A393">
        <v>1370</v>
      </c>
      <c r="B393">
        <v>411583</v>
      </c>
      <c r="C393" t="s">
        <v>37</v>
      </c>
      <c r="D393" t="s">
        <v>38</v>
      </c>
      <c r="E393" t="s">
        <v>52</v>
      </c>
      <c r="F393">
        <v>1</v>
      </c>
      <c r="G393">
        <v>1</v>
      </c>
      <c r="H393">
        <v>0</v>
      </c>
      <c r="K393">
        <v>3.78</v>
      </c>
      <c r="L393" t="s">
        <v>63</v>
      </c>
      <c r="M393">
        <v>18</v>
      </c>
      <c r="P393" t="s">
        <v>41</v>
      </c>
      <c r="Q393">
        <v>17989204</v>
      </c>
    </row>
    <row r="394" spans="1:17" x14ac:dyDescent="0.25">
      <c r="A394">
        <v>1481</v>
      </c>
      <c r="B394">
        <v>412597</v>
      </c>
      <c r="C394" t="s">
        <v>37</v>
      </c>
      <c r="D394" t="s">
        <v>54</v>
      </c>
      <c r="E394" t="s">
        <v>52</v>
      </c>
      <c r="F394">
        <v>1</v>
      </c>
      <c r="G394">
        <v>1</v>
      </c>
      <c r="H394">
        <v>0</v>
      </c>
      <c r="K394">
        <v>7.03</v>
      </c>
      <c r="L394" t="s">
        <v>43</v>
      </c>
      <c r="M394">
        <v>1</v>
      </c>
      <c r="N394" t="s">
        <v>61</v>
      </c>
      <c r="O394" t="s">
        <v>60</v>
      </c>
      <c r="P394" t="s">
        <v>41</v>
      </c>
      <c r="Q394">
        <v>18001625</v>
      </c>
    </row>
    <row r="395" spans="1:17" x14ac:dyDescent="0.25">
      <c r="A395">
        <v>2532</v>
      </c>
      <c r="B395">
        <v>219614</v>
      </c>
      <c r="C395" t="s">
        <v>66</v>
      </c>
      <c r="D395" t="s">
        <v>38</v>
      </c>
      <c r="E395" t="s">
        <v>52</v>
      </c>
      <c r="F395">
        <v>1</v>
      </c>
      <c r="G395">
        <v>1</v>
      </c>
      <c r="H395">
        <v>0</v>
      </c>
      <c r="J395" t="s">
        <v>68</v>
      </c>
      <c r="K395">
        <v>2.56</v>
      </c>
      <c r="L395" t="s">
        <v>69</v>
      </c>
      <c r="M395">
        <v>11</v>
      </c>
      <c r="P395" t="s">
        <v>41</v>
      </c>
      <c r="Q395">
        <v>15549149</v>
      </c>
    </row>
    <row r="396" spans="1:17" x14ac:dyDescent="0.25">
      <c r="A396">
        <v>2806</v>
      </c>
      <c r="B396">
        <v>222487</v>
      </c>
      <c r="C396" t="s">
        <v>66</v>
      </c>
      <c r="D396" t="s">
        <v>38</v>
      </c>
      <c r="E396" t="s">
        <v>52</v>
      </c>
      <c r="F396">
        <v>1</v>
      </c>
      <c r="G396">
        <v>1</v>
      </c>
      <c r="H396">
        <v>0</v>
      </c>
      <c r="J396" t="s">
        <v>70</v>
      </c>
      <c r="K396">
        <v>15.3</v>
      </c>
      <c r="L396" t="s">
        <v>63</v>
      </c>
      <c r="M396">
        <v>18</v>
      </c>
      <c r="P396" t="s">
        <v>41</v>
      </c>
      <c r="Q396">
        <v>5989293</v>
      </c>
    </row>
    <row r="397" spans="1:17" x14ac:dyDescent="0.25">
      <c r="A397">
        <v>2966</v>
      </c>
      <c r="B397">
        <v>223621</v>
      </c>
      <c r="C397" t="s">
        <v>66</v>
      </c>
      <c r="D397" t="s">
        <v>38</v>
      </c>
      <c r="E397" t="s">
        <v>52</v>
      </c>
      <c r="F397">
        <v>0</v>
      </c>
      <c r="G397">
        <v>0</v>
      </c>
      <c r="H397">
        <v>0</v>
      </c>
      <c r="K397">
        <v>4.4400000000000004</v>
      </c>
      <c r="L397" t="s">
        <v>45</v>
      </c>
      <c r="M397">
        <v>2</v>
      </c>
      <c r="P397" t="s">
        <v>41</v>
      </c>
      <c r="Q397">
        <v>6075553</v>
      </c>
    </row>
    <row r="398" spans="1:17" x14ac:dyDescent="0.25">
      <c r="A398">
        <v>3005</v>
      </c>
      <c r="B398">
        <v>224165</v>
      </c>
      <c r="C398" t="s">
        <v>66</v>
      </c>
      <c r="D398" t="s">
        <v>38</v>
      </c>
      <c r="E398" t="s">
        <v>52</v>
      </c>
      <c r="F398">
        <v>0</v>
      </c>
      <c r="G398">
        <v>0</v>
      </c>
      <c r="H398">
        <v>0</v>
      </c>
      <c r="K398">
        <v>2.31</v>
      </c>
      <c r="L398" t="s">
        <v>71</v>
      </c>
      <c r="M398">
        <v>19</v>
      </c>
      <c r="P398" t="s">
        <v>41</v>
      </c>
      <c r="Q398">
        <v>6082872</v>
      </c>
    </row>
    <row r="399" spans="1:17" x14ac:dyDescent="0.25">
      <c r="A399">
        <v>3184</v>
      </c>
      <c r="B399">
        <v>225498</v>
      </c>
      <c r="C399" t="s">
        <v>66</v>
      </c>
      <c r="D399" t="s">
        <v>38</v>
      </c>
      <c r="E399" t="s">
        <v>52</v>
      </c>
      <c r="F399">
        <v>0</v>
      </c>
      <c r="G399">
        <v>0</v>
      </c>
      <c r="H399">
        <v>0</v>
      </c>
      <c r="K399">
        <v>6.23</v>
      </c>
      <c r="L399" t="s">
        <v>45</v>
      </c>
      <c r="M399">
        <v>2</v>
      </c>
      <c r="P399" t="s">
        <v>41</v>
      </c>
      <c r="Q399">
        <v>5992632</v>
      </c>
    </row>
    <row r="400" spans="1:17" x14ac:dyDescent="0.25">
      <c r="A400">
        <v>4287</v>
      </c>
      <c r="B400">
        <v>235814</v>
      </c>
      <c r="C400" t="s">
        <v>66</v>
      </c>
      <c r="D400" t="s">
        <v>38</v>
      </c>
      <c r="E400" t="s">
        <v>52</v>
      </c>
      <c r="F400">
        <v>1</v>
      </c>
      <c r="G400">
        <v>1</v>
      </c>
      <c r="H400">
        <v>0</v>
      </c>
      <c r="J400" t="s">
        <v>70</v>
      </c>
      <c r="K400">
        <v>0.32</v>
      </c>
      <c r="L400" t="s">
        <v>55</v>
      </c>
      <c r="M400">
        <v>5</v>
      </c>
      <c r="P400" t="s">
        <v>41</v>
      </c>
      <c r="Q400">
        <v>15570615</v>
      </c>
    </row>
    <row r="401" spans="1:17" x14ac:dyDescent="0.25">
      <c r="A401">
        <v>4365</v>
      </c>
      <c r="B401">
        <v>236457</v>
      </c>
      <c r="C401" t="s">
        <v>66</v>
      </c>
      <c r="D401" t="s">
        <v>54</v>
      </c>
      <c r="E401" t="s">
        <v>52</v>
      </c>
      <c r="F401">
        <v>0</v>
      </c>
      <c r="G401">
        <v>0</v>
      </c>
      <c r="H401">
        <v>0</v>
      </c>
      <c r="K401">
        <v>0.47</v>
      </c>
      <c r="L401" t="s">
        <v>45</v>
      </c>
      <c r="M401">
        <v>2</v>
      </c>
      <c r="P401" t="s">
        <v>41</v>
      </c>
      <c r="Q401">
        <v>5971211</v>
      </c>
    </row>
    <row r="402" spans="1:17" x14ac:dyDescent="0.25">
      <c r="A402">
        <v>5052</v>
      </c>
      <c r="B402">
        <v>243132</v>
      </c>
      <c r="C402" t="s">
        <v>66</v>
      </c>
      <c r="D402" t="s">
        <v>38</v>
      </c>
      <c r="E402" t="s">
        <v>52</v>
      </c>
      <c r="F402">
        <v>1</v>
      </c>
      <c r="G402">
        <v>1</v>
      </c>
      <c r="H402">
        <v>0</v>
      </c>
      <c r="J402" t="s">
        <v>70</v>
      </c>
      <c r="K402">
        <v>1.18</v>
      </c>
      <c r="L402" t="s">
        <v>64</v>
      </c>
      <c r="M402">
        <v>4</v>
      </c>
      <c r="P402" t="s">
        <v>41</v>
      </c>
      <c r="Q402">
        <v>6077592</v>
      </c>
    </row>
    <row r="403" spans="1:17" x14ac:dyDescent="0.25">
      <c r="A403">
        <v>5094</v>
      </c>
      <c r="B403">
        <v>243536</v>
      </c>
      <c r="C403" t="s">
        <v>66</v>
      </c>
      <c r="D403" t="s">
        <v>38</v>
      </c>
      <c r="E403" t="s">
        <v>52</v>
      </c>
      <c r="F403">
        <v>0</v>
      </c>
      <c r="G403">
        <v>0</v>
      </c>
      <c r="H403">
        <v>0</v>
      </c>
      <c r="J403" t="s">
        <v>70</v>
      </c>
      <c r="K403">
        <v>8.0299999999999994</v>
      </c>
      <c r="L403" t="s">
        <v>63</v>
      </c>
      <c r="M403">
        <v>18</v>
      </c>
      <c r="P403" t="s">
        <v>41</v>
      </c>
      <c r="Q403">
        <v>15612770</v>
      </c>
    </row>
    <row r="404" spans="1:17" x14ac:dyDescent="0.25">
      <c r="A404">
        <v>6283</v>
      </c>
      <c r="B404">
        <v>254532</v>
      </c>
      <c r="C404" t="s">
        <v>66</v>
      </c>
      <c r="D404" t="s">
        <v>38</v>
      </c>
      <c r="E404" t="s">
        <v>52</v>
      </c>
      <c r="F404">
        <v>1</v>
      </c>
      <c r="G404">
        <v>1</v>
      </c>
      <c r="H404">
        <v>0</v>
      </c>
      <c r="K404">
        <v>1.01</v>
      </c>
      <c r="L404" t="s">
        <v>63</v>
      </c>
      <c r="M404">
        <v>18</v>
      </c>
      <c r="P404" t="s">
        <v>41</v>
      </c>
      <c r="Q404">
        <v>15553051</v>
      </c>
    </row>
    <row r="405" spans="1:17" x14ac:dyDescent="0.25">
      <c r="A405">
        <v>7357</v>
      </c>
      <c r="B405">
        <v>264349</v>
      </c>
      <c r="C405" t="s">
        <v>66</v>
      </c>
      <c r="D405" t="s">
        <v>38</v>
      </c>
      <c r="E405" t="s">
        <v>52</v>
      </c>
      <c r="F405">
        <v>0</v>
      </c>
      <c r="G405">
        <v>0</v>
      </c>
      <c r="H405">
        <v>0</v>
      </c>
      <c r="K405">
        <v>1.05</v>
      </c>
      <c r="L405" t="s">
        <v>81</v>
      </c>
      <c r="M405">
        <v>18</v>
      </c>
      <c r="P405" t="s">
        <v>41</v>
      </c>
      <c r="Q405">
        <v>15549861</v>
      </c>
    </row>
    <row r="406" spans="1:17" x14ac:dyDescent="0.25">
      <c r="A406">
        <v>7625</v>
      </c>
      <c r="B406">
        <v>266618</v>
      </c>
      <c r="C406" t="s">
        <v>66</v>
      </c>
      <c r="D406" t="s">
        <v>38</v>
      </c>
      <c r="E406" t="s">
        <v>52</v>
      </c>
      <c r="F406">
        <v>0</v>
      </c>
      <c r="G406">
        <v>0</v>
      </c>
      <c r="H406">
        <v>0</v>
      </c>
      <c r="K406">
        <v>3.15</v>
      </c>
      <c r="L406" t="s">
        <v>57</v>
      </c>
      <c r="M406">
        <v>3</v>
      </c>
      <c r="P406" t="s">
        <v>41</v>
      </c>
      <c r="Q406">
        <v>6085732</v>
      </c>
    </row>
    <row r="407" spans="1:17" x14ac:dyDescent="0.25">
      <c r="A407">
        <v>7630</v>
      </c>
      <c r="B407">
        <v>266652</v>
      </c>
      <c r="C407" t="s">
        <v>66</v>
      </c>
      <c r="D407" t="s">
        <v>38</v>
      </c>
      <c r="E407" t="s">
        <v>52</v>
      </c>
      <c r="F407">
        <v>0</v>
      </c>
      <c r="G407">
        <v>0</v>
      </c>
      <c r="H407">
        <v>0</v>
      </c>
      <c r="K407">
        <v>0.77</v>
      </c>
      <c r="L407" t="s">
        <v>64</v>
      </c>
      <c r="M407">
        <v>4</v>
      </c>
      <c r="P407" t="s">
        <v>41</v>
      </c>
      <c r="Q407">
        <v>6085731</v>
      </c>
    </row>
    <row r="408" spans="1:17" x14ac:dyDescent="0.25">
      <c r="A408">
        <v>8162</v>
      </c>
      <c r="B408">
        <v>271162</v>
      </c>
      <c r="C408" t="s">
        <v>66</v>
      </c>
      <c r="D408" t="s">
        <v>54</v>
      </c>
      <c r="E408" t="s">
        <v>52</v>
      </c>
      <c r="F408">
        <v>0</v>
      </c>
      <c r="G408">
        <v>0</v>
      </c>
      <c r="H408">
        <v>0</v>
      </c>
      <c r="K408">
        <v>4.2699999999999996</v>
      </c>
      <c r="L408" t="s">
        <v>45</v>
      </c>
      <c r="M408">
        <v>2</v>
      </c>
      <c r="P408" t="s">
        <v>41</v>
      </c>
      <c r="Q408">
        <v>15549810</v>
      </c>
    </row>
    <row r="409" spans="1:17" x14ac:dyDescent="0.25">
      <c r="A409">
        <v>8271</v>
      </c>
      <c r="B409">
        <v>271800</v>
      </c>
      <c r="C409" t="s">
        <v>66</v>
      </c>
      <c r="D409" t="s">
        <v>38</v>
      </c>
      <c r="E409" t="s">
        <v>52</v>
      </c>
      <c r="F409">
        <v>0</v>
      </c>
      <c r="G409">
        <v>0</v>
      </c>
      <c r="H409">
        <v>0</v>
      </c>
      <c r="K409">
        <v>2.34</v>
      </c>
      <c r="L409" t="s">
        <v>53</v>
      </c>
      <c r="M409">
        <v>16</v>
      </c>
      <c r="P409" t="s">
        <v>41</v>
      </c>
      <c r="Q409">
        <v>15595154</v>
      </c>
    </row>
    <row r="410" spans="1:17" x14ac:dyDescent="0.25">
      <c r="A410">
        <v>8341</v>
      </c>
      <c r="B410">
        <v>272506</v>
      </c>
      <c r="C410" t="s">
        <v>66</v>
      </c>
      <c r="D410" t="s">
        <v>54</v>
      </c>
      <c r="E410" t="s">
        <v>52</v>
      </c>
      <c r="F410">
        <v>0</v>
      </c>
      <c r="G410">
        <v>0</v>
      </c>
      <c r="H410">
        <v>0</v>
      </c>
      <c r="K410">
        <v>0.95</v>
      </c>
      <c r="L410" t="s">
        <v>82</v>
      </c>
      <c r="M410">
        <v>16</v>
      </c>
      <c r="P410" t="s">
        <v>41</v>
      </c>
      <c r="Q410">
        <v>6023435</v>
      </c>
    </row>
    <row r="411" spans="1:17" x14ac:dyDescent="0.25">
      <c r="A411">
        <v>8515</v>
      </c>
      <c r="B411">
        <v>273452</v>
      </c>
      <c r="C411" t="s">
        <v>66</v>
      </c>
      <c r="D411" t="s">
        <v>38</v>
      </c>
      <c r="E411" t="s">
        <v>52</v>
      </c>
      <c r="F411">
        <v>0</v>
      </c>
      <c r="G411">
        <v>0</v>
      </c>
      <c r="H411">
        <v>0</v>
      </c>
      <c r="J411" t="s">
        <v>70</v>
      </c>
      <c r="K411">
        <v>0.55000000000000004</v>
      </c>
      <c r="L411" t="s">
        <v>45</v>
      </c>
      <c r="M411">
        <v>2</v>
      </c>
      <c r="P411" t="s">
        <v>41</v>
      </c>
      <c r="Q411">
        <v>6029167</v>
      </c>
    </row>
    <row r="412" spans="1:17" x14ac:dyDescent="0.25">
      <c r="A412">
        <v>8537</v>
      </c>
      <c r="B412">
        <v>273498</v>
      </c>
      <c r="C412" t="s">
        <v>66</v>
      </c>
      <c r="D412" t="s">
        <v>38</v>
      </c>
      <c r="E412" t="s">
        <v>52</v>
      </c>
      <c r="F412">
        <v>0</v>
      </c>
      <c r="G412">
        <v>0</v>
      </c>
      <c r="H412">
        <v>0</v>
      </c>
      <c r="K412">
        <v>7.19</v>
      </c>
      <c r="L412" t="s">
        <v>45</v>
      </c>
      <c r="M412">
        <v>2</v>
      </c>
      <c r="P412" t="s">
        <v>41</v>
      </c>
      <c r="Q412">
        <v>15555721</v>
      </c>
    </row>
    <row r="413" spans="1:17" x14ac:dyDescent="0.25">
      <c r="A413">
        <v>8733</v>
      </c>
      <c r="B413">
        <v>300086</v>
      </c>
      <c r="C413" t="s">
        <v>66</v>
      </c>
      <c r="D413" t="s">
        <v>38</v>
      </c>
      <c r="E413" t="s">
        <v>52</v>
      </c>
      <c r="F413">
        <v>0</v>
      </c>
      <c r="G413">
        <v>0</v>
      </c>
      <c r="H413">
        <v>0</v>
      </c>
      <c r="K413">
        <v>0.31</v>
      </c>
      <c r="L413" t="s">
        <v>81</v>
      </c>
      <c r="M413">
        <v>18</v>
      </c>
      <c r="P413" t="s">
        <v>41</v>
      </c>
      <c r="Q413">
        <v>15550812</v>
      </c>
    </row>
    <row r="414" spans="1:17" x14ac:dyDescent="0.25">
      <c r="A414">
        <v>8753</v>
      </c>
      <c r="B414">
        <v>274699</v>
      </c>
      <c r="C414" t="s">
        <v>66</v>
      </c>
      <c r="D414" t="s">
        <v>38</v>
      </c>
      <c r="E414" t="s">
        <v>52</v>
      </c>
      <c r="F414">
        <v>0</v>
      </c>
      <c r="G414">
        <v>0</v>
      </c>
      <c r="H414">
        <v>0</v>
      </c>
      <c r="K414">
        <v>0.69</v>
      </c>
      <c r="L414" t="s">
        <v>63</v>
      </c>
      <c r="M414">
        <v>18</v>
      </c>
      <c r="P414" t="s">
        <v>41</v>
      </c>
      <c r="Q414">
        <v>6099165</v>
      </c>
    </row>
    <row r="415" spans="1:17" x14ac:dyDescent="0.25">
      <c r="A415">
        <v>8978</v>
      </c>
      <c r="B415">
        <v>277392</v>
      </c>
      <c r="C415" t="s">
        <v>66</v>
      </c>
      <c r="D415" t="s">
        <v>38</v>
      </c>
      <c r="E415" t="s">
        <v>52</v>
      </c>
      <c r="F415">
        <v>1</v>
      </c>
      <c r="G415">
        <v>1</v>
      </c>
      <c r="H415">
        <v>0</v>
      </c>
      <c r="K415">
        <v>1.53</v>
      </c>
      <c r="L415" t="s">
        <v>71</v>
      </c>
      <c r="M415">
        <v>19</v>
      </c>
      <c r="P415" t="s">
        <v>41</v>
      </c>
      <c r="Q415">
        <v>6099460</v>
      </c>
    </row>
    <row r="416" spans="1:17" x14ac:dyDescent="0.25">
      <c r="A416">
        <v>10214</v>
      </c>
      <c r="B416">
        <v>287830</v>
      </c>
      <c r="C416" t="s">
        <v>66</v>
      </c>
      <c r="D416" t="s">
        <v>38</v>
      </c>
      <c r="E416" t="s">
        <v>52</v>
      </c>
      <c r="F416">
        <v>1</v>
      </c>
      <c r="G416">
        <v>1</v>
      </c>
      <c r="H416">
        <v>0</v>
      </c>
      <c r="J416" t="s">
        <v>70</v>
      </c>
      <c r="K416">
        <v>3.22</v>
      </c>
      <c r="L416" t="s">
        <v>55</v>
      </c>
      <c r="M416">
        <v>5</v>
      </c>
      <c r="P416" t="s">
        <v>41</v>
      </c>
      <c r="Q416">
        <v>15570611</v>
      </c>
    </row>
    <row r="417" spans="1:17" x14ac:dyDescent="0.25">
      <c r="A417">
        <v>10251</v>
      </c>
      <c r="B417">
        <v>288055</v>
      </c>
      <c r="C417" t="s">
        <v>66</v>
      </c>
      <c r="D417" t="s">
        <v>54</v>
      </c>
      <c r="E417" t="s">
        <v>52</v>
      </c>
      <c r="F417">
        <v>0</v>
      </c>
      <c r="G417">
        <v>0</v>
      </c>
      <c r="H417">
        <v>0</v>
      </c>
      <c r="K417">
        <v>3.34</v>
      </c>
      <c r="L417" t="s">
        <v>43</v>
      </c>
      <c r="M417">
        <v>1</v>
      </c>
      <c r="P417" t="s">
        <v>41</v>
      </c>
      <c r="Q417">
        <v>6051938</v>
      </c>
    </row>
    <row r="418" spans="1:17" x14ac:dyDescent="0.25">
      <c r="A418">
        <v>10270</v>
      </c>
      <c r="B418">
        <v>288123</v>
      </c>
      <c r="C418" t="s">
        <v>66</v>
      </c>
      <c r="D418" t="s">
        <v>38</v>
      </c>
      <c r="E418" t="s">
        <v>52</v>
      </c>
      <c r="F418">
        <v>1</v>
      </c>
      <c r="G418">
        <v>1</v>
      </c>
      <c r="H418">
        <v>0</v>
      </c>
      <c r="J418" t="s">
        <v>70</v>
      </c>
      <c r="K418">
        <v>2.61</v>
      </c>
      <c r="L418" t="s">
        <v>71</v>
      </c>
      <c r="M418">
        <v>19</v>
      </c>
      <c r="P418" t="s">
        <v>41</v>
      </c>
      <c r="Q418">
        <v>15557086</v>
      </c>
    </row>
    <row r="419" spans="1:17" x14ac:dyDescent="0.25">
      <c r="A419">
        <v>10294</v>
      </c>
      <c r="B419">
        <v>288134</v>
      </c>
      <c r="C419" t="s">
        <v>66</v>
      </c>
      <c r="D419" t="s">
        <v>38</v>
      </c>
      <c r="E419" t="s">
        <v>52</v>
      </c>
      <c r="F419">
        <v>1</v>
      </c>
      <c r="G419">
        <v>1</v>
      </c>
      <c r="H419">
        <v>0</v>
      </c>
      <c r="J419" t="s">
        <v>70</v>
      </c>
      <c r="K419">
        <v>5.63</v>
      </c>
      <c r="L419" t="s">
        <v>71</v>
      </c>
      <c r="M419">
        <v>19</v>
      </c>
      <c r="P419" t="s">
        <v>41</v>
      </c>
      <c r="Q419">
        <v>15553124</v>
      </c>
    </row>
    <row r="420" spans="1:17" x14ac:dyDescent="0.25">
      <c r="A420">
        <v>11057</v>
      </c>
      <c r="B420">
        <v>294111</v>
      </c>
      <c r="C420" t="s">
        <v>66</v>
      </c>
      <c r="D420" t="s">
        <v>38</v>
      </c>
      <c r="E420" t="s">
        <v>52</v>
      </c>
      <c r="F420">
        <v>0</v>
      </c>
      <c r="G420">
        <v>0</v>
      </c>
      <c r="H420">
        <v>0</v>
      </c>
      <c r="J420" t="s">
        <v>16</v>
      </c>
      <c r="K420">
        <v>3.86</v>
      </c>
      <c r="L420" t="s">
        <v>43</v>
      </c>
      <c r="M420">
        <v>1</v>
      </c>
      <c r="N420" t="s">
        <v>65</v>
      </c>
      <c r="O420" t="s">
        <v>51</v>
      </c>
      <c r="P420" t="s">
        <v>41</v>
      </c>
      <c r="Q420">
        <v>6057734</v>
      </c>
    </row>
    <row r="421" spans="1:17" x14ac:dyDescent="0.25">
      <c r="A421">
        <v>11469</v>
      </c>
      <c r="B421">
        <v>298272</v>
      </c>
      <c r="C421" t="s">
        <v>66</v>
      </c>
      <c r="D421" t="s">
        <v>38</v>
      </c>
      <c r="E421" t="s">
        <v>52</v>
      </c>
      <c r="F421">
        <v>1</v>
      </c>
      <c r="G421">
        <v>0</v>
      </c>
      <c r="H421">
        <v>0</v>
      </c>
      <c r="J421" t="s">
        <v>88</v>
      </c>
      <c r="K421">
        <v>0.73</v>
      </c>
      <c r="L421" t="s">
        <v>43</v>
      </c>
      <c r="M421">
        <v>1</v>
      </c>
      <c r="N421" t="s">
        <v>51</v>
      </c>
      <c r="O421" t="s">
        <v>65</v>
      </c>
      <c r="P421" t="s">
        <v>41</v>
      </c>
      <c r="Q421">
        <v>15581756</v>
      </c>
    </row>
    <row r="422" spans="1:17" x14ac:dyDescent="0.25">
      <c r="A422">
        <v>11546</v>
      </c>
      <c r="B422">
        <v>298933</v>
      </c>
      <c r="C422" t="s">
        <v>66</v>
      </c>
      <c r="D422" t="s">
        <v>38</v>
      </c>
      <c r="E422" t="s">
        <v>52</v>
      </c>
      <c r="F422">
        <v>0</v>
      </c>
      <c r="G422">
        <v>0</v>
      </c>
      <c r="H422">
        <v>0</v>
      </c>
      <c r="K422">
        <v>4.42</v>
      </c>
      <c r="L422" t="s">
        <v>71</v>
      </c>
      <c r="M422">
        <v>19</v>
      </c>
      <c r="P422" t="s">
        <v>41</v>
      </c>
      <c r="Q422">
        <v>5979818</v>
      </c>
    </row>
    <row r="423" spans="1:17" x14ac:dyDescent="0.25">
      <c r="A423">
        <v>11691</v>
      </c>
      <c r="B423">
        <v>301869</v>
      </c>
      <c r="C423" t="s">
        <v>66</v>
      </c>
      <c r="D423" t="s">
        <v>38</v>
      </c>
      <c r="E423" t="s">
        <v>52</v>
      </c>
      <c r="F423">
        <v>0</v>
      </c>
      <c r="G423">
        <v>0</v>
      </c>
      <c r="H423">
        <v>0</v>
      </c>
      <c r="K423">
        <v>2.59</v>
      </c>
      <c r="L423" t="s">
        <v>71</v>
      </c>
      <c r="M423">
        <v>19</v>
      </c>
      <c r="P423" t="s">
        <v>41</v>
      </c>
      <c r="Q423">
        <v>13088342</v>
      </c>
    </row>
    <row r="424" spans="1:17" x14ac:dyDescent="0.25">
      <c r="A424">
        <v>11774</v>
      </c>
      <c r="B424">
        <v>301036</v>
      </c>
      <c r="C424" t="s">
        <v>66</v>
      </c>
      <c r="D424" t="s">
        <v>54</v>
      </c>
      <c r="E424" t="s">
        <v>52</v>
      </c>
      <c r="F424">
        <v>0</v>
      </c>
      <c r="G424">
        <v>0</v>
      </c>
      <c r="H424">
        <v>0</v>
      </c>
      <c r="K424">
        <v>4.2</v>
      </c>
      <c r="L424" t="s">
        <v>45</v>
      </c>
      <c r="M424">
        <v>2</v>
      </c>
      <c r="P424" t="s">
        <v>41</v>
      </c>
      <c r="Q424">
        <v>15588180</v>
      </c>
    </row>
    <row r="425" spans="1:17" x14ac:dyDescent="0.25">
      <c r="A425">
        <v>13634</v>
      </c>
      <c r="B425">
        <v>315978</v>
      </c>
      <c r="C425" t="s">
        <v>66</v>
      </c>
      <c r="D425" t="s">
        <v>38</v>
      </c>
      <c r="E425" t="s">
        <v>52</v>
      </c>
      <c r="F425">
        <v>0</v>
      </c>
      <c r="G425">
        <v>0</v>
      </c>
      <c r="H425">
        <v>0</v>
      </c>
      <c r="K425">
        <v>7.41</v>
      </c>
      <c r="L425" t="s">
        <v>43</v>
      </c>
      <c r="M425">
        <v>1</v>
      </c>
      <c r="P425" t="s">
        <v>41</v>
      </c>
      <c r="Q425">
        <v>17953097</v>
      </c>
    </row>
    <row r="426" spans="1:17" x14ac:dyDescent="0.25">
      <c r="A426">
        <v>13810</v>
      </c>
      <c r="B426">
        <v>317969</v>
      </c>
      <c r="C426" t="s">
        <v>66</v>
      </c>
      <c r="D426" t="s">
        <v>38</v>
      </c>
      <c r="E426" t="s">
        <v>52</v>
      </c>
      <c r="F426">
        <v>0</v>
      </c>
      <c r="G426">
        <v>0</v>
      </c>
      <c r="H426">
        <v>0</v>
      </c>
      <c r="J426" t="s">
        <v>16</v>
      </c>
      <c r="K426">
        <v>1.41</v>
      </c>
      <c r="L426" t="s">
        <v>93</v>
      </c>
      <c r="M426">
        <v>1</v>
      </c>
      <c r="P426" t="s">
        <v>41</v>
      </c>
      <c r="Q426">
        <v>17955346</v>
      </c>
    </row>
    <row r="427" spans="1:17" x14ac:dyDescent="0.25">
      <c r="A427">
        <v>14312</v>
      </c>
      <c r="B427">
        <v>323674</v>
      </c>
      <c r="C427" t="s">
        <v>66</v>
      </c>
      <c r="D427" t="s">
        <v>38</v>
      </c>
      <c r="E427" t="s">
        <v>52</v>
      </c>
      <c r="F427">
        <v>1</v>
      </c>
      <c r="G427">
        <v>1</v>
      </c>
      <c r="H427">
        <v>0</v>
      </c>
      <c r="K427">
        <v>2.2999999999999998</v>
      </c>
      <c r="L427" t="s">
        <v>71</v>
      </c>
      <c r="M427">
        <v>19</v>
      </c>
      <c r="P427" t="s">
        <v>41</v>
      </c>
      <c r="Q427">
        <v>17961747</v>
      </c>
    </row>
    <row r="428" spans="1:17" x14ac:dyDescent="0.25">
      <c r="A428">
        <v>14946</v>
      </c>
      <c r="B428">
        <v>329232</v>
      </c>
      <c r="C428" t="s">
        <v>66</v>
      </c>
      <c r="D428" t="s">
        <v>38</v>
      </c>
      <c r="E428" t="s">
        <v>52</v>
      </c>
      <c r="F428">
        <v>0</v>
      </c>
      <c r="G428">
        <v>0</v>
      </c>
      <c r="H428">
        <v>0</v>
      </c>
      <c r="K428">
        <v>1.82</v>
      </c>
      <c r="L428" t="s">
        <v>15</v>
      </c>
      <c r="M428">
        <v>19</v>
      </c>
      <c r="P428" t="s">
        <v>41</v>
      </c>
      <c r="Q428">
        <v>17967970</v>
      </c>
    </row>
    <row r="429" spans="1:17" x14ac:dyDescent="0.25">
      <c r="A429">
        <v>15615</v>
      </c>
      <c r="B429">
        <v>335945</v>
      </c>
      <c r="C429" t="s">
        <v>66</v>
      </c>
      <c r="D429" t="s">
        <v>54</v>
      </c>
      <c r="E429" t="s">
        <v>52</v>
      </c>
      <c r="F429">
        <v>0</v>
      </c>
      <c r="G429">
        <v>0</v>
      </c>
      <c r="H429">
        <v>0</v>
      </c>
      <c r="K429">
        <v>4.8</v>
      </c>
      <c r="L429" t="s">
        <v>43</v>
      </c>
      <c r="M429">
        <v>1</v>
      </c>
      <c r="P429" t="s">
        <v>41</v>
      </c>
      <c r="Q429">
        <v>17975483</v>
      </c>
    </row>
    <row r="430" spans="1:17" x14ac:dyDescent="0.25">
      <c r="A430">
        <v>16540</v>
      </c>
      <c r="B430">
        <v>343758</v>
      </c>
      <c r="C430" t="s">
        <v>66</v>
      </c>
      <c r="D430" t="s">
        <v>38</v>
      </c>
      <c r="E430" t="s">
        <v>52</v>
      </c>
      <c r="F430">
        <v>0</v>
      </c>
      <c r="G430">
        <v>0</v>
      </c>
      <c r="H430">
        <v>0</v>
      </c>
      <c r="K430">
        <v>5.19</v>
      </c>
      <c r="L430" t="s">
        <v>15</v>
      </c>
      <c r="M430">
        <v>19</v>
      </c>
      <c r="P430" t="s">
        <v>41</v>
      </c>
      <c r="Q430">
        <v>17984298</v>
      </c>
    </row>
    <row r="431" spans="1:17" x14ac:dyDescent="0.25">
      <c r="A431">
        <v>16713</v>
      </c>
      <c r="B431">
        <v>345621</v>
      </c>
      <c r="C431" t="s">
        <v>66</v>
      </c>
      <c r="D431" t="s">
        <v>38</v>
      </c>
      <c r="E431" t="s">
        <v>52</v>
      </c>
      <c r="F431">
        <v>0</v>
      </c>
      <c r="G431">
        <v>0</v>
      </c>
      <c r="H431">
        <v>0</v>
      </c>
      <c r="K431">
        <v>1.53</v>
      </c>
      <c r="L431" t="s">
        <v>64</v>
      </c>
      <c r="M431">
        <v>4</v>
      </c>
      <c r="P431" t="s">
        <v>41</v>
      </c>
      <c r="Q431">
        <v>17986389</v>
      </c>
    </row>
    <row r="432" spans="1:17" x14ac:dyDescent="0.25">
      <c r="A432">
        <v>16714</v>
      </c>
      <c r="B432">
        <v>345622</v>
      </c>
      <c r="C432" t="s">
        <v>66</v>
      </c>
      <c r="D432" t="s">
        <v>38</v>
      </c>
      <c r="E432" t="s">
        <v>52</v>
      </c>
      <c r="F432">
        <v>0</v>
      </c>
      <c r="G432">
        <v>0</v>
      </c>
      <c r="H432">
        <v>0</v>
      </c>
      <c r="J432" t="s">
        <v>24</v>
      </c>
      <c r="K432">
        <v>3.66</v>
      </c>
      <c r="L432" t="s">
        <v>59</v>
      </c>
      <c r="M432">
        <v>3</v>
      </c>
      <c r="P432" t="s">
        <v>41</v>
      </c>
      <c r="Q432">
        <v>17986390</v>
      </c>
    </row>
    <row r="433" spans="1:17" x14ac:dyDescent="0.25">
      <c r="A433">
        <v>16922</v>
      </c>
      <c r="B433">
        <v>348153</v>
      </c>
      <c r="C433" t="s">
        <v>66</v>
      </c>
      <c r="D433" t="s">
        <v>38</v>
      </c>
      <c r="E433" t="s">
        <v>52</v>
      </c>
      <c r="F433">
        <v>0</v>
      </c>
      <c r="G433">
        <v>0</v>
      </c>
      <c r="H433">
        <v>0</v>
      </c>
      <c r="K433">
        <v>2.67</v>
      </c>
      <c r="L433" t="s">
        <v>15</v>
      </c>
      <c r="M433">
        <v>19</v>
      </c>
      <c r="P433" t="s">
        <v>41</v>
      </c>
      <c r="Q433">
        <v>17989205</v>
      </c>
    </row>
    <row r="434" spans="1:17" x14ac:dyDescent="0.25">
      <c r="A434">
        <v>16985</v>
      </c>
      <c r="B434">
        <v>348468</v>
      </c>
      <c r="C434" t="s">
        <v>66</v>
      </c>
      <c r="D434" t="s">
        <v>38</v>
      </c>
      <c r="E434" t="s">
        <v>52</v>
      </c>
      <c r="F434">
        <v>0</v>
      </c>
      <c r="G434">
        <v>0</v>
      </c>
      <c r="H434">
        <v>0</v>
      </c>
      <c r="K434">
        <v>1.64</v>
      </c>
      <c r="L434" t="s">
        <v>53</v>
      </c>
      <c r="M434">
        <v>16</v>
      </c>
      <c r="P434" t="s">
        <v>41</v>
      </c>
      <c r="Q434">
        <v>17989562</v>
      </c>
    </row>
    <row r="435" spans="1:17" x14ac:dyDescent="0.25">
      <c r="A435">
        <v>17009</v>
      </c>
      <c r="B435">
        <v>349184</v>
      </c>
      <c r="C435" t="s">
        <v>66</v>
      </c>
      <c r="D435" t="s">
        <v>38</v>
      </c>
      <c r="E435" t="s">
        <v>52</v>
      </c>
      <c r="F435">
        <v>1</v>
      </c>
      <c r="G435">
        <v>1</v>
      </c>
      <c r="H435">
        <v>0</v>
      </c>
      <c r="K435">
        <v>1.27</v>
      </c>
      <c r="L435" t="s">
        <v>71</v>
      </c>
      <c r="M435">
        <v>19</v>
      </c>
      <c r="P435" t="s">
        <v>41</v>
      </c>
      <c r="Q435">
        <v>17990373</v>
      </c>
    </row>
    <row r="436" spans="1:17" x14ac:dyDescent="0.25">
      <c r="A436">
        <v>17069</v>
      </c>
      <c r="B436">
        <v>349716</v>
      </c>
      <c r="C436" t="s">
        <v>66</v>
      </c>
      <c r="D436" t="s">
        <v>54</v>
      </c>
      <c r="E436" t="s">
        <v>52</v>
      </c>
      <c r="F436">
        <v>0</v>
      </c>
      <c r="G436">
        <v>0</v>
      </c>
      <c r="H436">
        <v>0</v>
      </c>
      <c r="K436">
        <v>4.5199999999999996</v>
      </c>
      <c r="L436" t="s">
        <v>82</v>
      </c>
      <c r="M436">
        <v>16</v>
      </c>
      <c r="P436" t="s">
        <v>41</v>
      </c>
      <c r="Q436">
        <v>17990967</v>
      </c>
    </row>
    <row r="437" spans="1:17" x14ac:dyDescent="0.25">
      <c r="A437">
        <v>17305</v>
      </c>
      <c r="B437">
        <v>352294</v>
      </c>
      <c r="C437" t="s">
        <v>66</v>
      </c>
      <c r="D437" t="s">
        <v>38</v>
      </c>
      <c r="E437" t="s">
        <v>52</v>
      </c>
      <c r="F437">
        <v>0</v>
      </c>
      <c r="G437">
        <v>0</v>
      </c>
      <c r="H437">
        <v>0</v>
      </c>
      <c r="K437">
        <v>1.84</v>
      </c>
      <c r="L437" t="s">
        <v>63</v>
      </c>
      <c r="M437">
        <v>18</v>
      </c>
      <c r="P437" t="s">
        <v>41</v>
      </c>
      <c r="Q437">
        <v>17993871</v>
      </c>
    </row>
    <row r="438" spans="1:17" x14ac:dyDescent="0.25">
      <c r="A438">
        <v>18048</v>
      </c>
      <c r="B438">
        <v>358960</v>
      </c>
      <c r="C438" t="s">
        <v>66</v>
      </c>
      <c r="D438" t="s">
        <v>38</v>
      </c>
      <c r="E438" t="s">
        <v>52</v>
      </c>
      <c r="F438">
        <v>1</v>
      </c>
      <c r="G438">
        <v>1</v>
      </c>
      <c r="H438">
        <v>0</v>
      </c>
      <c r="J438" t="s">
        <v>70</v>
      </c>
      <c r="K438">
        <v>9.1300000000000008</v>
      </c>
      <c r="L438" t="s">
        <v>43</v>
      </c>
      <c r="M438">
        <v>1</v>
      </c>
      <c r="P438" t="s">
        <v>41</v>
      </c>
      <c r="Q438">
        <v>18001398</v>
      </c>
    </row>
    <row r="439" spans="1:17" x14ac:dyDescent="0.25">
      <c r="A439">
        <v>18049</v>
      </c>
      <c r="B439">
        <v>358961</v>
      </c>
      <c r="C439" t="s">
        <v>66</v>
      </c>
      <c r="D439" t="s">
        <v>38</v>
      </c>
      <c r="E439" t="s">
        <v>52</v>
      </c>
      <c r="F439">
        <v>1</v>
      </c>
      <c r="G439">
        <v>1</v>
      </c>
      <c r="H439">
        <v>0</v>
      </c>
      <c r="J439" t="s">
        <v>70</v>
      </c>
      <c r="K439">
        <v>4.49</v>
      </c>
      <c r="L439" t="s">
        <v>71</v>
      </c>
      <c r="M439">
        <v>19</v>
      </c>
      <c r="P439" t="s">
        <v>41</v>
      </c>
      <c r="Q439">
        <v>18001399</v>
      </c>
    </row>
    <row r="440" spans="1:17" x14ac:dyDescent="0.25">
      <c r="A440">
        <v>18063</v>
      </c>
      <c r="B440">
        <v>359169</v>
      </c>
      <c r="C440" t="s">
        <v>66</v>
      </c>
      <c r="D440" t="s">
        <v>54</v>
      </c>
      <c r="E440" t="s">
        <v>52</v>
      </c>
      <c r="F440">
        <v>0</v>
      </c>
      <c r="G440">
        <v>0</v>
      </c>
      <c r="H440">
        <v>0</v>
      </c>
      <c r="K440">
        <v>0.88</v>
      </c>
      <c r="L440" t="s">
        <v>71</v>
      </c>
      <c r="M440">
        <v>19</v>
      </c>
      <c r="P440" t="s">
        <v>41</v>
      </c>
      <c r="Q440">
        <v>18001624</v>
      </c>
    </row>
    <row r="441" spans="1:17" x14ac:dyDescent="0.25">
      <c r="A441">
        <v>18235</v>
      </c>
      <c r="B441">
        <v>360472</v>
      </c>
      <c r="C441" t="s">
        <v>66</v>
      </c>
      <c r="D441" t="s">
        <v>38</v>
      </c>
      <c r="E441" t="s">
        <v>52</v>
      </c>
      <c r="F441">
        <v>0</v>
      </c>
      <c r="G441">
        <v>0</v>
      </c>
      <c r="H441">
        <v>0</v>
      </c>
      <c r="K441">
        <v>0.59</v>
      </c>
      <c r="L441" t="s">
        <v>63</v>
      </c>
      <c r="M441">
        <v>18</v>
      </c>
      <c r="P441" t="s">
        <v>41</v>
      </c>
      <c r="Q441">
        <v>18003102</v>
      </c>
    </row>
    <row r="442" spans="1:17" x14ac:dyDescent="0.25">
      <c r="A442">
        <v>18861</v>
      </c>
      <c r="B442">
        <v>365792</v>
      </c>
      <c r="C442" t="s">
        <v>66</v>
      </c>
      <c r="D442" t="s">
        <v>38</v>
      </c>
      <c r="E442" t="s">
        <v>52</v>
      </c>
      <c r="F442">
        <v>0</v>
      </c>
      <c r="G442">
        <v>0</v>
      </c>
      <c r="H442">
        <v>0</v>
      </c>
      <c r="K442">
        <v>1.92</v>
      </c>
      <c r="L442" t="s">
        <v>71</v>
      </c>
      <c r="M442">
        <v>19</v>
      </c>
      <c r="P442" t="s">
        <v>41</v>
      </c>
      <c r="Q442">
        <v>18009056</v>
      </c>
    </row>
    <row r="443" spans="1:17" x14ac:dyDescent="0.25">
      <c r="A443">
        <v>18862</v>
      </c>
      <c r="B443">
        <v>365793</v>
      </c>
      <c r="C443" t="s">
        <v>66</v>
      </c>
      <c r="D443" t="s">
        <v>38</v>
      </c>
      <c r="E443" t="s">
        <v>52</v>
      </c>
      <c r="F443">
        <v>0</v>
      </c>
      <c r="G443">
        <v>0</v>
      </c>
      <c r="H443">
        <v>0</v>
      </c>
      <c r="K443">
        <v>2.08</v>
      </c>
      <c r="L443" t="s">
        <v>53</v>
      </c>
      <c r="M443">
        <v>16</v>
      </c>
      <c r="P443" t="s">
        <v>41</v>
      </c>
      <c r="Q443">
        <v>18009057</v>
      </c>
    </row>
    <row r="444" spans="1:17" x14ac:dyDescent="0.25">
      <c r="A444">
        <v>18887</v>
      </c>
      <c r="B444">
        <v>366071</v>
      </c>
      <c r="C444" t="s">
        <v>66</v>
      </c>
      <c r="D444" t="s">
        <v>38</v>
      </c>
      <c r="E444" t="s">
        <v>52</v>
      </c>
      <c r="F444">
        <v>1</v>
      </c>
      <c r="G444">
        <v>0</v>
      </c>
      <c r="H444">
        <v>0</v>
      </c>
      <c r="J444" t="s">
        <v>70</v>
      </c>
      <c r="K444">
        <v>0.7</v>
      </c>
      <c r="L444" t="s">
        <v>40</v>
      </c>
      <c r="M444">
        <v>2</v>
      </c>
      <c r="P444" t="s">
        <v>41</v>
      </c>
      <c r="Q444">
        <v>18009355</v>
      </c>
    </row>
    <row r="445" spans="1:17" x14ac:dyDescent="0.25">
      <c r="A445">
        <v>18890</v>
      </c>
      <c r="B445">
        <v>366070</v>
      </c>
      <c r="C445" t="s">
        <v>66</v>
      </c>
      <c r="D445" t="s">
        <v>38</v>
      </c>
      <c r="E445" t="s">
        <v>52</v>
      </c>
      <c r="F445">
        <v>0</v>
      </c>
      <c r="G445">
        <v>0</v>
      </c>
      <c r="H445">
        <v>0</v>
      </c>
      <c r="J445" t="s">
        <v>70</v>
      </c>
      <c r="K445">
        <v>2.61</v>
      </c>
      <c r="L445" t="s">
        <v>43</v>
      </c>
      <c r="M445">
        <v>1</v>
      </c>
      <c r="N445" t="s">
        <v>51</v>
      </c>
      <c r="O445" t="s">
        <v>65</v>
      </c>
      <c r="P445" t="s">
        <v>41</v>
      </c>
      <c r="Q445">
        <v>18009354</v>
      </c>
    </row>
    <row r="446" spans="1:17" x14ac:dyDescent="0.25">
      <c r="A446">
        <v>18990</v>
      </c>
      <c r="B446">
        <v>367511</v>
      </c>
      <c r="C446" t="s">
        <v>66</v>
      </c>
      <c r="D446" t="s">
        <v>38</v>
      </c>
      <c r="E446" t="s">
        <v>52</v>
      </c>
      <c r="F446">
        <v>0</v>
      </c>
      <c r="G446">
        <v>0</v>
      </c>
      <c r="H446">
        <v>0</v>
      </c>
      <c r="K446">
        <v>1.19</v>
      </c>
      <c r="L446" t="s">
        <v>71</v>
      </c>
      <c r="M446">
        <v>19</v>
      </c>
      <c r="P446" t="s">
        <v>41</v>
      </c>
      <c r="Q446">
        <v>18010981</v>
      </c>
    </row>
    <row r="447" spans="1:17" x14ac:dyDescent="0.25">
      <c r="A447">
        <v>19040</v>
      </c>
      <c r="B447">
        <v>367509</v>
      </c>
      <c r="C447" t="s">
        <v>66</v>
      </c>
      <c r="D447" t="s">
        <v>38</v>
      </c>
      <c r="E447" t="s">
        <v>52</v>
      </c>
      <c r="F447">
        <v>0</v>
      </c>
      <c r="G447">
        <v>0</v>
      </c>
      <c r="H447">
        <v>0</v>
      </c>
      <c r="K447">
        <v>1.26</v>
      </c>
      <c r="L447" t="s">
        <v>63</v>
      </c>
      <c r="M447">
        <v>18</v>
      </c>
      <c r="P447" t="s">
        <v>41</v>
      </c>
      <c r="Q447">
        <v>18010979</v>
      </c>
    </row>
    <row r="448" spans="1:17" x14ac:dyDescent="0.25">
      <c r="A448">
        <v>19041</v>
      </c>
      <c r="B448">
        <v>367512</v>
      </c>
      <c r="C448" t="s">
        <v>66</v>
      </c>
      <c r="D448" t="s">
        <v>38</v>
      </c>
      <c r="E448" t="s">
        <v>52</v>
      </c>
      <c r="F448">
        <v>0</v>
      </c>
      <c r="G448">
        <v>0</v>
      </c>
      <c r="H448">
        <v>0</v>
      </c>
      <c r="K448">
        <v>4.6500000000000004</v>
      </c>
      <c r="L448" t="s">
        <v>63</v>
      </c>
      <c r="M448">
        <v>18</v>
      </c>
      <c r="P448" t="s">
        <v>41</v>
      </c>
      <c r="Q448">
        <v>18010982</v>
      </c>
    </row>
    <row r="449" spans="1:17" x14ac:dyDescent="0.25">
      <c r="A449">
        <v>19059</v>
      </c>
      <c r="B449">
        <v>367799</v>
      </c>
      <c r="C449" t="s">
        <v>66</v>
      </c>
      <c r="D449" t="s">
        <v>38</v>
      </c>
      <c r="E449" t="s">
        <v>52</v>
      </c>
      <c r="F449">
        <v>1</v>
      </c>
      <c r="G449">
        <v>1</v>
      </c>
      <c r="H449">
        <v>0</v>
      </c>
      <c r="K449">
        <v>2.2999999999999998</v>
      </c>
      <c r="L449" t="s">
        <v>63</v>
      </c>
      <c r="M449">
        <v>18</v>
      </c>
      <c r="P449" t="s">
        <v>41</v>
      </c>
      <c r="Q449">
        <v>18011296</v>
      </c>
    </row>
    <row r="450" spans="1:17" x14ac:dyDescent="0.25">
      <c r="A450">
        <v>20348</v>
      </c>
      <c r="B450">
        <v>385711</v>
      </c>
      <c r="C450" t="s">
        <v>97</v>
      </c>
      <c r="D450" t="s">
        <v>38</v>
      </c>
      <c r="E450" t="s">
        <v>52</v>
      </c>
      <c r="F450">
        <v>1</v>
      </c>
      <c r="G450">
        <v>1</v>
      </c>
      <c r="H450">
        <v>0</v>
      </c>
      <c r="J450" t="s">
        <v>70</v>
      </c>
      <c r="K450">
        <v>4.3899999999999997</v>
      </c>
      <c r="L450" t="s">
        <v>45</v>
      </c>
      <c r="M450">
        <v>2</v>
      </c>
      <c r="P450" t="s">
        <v>41</v>
      </c>
      <c r="Q450">
        <v>15620028</v>
      </c>
    </row>
    <row r="451" spans="1:17" x14ac:dyDescent="0.25">
      <c r="A451">
        <v>20604</v>
      </c>
      <c r="B451">
        <v>387303</v>
      </c>
      <c r="C451" t="s">
        <v>97</v>
      </c>
      <c r="D451" t="s">
        <v>38</v>
      </c>
      <c r="E451" t="s">
        <v>52</v>
      </c>
      <c r="F451">
        <v>0</v>
      </c>
      <c r="G451">
        <v>0</v>
      </c>
      <c r="H451">
        <v>0</v>
      </c>
      <c r="K451">
        <v>6.41</v>
      </c>
      <c r="L451" t="s">
        <v>43</v>
      </c>
      <c r="M451">
        <v>1</v>
      </c>
      <c r="P451" t="s">
        <v>41</v>
      </c>
      <c r="Q451">
        <v>10699542</v>
      </c>
    </row>
    <row r="452" spans="1:17" x14ac:dyDescent="0.25">
      <c r="A452">
        <v>589</v>
      </c>
      <c r="B452">
        <v>405790</v>
      </c>
      <c r="C452" t="s">
        <v>37</v>
      </c>
      <c r="D452" t="s">
        <v>38</v>
      </c>
      <c r="E452" t="s">
        <v>52</v>
      </c>
      <c r="F452">
        <v>1</v>
      </c>
      <c r="G452">
        <v>1</v>
      </c>
      <c r="H452">
        <v>0</v>
      </c>
      <c r="J452" t="s">
        <v>68</v>
      </c>
      <c r="K452">
        <v>0.54</v>
      </c>
      <c r="L452" t="s">
        <v>63</v>
      </c>
      <c r="M452">
        <v>18</v>
      </c>
      <c r="P452" t="s">
        <v>100</v>
      </c>
      <c r="Q452">
        <v>10716641</v>
      </c>
    </row>
    <row r="453" spans="1:17" x14ac:dyDescent="0.25">
      <c r="A453">
        <v>697</v>
      </c>
      <c r="B453">
        <v>406821</v>
      </c>
      <c r="C453" t="s">
        <v>37</v>
      </c>
      <c r="D453" t="s">
        <v>38</v>
      </c>
      <c r="E453" t="s">
        <v>52</v>
      </c>
      <c r="F453">
        <v>1</v>
      </c>
      <c r="G453">
        <v>0</v>
      </c>
      <c r="H453">
        <v>0</v>
      </c>
      <c r="J453" t="s">
        <v>101</v>
      </c>
      <c r="K453">
        <v>1.51</v>
      </c>
      <c r="L453" t="s">
        <v>71</v>
      </c>
      <c r="M453">
        <v>19</v>
      </c>
      <c r="P453" t="s">
        <v>100</v>
      </c>
      <c r="Q453">
        <v>15553125</v>
      </c>
    </row>
    <row r="454" spans="1:17" x14ac:dyDescent="0.25">
      <c r="A454">
        <v>771</v>
      </c>
      <c r="B454">
        <v>406826</v>
      </c>
      <c r="C454" t="s">
        <v>37</v>
      </c>
      <c r="D454" t="s">
        <v>38</v>
      </c>
      <c r="E454" t="s">
        <v>52</v>
      </c>
      <c r="F454">
        <v>0</v>
      </c>
      <c r="G454">
        <v>0</v>
      </c>
      <c r="H454">
        <v>0</v>
      </c>
      <c r="K454">
        <v>15.02</v>
      </c>
      <c r="L454" t="s">
        <v>63</v>
      </c>
      <c r="M454">
        <v>18</v>
      </c>
      <c r="P454" t="s">
        <v>100</v>
      </c>
      <c r="Q454">
        <v>6051946</v>
      </c>
    </row>
    <row r="455" spans="1:17" x14ac:dyDescent="0.25">
      <c r="A455">
        <v>900</v>
      </c>
      <c r="B455">
        <v>407798</v>
      </c>
      <c r="C455" t="s">
        <v>37</v>
      </c>
      <c r="D455" t="s">
        <v>38</v>
      </c>
      <c r="E455" t="s">
        <v>52</v>
      </c>
      <c r="F455">
        <v>1</v>
      </c>
      <c r="G455">
        <v>0</v>
      </c>
      <c r="H455">
        <v>0</v>
      </c>
      <c r="K455">
        <v>2.52</v>
      </c>
      <c r="L455" t="s">
        <v>45</v>
      </c>
      <c r="M455">
        <v>2</v>
      </c>
      <c r="P455" t="s">
        <v>100</v>
      </c>
      <c r="Q455">
        <v>6029077</v>
      </c>
    </row>
    <row r="456" spans="1:17" x14ac:dyDescent="0.25">
      <c r="A456">
        <v>910</v>
      </c>
      <c r="B456">
        <v>413191</v>
      </c>
      <c r="C456" t="s">
        <v>37</v>
      </c>
      <c r="D456" t="s">
        <v>54</v>
      </c>
      <c r="E456" t="s">
        <v>52</v>
      </c>
      <c r="F456">
        <v>1</v>
      </c>
      <c r="G456">
        <v>1</v>
      </c>
      <c r="H456">
        <v>0</v>
      </c>
      <c r="K456">
        <v>1.98</v>
      </c>
      <c r="L456" t="s">
        <v>45</v>
      </c>
      <c r="M456">
        <v>2</v>
      </c>
      <c r="P456" t="s">
        <v>100</v>
      </c>
      <c r="Q456">
        <v>18009033</v>
      </c>
    </row>
    <row r="457" spans="1:17" x14ac:dyDescent="0.25">
      <c r="A457">
        <v>2949</v>
      </c>
      <c r="B457">
        <v>223511</v>
      </c>
      <c r="C457" t="s">
        <v>66</v>
      </c>
      <c r="D457" t="s">
        <v>38</v>
      </c>
      <c r="E457" t="s">
        <v>52</v>
      </c>
      <c r="F457">
        <v>0</v>
      </c>
      <c r="G457">
        <v>0</v>
      </c>
      <c r="H457">
        <v>0</v>
      </c>
      <c r="K457">
        <v>1.1399999999999999</v>
      </c>
      <c r="L457" t="s">
        <v>45</v>
      </c>
      <c r="M457">
        <v>2</v>
      </c>
      <c r="P457" t="s">
        <v>100</v>
      </c>
      <c r="Q457">
        <v>15554519</v>
      </c>
    </row>
    <row r="458" spans="1:17" x14ac:dyDescent="0.25">
      <c r="A458">
        <v>3245</v>
      </c>
      <c r="B458">
        <v>226491</v>
      </c>
      <c r="C458" t="s">
        <v>66</v>
      </c>
      <c r="D458" t="s">
        <v>38</v>
      </c>
      <c r="E458" t="s">
        <v>52</v>
      </c>
      <c r="F458">
        <v>1</v>
      </c>
      <c r="G458">
        <v>1</v>
      </c>
      <c r="H458">
        <v>0</v>
      </c>
      <c r="J458" t="s">
        <v>68</v>
      </c>
      <c r="K458">
        <v>0.38</v>
      </c>
      <c r="L458" t="s">
        <v>104</v>
      </c>
      <c r="M458">
        <v>11</v>
      </c>
      <c r="P458" t="s">
        <v>100</v>
      </c>
      <c r="Q458">
        <v>6072256</v>
      </c>
    </row>
    <row r="459" spans="1:17" x14ac:dyDescent="0.25">
      <c r="A459">
        <v>3802</v>
      </c>
      <c r="B459">
        <v>231743</v>
      </c>
      <c r="C459" t="s">
        <v>66</v>
      </c>
      <c r="D459" t="s">
        <v>38</v>
      </c>
      <c r="E459" t="s">
        <v>52</v>
      </c>
      <c r="F459">
        <v>0</v>
      </c>
      <c r="G459">
        <v>0</v>
      </c>
      <c r="H459">
        <v>0</v>
      </c>
      <c r="K459">
        <v>3.91</v>
      </c>
      <c r="L459" t="s">
        <v>71</v>
      </c>
      <c r="M459">
        <v>19</v>
      </c>
      <c r="P459" t="s">
        <v>100</v>
      </c>
      <c r="Q459">
        <v>15595122</v>
      </c>
    </row>
    <row r="460" spans="1:17" x14ac:dyDescent="0.25">
      <c r="A460">
        <v>4997</v>
      </c>
      <c r="B460">
        <v>242444</v>
      </c>
      <c r="C460" t="s">
        <v>66</v>
      </c>
      <c r="D460" t="s">
        <v>38</v>
      </c>
      <c r="E460" t="s">
        <v>52</v>
      </c>
      <c r="F460">
        <v>0</v>
      </c>
      <c r="G460">
        <v>0</v>
      </c>
      <c r="H460">
        <v>0</v>
      </c>
      <c r="K460">
        <v>1.88</v>
      </c>
      <c r="L460" t="s">
        <v>45</v>
      </c>
      <c r="M460">
        <v>2</v>
      </c>
      <c r="P460" t="s">
        <v>100</v>
      </c>
      <c r="Q460">
        <v>10718456</v>
      </c>
    </row>
    <row r="461" spans="1:17" x14ac:dyDescent="0.25">
      <c r="A461">
        <v>6033</v>
      </c>
      <c r="B461">
        <v>252493</v>
      </c>
      <c r="C461" t="s">
        <v>66</v>
      </c>
      <c r="D461" t="s">
        <v>38</v>
      </c>
      <c r="E461" t="s">
        <v>52</v>
      </c>
      <c r="F461">
        <v>0</v>
      </c>
      <c r="G461">
        <v>0</v>
      </c>
      <c r="H461">
        <v>0</v>
      </c>
      <c r="K461">
        <v>0.75</v>
      </c>
      <c r="L461" t="s">
        <v>45</v>
      </c>
      <c r="M461">
        <v>2</v>
      </c>
      <c r="P461" t="s">
        <v>100</v>
      </c>
      <c r="Q461">
        <v>5992543</v>
      </c>
    </row>
    <row r="462" spans="1:17" x14ac:dyDescent="0.25">
      <c r="A462">
        <v>8907</v>
      </c>
      <c r="B462">
        <v>287244</v>
      </c>
      <c r="C462" t="s">
        <v>66</v>
      </c>
      <c r="D462" t="s">
        <v>38</v>
      </c>
      <c r="E462" t="s">
        <v>52</v>
      </c>
      <c r="F462">
        <v>1</v>
      </c>
      <c r="G462">
        <v>0</v>
      </c>
      <c r="H462">
        <v>0</v>
      </c>
      <c r="J462" t="s">
        <v>101</v>
      </c>
      <c r="K462">
        <v>0.47</v>
      </c>
      <c r="L462" t="s">
        <v>75</v>
      </c>
      <c r="M462">
        <v>11</v>
      </c>
      <c r="P462" t="s">
        <v>100</v>
      </c>
      <c r="Q462">
        <v>13067137</v>
      </c>
    </row>
    <row r="463" spans="1:17" x14ac:dyDescent="0.25">
      <c r="A463">
        <v>8964</v>
      </c>
      <c r="B463">
        <v>277220</v>
      </c>
      <c r="C463" t="s">
        <v>66</v>
      </c>
      <c r="D463" t="s">
        <v>38</v>
      </c>
      <c r="E463" t="s">
        <v>52</v>
      </c>
      <c r="F463">
        <v>0</v>
      </c>
      <c r="G463">
        <v>0</v>
      </c>
      <c r="H463">
        <v>0</v>
      </c>
      <c r="K463">
        <v>2.59</v>
      </c>
      <c r="L463" t="s">
        <v>45</v>
      </c>
      <c r="M463">
        <v>2</v>
      </c>
      <c r="P463" t="s">
        <v>100</v>
      </c>
      <c r="Q463">
        <v>15565895</v>
      </c>
    </row>
    <row r="464" spans="1:17" x14ac:dyDescent="0.25">
      <c r="A464">
        <v>8980</v>
      </c>
      <c r="B464">
        <v>277391</v>
      </c>
      <c r="C464" t="s">
        <v>66</v>
      </c>
      <c r="D464" t="s">
        <v>38</v>
      </c>
      <c r="E464" t="s">
        <v>52</v>
      </c>
      <c r="F464">
        <v>0</v>
      </c>
      <c r="G464">
        <v>0</v>
      </c>
      <c r="H464">
        <v>0</v>
      </c>
      <c r="K464">
        <v>0.34</v>
      </c>
      <c r="L464" t="s">
        <v>81</v>
      </c>
      <c r="M464">
        <v>18</v>
      </c>
      <c r="P464" t="s">
        <v>100</v>
      </c>
      <c r="Q464">
        <v>6099642</v>
      </c>
    </row>
    <row r="465" spans="1:17" x14ac:dyDescent="0.25">
      <c r="A465">
        <v>9138</v>
      </c>
      <c r="B465">
        <v>288122</v>
      </c>
      <c r="C465" t="s">
        <v>66</v>
      </c>
      <c r="D465" t="s">
        <v>38</v>
      </c>
      <c r="E465" t="s">
        <v>52</v>
      </c>
      <c r="F465">
        <v>1</v>
      </c>
      <c r="G465">
        <v>0</v>
      </c>
      <c r="H465">
        <v>0</v>
      </c>
      <c r="J465" t="s">
        <v>109</v>
      </c>
      <c r="K465">
        <v>8.0299999999999994</v>
      </c>
      <c r="L465" t="s">
        <v>71</v>
      </c>
      <c r="M465">
        <v>19</v>
      </c>
      <c r="P465" t="s">
        <v>100</v>
      </c>
      <c r="Q465">
        <v>15553123</v>
      </c>
    </row>
    <row r="466" spans="1:17" x14ac:dyDescent="0.25">
      <c r="A466">
        <v>9197</v>
      </c>
      <c r="B466">
        <v>278907</v>
      </c>
      <c r="C466" t="s">
        <v>66</v>
      </c>
      <c r="D466" t="s">
        <v>38</v>
      </c>
      <c r="E466" t="s">
        <v>52</v>
      </c>
      <c r="F466">
        <v>1</v>
      </c>
      <c r="G466">
        <v>1</v>
      </c>
      <c r="H466">
        <v>0</v>
      </c>
      <c r="J466" t="s">
        <v>101</v>
      </c>
      <c r="K466">
        <v>2.02</v>
      </c>
      <c r="L466" t="s">
        <v>63</v>
      </c>
      <c r="M466">
        <v>18</v>
      </c>
      <c r="P466" t="s">
        <v>100</v>
      </c>
      <c r="Q466">
        <v>15606666</v>
      </c>
    </row>
    <row r="467" spans="1:17" x14ac:dyDescent="0.25">
      <c r="A467">
        <v>9354</v>
      </c>
      <c r="B467">
        <v>285756</v>
      </c>
      <c r="C467" t="s">
        <v>66</v>
      </c>
      <c r="D467" t="s">
        <v>38</v>
      </c>
      <c r="E467" t="s">
        <v>52</v>
      </c>
      <c r="F467">
        <v>0</v>
      </c>
      <c r="G467">
        <v>0</v>
      </c>
      <c r="H467">
        <v>0</v>
      </c>
      <c r="K467">
        <v>1.42</v>
      </c>
      <c r="L467" t="s">
        <v>45</v>
      </c>
      <c r="M467">
        <v>2</v>
      </c>
      <c r="P467" t="s">
        <v>100</v>
      </c>
      <c r="Q467">
        <v>10687165</v>
      </c>
    </row>
    <row r="468" spans="1:17" x14ac:dyDescent="0.25">
      <c r="A468">
        <v>9944</v>
      </c>
      <c r="B468">
        <v>284732</v>
      </c>
      <c r="C468" t="s">
        <v>66</v>
      </c>
      <c r="D468" t="s">
        <v>54</v>
      </c>
      <c r="E468" t="s">
        <v>52</v>
      </c>
      <c r="F468">
        <v>0</v>
      </c>
      <c r="G468">
        <v>0</v>
      </c>
      <c r="H468">
        <v>0</v>
      </c>
      <c r="K468">
        <v>0.88</v>
      </c>
      <c r="L468" t="s">
        <v>63</v>
      </c>
      <c r="M468">
        <v>18</v>
      </c>
      <c r="P468" t="s">
        <v>100</v>
      </c>
      <c r="Q468">
        <v>15581336</v>
      </c>
    </row>
    <row r="469" spans="1:17" x14ac:dyDescent="0.25">
      <c r="A469">
        <v>9949</v>
      </c>
      <c r="B469">
        <v>284731</v>
      </c>
      <c r="C469" t="s">
        <v>66</v>
      </c>
      <c r="D469" t="s">
        <v>54</v>
      </c>
      <c r="E469" t="s">
        <v>52</v>
      </c>
      <c r="F469">
        <v>1</v>
      </c>
      <c r="G469">
        <v>1</v>
      </c>
      <c r="H469">
        <v>0</v>
      </c>
      <c r="K469">
        <v>0.72</v>
      </c>
      <c r="L469" t="s">
        <v>104</v>
      </c>
      <c r="M469">
        <v>11</v>
      </c>
      <c r="P469" t="s">
        <v>100</v>
      </c>
      <c r="Q469">
        <v>15581333</v>
      </c>
    </row>
    <row r="470" spans="1:17" x14ac:dyDescent="0.25">
      <c r="A470">
        <v>10151</v>
      </c>
      <c r="B470">
        <v>288058</v>
      </c>
      <c r="C470" t="s">
        <v>66</v>
      </c>
      <c r="D470" t="s">
        <v>54</v>
      </c>
      <c r="E470" t="s">
        <v>52</v>
      </c>
      <c r="F470">
        <v>0</v>
      </c>
      <c r="G470">
        <v>0</v>
      </c>
      <c r="H470">
        <v>0</v>
      </c>
      <c r="K470">
        <v>1.65</v>
      </c>
      <c r="L470" t="s">
        <v>63</v>
      </c>
      <c r="M470">
        <v>18</v>
      </c>
      <c r="P470" t="s">
        <v>100</v>
      </c>
      <c r="Q470">
        <v>15576246</v>
      </c>
    </row>
    <row r="471" spans="1:17" x14ac:dyDescent="0.25">
      <c r="A471">
        <v>10247</v>
      </c>
      <c r="B471">
        <v>288051</v>
      </c>
      <c r="C471" t="s">
        <v>66</v>
      </c>
      <c r="D471" t="s">
        <v>54</v>
      </c>
      <c r="E471" t="s">
        <v>52</v>
      </c>
      <c r="F471">
        <v>1</v>
      </c>
      <c r="G471">
        <v>0</v>
      </c>
      <c r="H471">
        <v>0</v>
      </c>
      <c r="K471">
        <v>4.8899999999999997</v>
      </c>
      <c r="L471" t="s">
        <v>71</v>
      </c>
      <c r="M471">
        <v>19</v>
      </c>
      <c r="P471" t="s">
        <v>100</v>
      </c>
      <c r="Q471">
        <v>6052019</v>
      </c>
    </row>
    <row r="472" spans="1:17" x14ac:dyDescent="0.25">
      <c r="A472">
        <v>10249</v>
      </c>
      <c r="B472">
        <v>288053</v>
      </c>
      <c r="C472" t="s">
        <v>66</v>
      </c>
      <c r="D472" t="s">
        <v>54</v>
      </c>
      <c r="E472" t="s">
        <v>52</v>
      </c>
      <c r="F472">
        <v>1</v>
      </c>
      <c r="G472">
        <v>0</v>
      </c>
      <c r="H472">
        <v>0</v>
      </c>
      <c r="K472">
        <v>1.28</v>
      </c>
      <c r="L472" t="s">
        <v>63</v>
      </c>
      <c r="M472">
        <v>18</v>
      </c>
      <c r="P472" t="s">
        <v>100</v>
      </c>
      <c r="Q472">
        <v>15577000</v>
      </c>
    </row>
    <row r="473" spans="1:17" x14ac:dyDescent="0.25">
      <c r="A473">
        <v>10302</v>
      </c>
      <c r="B473">
        <v>288192</v>
      </c>
      <c r="C473" t="s">
        <v>66</v>
      </c>
      <c r="D473" t="s">
        <v>38</v>
      </c>
      <c r="E473" t="s">
        <v>52</v>
      </c>
      <c r="F473">
        <v>0</v>
      </c>
      <c r="G473">
        <v>0</v>
      </c>
      <c r="H473">
        <v>0</v>
      </c>
      <c r="J473" t="s">
        <v>109</v>
      </c>
      <c r="K473">
        <v>0.63</v>
      </c>
      <c r="L473" t="s">
        <v>71</v>
      </c>
      <c r="M473">
        <v>19</v>
      </c>
      <c r="P473" t="s">
        <v>100</v>
      </c>
      <c r="Q473">
        <v>15553134</v>
      </c>
    </row>
    <row r="474" spans="1:17" x14ac:dyDescent="0.25">
      <c r="A474">
        <v>10318</v>
      </c>
      <c r="B474">
        <v>288181</v>
      </c>
      <c r="C474" t="s">
        <v>66</v>
      </c>
      <c r="D474" t="s">
        <v>38</v>
      </c>
      <c r="E474" t="s">
        <v>52</v>
      </c>
      <c r="F474">
        <v>1</v>
      </c>
      <c r="G474">
        <v>0</v>
      </c>
      <c r="H474">
        <v>0</v>
      </c>
      <c r="K474">
        <v>1.88</v>
      </c>
      <c r="L474" t="s">
        <v>71</v>
      </c>
      <c r="M474">
        <v>19</v>
      </c>
      <c r="P474" t="s">
        <v>100</v>
      </c>
      <c r="Q474">
        <v>15553126</v>
      </c>
    </row>
    <row r="475" spans="1:17" x14ac:dyDescent="0.25">
      <c r="A475">
        <v>10429</v>
      </c>
      <c r="B475">
        <v>288949</v>
      </c>
      <c r="C475" t="s">
        <v>66</v>
      </c>
      <c r="D475" t="s">
        <v>38</v>
      </c>
      <c r="E475" t="s">
        <v>52</v>
      </c>
      <c r="F475">
        <v>0</v>
      </c>
      <c r="G475">
        <v>0</v>
      </c>
      <c r="H475">
        <v>0</v>
      </c>
      <c r="K475">
        <v>4.01</v>
      </c>
      <c r="L475" t="s">
        <v>71</v>
      </c>
      <c r="M475">
        <v>19</v>
      </c>
      <c r="P475" t="s">
        <v>100</v>
      </c>
      <c r="Q475">
        <v>6029004</v>
      </c>
    </row>
    <row r="476" spans="1:17" x14ac:dyDescent="0.25">
      <c r="A476">
        <v>10430</v>
      </c>
      <c r="B476">
        <v>288950</v>
      </c>
      <c r="C476" t="s">
        <v>66</v>
      </c>
      <c r="D476" t="s">
        <v>38</v>
      </c>
      <c r="E476" t="s">
        <v>52</v>
      </c>
      <c r="F476">
        <v>1</v>
      </c>
      <c r="G476">
        <v>0</v>
      </c>
      <c r="H476">
        <v>0</v>
      </c>
      <c r="K476">
        <v>0.3</v>
      </c>
      <c r="L476" t="s">
        <v>81</v>
      </c>
      <c r="M476">
        <v>18</v>
      </c>
      <c r="P476" t="s">
        <v>100</v>
      </c>
      <c r="Q476">
        <v>6029003</v>
      </c>
    </row>
    <row r="477" spans="1:17" x14ac:dyDescent="0.25">
      <c r="A477">
        <v>10457</v>
      </c>
      <c r="B477">
        <v>289011</v>
      </c>
      <c r="C477" t="s">
        <v>66</v>
      </c>
      <c r="D477" t="s">
        <v>38</v>
      </c>
      <c r="E477" t="s">
        <v>52</v>
      </c>
      <c r="F477">
        <v>0</v>
      </c>
      <c r="G477">
        <v>0</v>
      </c>
      <c r="H477">
        <v>0</v>
      </c>
      <c r="K477">
        <v>5.44</v>
      </c>
      <c r="L477" t="s">
        <v>63</v>
      </c>
      <c r="M477">
        <v>18</v>
      </c>
      <c r="P477" t="s">
        <v>100</v>
      </c>
      <c r="Q477">
        <v>15595865</v>
      </c>
    </row>
    <row r="478" spans="1:17" x14ac:dyDescent="0.25">
      <c r="A478">
        <v>11668</v>
      </c>
      <c r="B478">
        <v>300092</v>
      </c>
      <c r="C478" t="s">
        <v>66</v>
      </c>
      <c r="D478" t="s">
        <v>38</v>
      </c>
      <c r="E478" t="s">
        <v>52</v>
      </c>
      <c r="F478">
        <v>0</v>
      </c>
      <c r="G478">
        <v>0</v>
      </c>
      <c r="H478">
        <v>0</v>
      </c>
      <c r="K478">
        <v>0.27</v>
      </c>
      <c r="L478" t="s">
        <v>63</v>
      </c>
      <c r="M478">
        <v>18</v>
      </c>
      <c r="P478" t="s">
        <v>100</v>
      </c>
      <c r="Q478">
        <v>15550814</v>
      </c>
    </row>
    <row r="479" spans="1:17" x14ac:dyDescent="0.25">
      <c r="A479">
        <v>11751</v>
      </c>
      <c r="B479">
        <v>300987</v>
      </c>
      <c r="C479" t="s">
        <v>66</v>
      </c>
      <c r="D479" t="s">
        <v>38</v>
      </c>
      <c r="E479" t="s">
        <v>52</v>
      </c>
      <c r="F479">
        <v>0</v>
      </c>
      <c r="G479">
        <v>0</v>
      </c>
      <c r="H479">
        <v>0</v>
      </c>
      <c r="K479">
        <v>7.27</v>
      </c>
      <c r="L479" t="s">
        <v>45</v>
      </c>
      <c r="M479">
        <v>2</v>
      </c>
      <c r="P479" t="s">
        <v>100</v>
      </c>
      <c r="Q479">
        <v>15588140</v>
      </c>
    </row>
    <row r="480" spans="1:17" x14ac:dyDescent="0.25">
      <c r="A480">
        <v>11879</v>
      </c>
      <c r="B480">
        <v>301866</v>
      </c>
      <c r="C480" t="s">
        <v>66</v>
      </c>
      <c r="D480" t="s">
        <v>38</v>
      </c>
      <c r="E480" t="s">
        <v>52</v>
      </c>
      <c r="F480">
        <v>0</v>
      </c>
      <c r="G480">
        <v>0</v>
      </c>
      <c r="H480">
        <v>0</v>
      </c>
      <c r="K480">
        <v>0.92</v>
      </c>
      <c r="L480" t="s">
        <v>45</v>
      </c>
      <c r="M480">
        <v>2</v>
      </c>
      <c r="P480" t="s">
        <v>100</v>
      </c>
      <c r="Q480">
        <v>13088340</v>
      </c>
    </row>
    <row r="481" spans="1:17" x14ac:dyDescent="0.25">
      <c r="A481">
        <v>11970</v>
      </c>
      <c r="B481">
        <v>302636</v>
      </c>
      <c r="C481" t="s">
        <v>66</v>
      </c>
      <c r="D481" t="s">
        <v>38</v>
      </c>
      <c r="E481" t="s">
        <v>52</v>
      </c>
      <c r="F481">
        <v>1</v>
      </c>
      <c r="G481">
        <v>0</v>
      </c>
      <c r="H481">
        <v>0</v>
      </c>
      <c r="K481">
        <v>1.59</v>
      </c>
      <c r="L481" t="s">
        <v>63</v>
      </c>
      <c r="M481">
        <v>18</v>
      </c>
      <c r="P481" t="s">
        <v>100</v>
      </c>
      <c r="Q481">
        <v>15623697</v>
      </c>
    </row>
    <row r="482" spans="1:17" x14ac:dyDescent="0.25">
      <c r="A482">
        <v>13623</v>
      </c>
      <c r="B482">
        <v>315943</v>
      </c>
      <c r="C482" t="s">
        <v>66</v>
      </c>
      <c r="D482" t="s">
        <v>38</v>
      </c>
      <c r="E482" t="s">
        <v>52</v>
      </c>
      <c r="F482">
        <v>1</v>
      </c>
      <c r="G482">
        <v>0</v>
      </c>
      <c r="H482">
        <v>0</v>
      </c>
      <c r="K482">
        <v>1.75</v>
      </c>
      <c r="L482" t="s">
        <v>15</v>
      </c>
      <c r="M482">
        <v>19</v>
      </c>
      <c r="P482" t="s">
        <v>100</v>
      </c>
      <c r="Q482">
        <v>17953056</v>
      </c>
    </row>
    <row r="483" spans="1:17" x14ac:dyDescent="0.25">
      <c r="A483">
        <v>15061</v>
      </c>
      <c r="B483">
        <v>330264</v>
      </c>
      <c r="C483" t="s">
        <v>66</v>
      </c>
      <c r="D483" t="s">
        <v>38</v>
      </c>
      <c r="E483" t="s">
        <v>52</v>
      </c>
      <c r="F483">
        <v>0</v>
      </c>
      <c r="G483">
        <v>0</v>
      </c>
      <c r="H483">
        <v>0</v>
      </c>
      <c r="K483">
        <v>5.47</v>
      </c>
      <c r="L483" t="s">
        <v>55</v>
      </c>
      <c r="M483">
        <v>5</v>
      </c>
      <c r="P483" t="s">
        <v>100</v>
      </c>
      <c r="Q483">
        <v>17969126</v>
      </c>
    </row>
    <row r="484" spans="1:17" x14ac:dyDescent="0.25">
      <c r="A484">
        <v>15062</v>
      </c>
      <c r="B484">
        <v>330265</v>
      </c>
      <c r="C484" t="s">
        <v>66</v>
      </c>
      <c r="D484" t="s">
        <v>38</v>
      </c>
      <c r="E484" t="s">
        <v>52</v>
      </c>
      <c r="F484">
        <v>0</v>
      </c>
      <c r="G484">
        <v>0</v>
      </c>
      <c r="H484">
        <v>0</v>
      </c>
      <c r="K484">
        <v>1.1000000000000001</v>
      </c>
      <c r="L484" t="s">
        <v>55</v>
      </c>
      <c r="M484">
        <v>5</v>
      </c>
      <c r="P484" t="s">
        <v>100</v>
      </c>
      <c r="Q484">
        <v>17969127</v>
      </c>
    </row>
    <row r="485" spans="1:17" x14ac:dyDescent="0.25">
      <c r="A485">
        <v>15063</v>
      </c>
      <c r="B485">
        <v>330266</v>
      </c>
      <c r="C485" t="s">
        <v>66</v>
      </c>
      <c r="D485" t="s">
        <v>38</v>
      </c>
      <c r="E485" t="s">
        <v>52</v>
      </c>
      <c r="F485">
        <v>0</v>
      </c>
      <c r="G485">
        <v>0</v>
      </c>
      <c r="H485">
        <v>0</v>
      </c>
      <c r="K485">
        <v>1.72</v>
      </c>
      <c r="L485" t="s">
        <v>55</v>
      </c>
      <c r="M485">
        <v>5</v>
      </c>
      <c r="P485" t="s">
        <v>100</v>
      </c>
      <c r="Q485">
        <v>17969128</v>
      </c>
    </row>
    <row r="486" spans="1:17" x14ac:dyDescent="0.25">
      <c r="A486">
        <v>15099</v>
      </c>
      <c r="B486">
        <v>330479</v>
      </c>
      <c r="C486" t="s">
        <v>66</v>
      </c>
      <c r="D486" t="s">
        <v>38</v>
      </c>
      <c r="E486" t="s">
        <v>52</v>
      </c>
      <c r="F486">
        <v>0</v>
      </c>
      <c r="G486">
        <v>0</v>
      </c>
      <c r="H486">
        <v>0</v>
      </c>
      <c r="K486">
        <v>3.15</v>
      </c>
      <c r="L486" t="s">
        <v>45</v>
      </c>
      <c r="M486">
        <v>2</v>
      </c>
      <c r="P486" t="s">
        <v>100</v>
      </c>
      <c r="Q486">
        <v>17969374</v>
      </c>
    </row>
    <row r="487" spans="1:17" x14ac:dyDescent="0.25">
      <c r="A487">
        <v>15654</v>
      </c>
      <c r="B487">
        <v>336216</v>
      </c>
      <c r="C487" t="s">
        <v>66</v>
      </c>
      <c r="D487" t="s">
        <v>38</v>
      </c>
      <c r="E487" t="s">
        <v>52</v>
      </c>
      <c r="F487">
        <v>1</v>
      </c>
      <c r="G487">
        <v>0</v>
      </c>
      <c r="H487">
        <v>0</v>
      </c>
      <c r="K487">
        <v>1.36</v>
      </c>
      <c r="L487" t="s">
        <v>15</v>
      </c>
      <c r="M487">
        <v>19</v>
      </c>
      <c r="P487" t="s">
        <v>100</v>
      </c>
      <c r="Q487">
        <v>17975796</v>
      </c>
    </row>
    <row r="488" spans="1:17" x14ac:dyDescent="0.25">
      <c r="A488">
        <v>16529</v>
      </c>
      <c r="B488">
        <v>343759</v>
      </c>
      <c r="C488" t="s">
        <v>66</v>
      </c>
      <c r="D488" t="s">
        <v>38</v>
      </c>
      <c r="E488" t="s">
        <v>52</v>
      </c>
      <c r="F488">
        <v>1</v>
      </c>
      <c r="G488">
        <v>1</v>
      </c>
      <c r="H488">
        <v>0</v>
      </c>
      <c r="J488" t="s">
        <v>68</v>
      </c>
      <c r="K488">
        <v>0.59</v>
      </c>
      <c r="L488" t="s">
        <v>81</v>
      </c>
      <c r="M488">
        <v>18</v>
      </c>
      <c r="P488" t="s">
        <v>100</v>
      </c>
      <c r="Q488">
        <v>17984299</v>
      </c>
    </row>
    <row r="489" spans="1:17" x14ac:dyDescent="0.25">
      <c r="A489">
        <v>17275</v>
      </c>
      <c r="B489">
        <v>352150</v>
      </c>
      <c r="C489" t="s">
        <v>66</v>
      </c>
      <c r="D489" t="s">
        <v>38</v>
      </c>
      <c r="E489" t="s">
        <v>52</v>
      </c>
      <c r="F489">
        <v>0</v>
      </c>
      <c r="G489">
        <v>0</v>
      </c>
      <c r="H489">
        <v>0</v>
      </c>
      <c r="K489">
        <v>1.5</v>
      </c>
      <c r="L489" t="s">
        <v>71</v>
      </c>
      <c r="M489">
        <v>19</v>
      </c>
      <c r="P489" t="s">
        <v>100</v>
      </c>
      <c r="Q489">
        <v>17993709</v>
      </c>
    </row>
    <row r="490" spans="1:17" x14ac:dyDescent="0.25">
      <c r="A490">
        <v>17282</v>
      </c>
      <c r="B490">
        <v>352099</v>
      </c>
      <c r="C490" t="s">
        <v>66</v>
      </c>
      <c r="D490" t="s">
        <v>38</v>
      </c>
      <c r="E490" t="s">
        <v>52</v>
      </c>
      <c r="F490">
        <v>0</v>
      </c>
      <c r="G490">
        <v>0</v>
      </c>
      <c r="H490">
        <v>0</v>
      </c>
      <c r="K490">
        <v>3.91</v>
      </c>
      <c r="L490" t="s">
        <v>15</v>
      </c>
      <c r="M490">
        <v>19</v>
      </c>
      <c r="P490" t="s">
        <v>100</v>
      </c>
      <c r="Q490">
        <v>17993650</v>
      </c>
    </row>
    <row r="491" spans="1:17" x14ac:dyDescent="0.25">
      <c r="A491">
        <v>17285</v>
      </c>
      <c r="B491">
        <v>352151</v>
      </c>
      <c r="C491" t="s">
        <v>66</v>
      </c>
      <c r="D491" t="s">
        <v>38</v>
      </c>
      <c r="E491" t="s">
        <v>52</v>
      </c>
      <c r="F491">
        <v>0</v>
      </c>
      <c r="G491">
        <v>0</v>
      </c>
      <c r="H491">
        <v>0</v>
      </c>
      <c r="K491">
        <v>2.5</v>
      </c>
      <c r="L491" t="s">
        <v>71</v>
      </c>
      <c r="M491">
        <v>19</v>
      </c>
      <c r="P491" t="s">
        <v>100</v>
      </c>
      <c r="Q491">
        <v>17993710</v>
      </c>
    </row>
    <row r="492" spans="1:17" x14ac:dyDescent="0.25">
      <c r="A492">
        <v>17296</v>
      </c>
      <c r="B492">
        <v>352184</v>
      </c>
      <c r="C492" t="s">
        <v>66</v>
      </c>
      <c r="D492" t="s">
        <v>38</v>
      </c>
      <c r="E492" t="s">
        <v>52</v>
      </c>
      <c r="F492">
        <v>0</v>
      </c>
      <c r="G492">
        <v>0</v>
      </c>
      <c r="H492">
        <v>0</v>
      </c>
      <c r="K492">
        <v>1.5</v>
      </c>
      <c r="L492" t="s">
        <v>71</v>
      </c>
      <c r="M492">
        <v>19</v>
      </c>
      <c r="P492" t="s">
        <v>100</v>
      </c>
      <c r="Q492">
        <v>17993743</v>
      </c>
    </row>
    <row r="493" spans="1:17" x14ac:dyDescent="0.25">
      <c r="A493">
        <v>17983</v>
      </c>
      <c r="B493">
        <v>358121</v>
      </c>
      <c r="C493" t="s">
        <v>66</v>
      </c>
      <c r="D493" t="s">
        <v>38</v>
      </c>
      <c r="E493" t="s">
        <v>52</v>
      </c>
      <c r="F493">
        <v>1</v>
      </c>
      <c r="G493">
        <v>1</v>
      </c>
      <c r="H493">
        <v>0</v>
      </c>
      <c r="K493">
        <v>1.62</v>
      </c>
      <c r="L493" t="s">
        <v>81</v>
      </c>
      <c r="M493">
        <v>18</v>
      </c>
      <c r="P493" t="s">
        <v>100</v>
      </c>
      <c r="Q493">
        <v>18000427</v>
      </c>
    </row>
    <row r="494" spans="1:17" x14ac:dyDescent="0.25">
      <c r="A494">
        <v>17985</v>
      </c>
      <c r="B494">
        <v>358123</v>
      </c>
      <c r="C494" t="s">
        <v>66</v>
      </c>
      <c r="D494" t="s">
        <v>38</v>
      </c>
      <c r="E494" t="s">
        <v>52</v>
      </c>
      <c r="F494">
        <v>0</v>
      </c>
      <c r="G494">
        <v>0</v>
      </c>
      <c r="H494">
        <v>0</v>
      </c>
      <c r="K494">
        <v>3.55</v>
      </c>
      <c r="L494" t="s">
        <v>43</v>
      </c>
      <c r="M494">
        <v>1</v>
      </c>
      <c r="P494" t="s">
        <v>100</v>
      </c>
      <c r="Q494">
        <v>18000429</v>
      </c>
    </row>
    <row r="495" spans="1:17" x14ac:dyDescent="0.25">
      <c r="A495">
        <v>17986</v>
      </c>
      <c r="B495">
        <v>358135</v>
      </c>
      <c r="C495" t="s">
        <v>66</v>
      </c>
      <c r="D495" t="s">
        <v>54</v>
      </c>
      <c r="E495" t="s">
        <v>52</v>
      </c>
      <c r="F495">
        <v>0</v>
      </c>
      <c r="G495">
        <v>0</v>
      </c>
      <c r="H495">
        <v>0</v>
      </c>
      <c r="K495">
        <v>1.25</v>
      </c>
      <c r="L495" t="s">
        <v>45</v>
      </c>
      <c r="M495">
        <v>2</v>
      </c>
      <c r="P495" t="s">
        <v>100</v>
      </c>
      <c r="Q495">
        <v>18000442</v>
      </c>
    </row>
    <row r="496" spans="1:17" x14ac:dyDescent="0.25">
      <c r="A496">
        <v>18036</v>
      </c>
      <c r="B496">
        <v>358993</v>
      </c>
      <c r="C496" t="s">
        <v>66</v>
      </c>
      <c r="D496" t="s">
        <v>38</v>
      </c>
      <c r="E496" t="s">
        <v>52</v>
      </c>
      <c r="F496">
        <v>0</v>
      </c>
      <c r="G496">
        <v>0</v>
      </c>
      <c r="H496">
        <v>0</v>
      </c>
      <c r="J496" t="s">
        <v>109</v>
      </c>
      <c r="K496">
        <v>0.86</v>
      </c>
      <c r="L496" t="s">
        <v>43</v>
      </c>
      <c r="M496">
        <v>1</v>
      </c>
      <c r="P496" t="s">
        <v>100</v>
      </c>
      <c r="Q496">
        <v>18001433</v>
      </c>
    </row>
    <row r="497" spans="1:17" x14ac:dyDescent="0.25">
      <c r="A497">
        <v>18038</v>
      </c>
      <c r="B497">
        <v>358994</v>
      </c>
      <c r="C497" t="s">
        <v>66</v>
      </c>
      <c r="D497" t="s">
        <v>38</v>
      </c>
      <c r="E497" t="s">
        <v>52</v>
      </c>
      <c r="F497">
        <v>0</v>
      </c>
      <c r="G497">
        <v>0</v>
      </c>
      <c r="H497">
        <v>0</v>
      </c>
      <c r="J497" t="s">
        <v>109</v>
      </c>
      <c r="K497">
        <v>2.02</v>
      </c>
      <c r="L497" t="s">
        <v>71</v>
      </c>
      <c r="M497">
        <v>19</v>
      </c>
      <c r="P497" t="s">
        <v>100</v>
      </c>
      <c r="Q497">
        <v>18001434</v>
      </c>
    </row>
    <row r="498" spans="1:17" x14ac:dyDescent="0.25">
      <c r="A498">
        <v>18296</v>
      </c>
      <c r="B498">
        <v>360855</v>
      </c>
      <c r="C498" t="s">
        <v>66</v>
      </c>
      <c r="D498" t="s">
        <v>54</v>
      </c>
      <c r="E498" t="s">
        <v>52</v>
      </c>
      <c r="F498">
        <v>1</v>
      </c>
      <c r="G498">
        <v>1</v>
      </c>
      <c r="H498">
        <v>0</v>
      </c>
      <c r="K498">
        <v>2.96</v>
      </c>
      <c r="L498" t="s">
        <v>81</v>
      </c>
      <c r="M498">
        <v>18</v>
      </c>
      <c r="P498" t="s">
        <v>100</v>
      </c>
      <c r="Q498">
        <v>18003527</v>
      </c>
    </row>
    <row r="499" spans="1:17" x14ac:dyDescent="0.25">
      <c r="A499">
        <v>18856</v>
      </c>
      <c r="B499">
        <v>365787</v>
      </c>
      <c r="C499" t="s">
        <v>66</v>
      </c>
      <c r="D499" t="s">
        <v>38</v>
      </c>
      <c r="E499" t="s">
        <v>52</v>
      </c>
      <c r="F499">
        <v>0</v>
      </c>
      <c r="G499">
        <v>0</v>
      </c>
      <c r="H499">
        <v>0</v>
      </c>
      <c r="K499">
        <v>2.0499999999999998</v>
      </c>
      <c r="L499" t="s">
        <v>113</v>
      </c>
      <c r="M499">
        <v>4</v>
      </c>
      <c r="P499" t="s">
        <v>100</v>
      </c>
      <c r="Q499">
        <v>18009050</v>
      </c>
    </row>
    <row r="500" spans="1:17" x14ac:dyDescent="0.25">
      <c r="A500">
        <v>18858</v>
      </c>
      <c r="B500">
        <v>365789</v>
      </c>
      <c r="C500" t="s">
        <v>66</v>
      </c>
      <c r="D500" t="s">
        <v>38</v>
      </c>
      <c r="E500" t="s">
        <v>52</v>
      </c>
      <c r="F500">
        <v>0</v>
      </c>
      <c r="G500">
        <v>0</v>
      </c>
      <c r="H500">
        <v>0</v>
      </c>
      <c r="K500">
        <v>2.14</v>
      </c>
      <c r="L500" t="s">
        <v>53</v>
      </c>
      <c r="M500">
        <v>16</v>
      </c>
      <c r="P500" t="s">
        <v>100</v>
      </c>
      <c r="Q500">
        <v>18009052</v>
      </c>
    </row>
    <row r="501" spans="1:17" x14ac:dyDescent="0.25">
      <c r="A501">
        <v>18948</v>
      </c>
      <c r="B501">
        <v>366534</v>
      </c>
      <c r="C501" t="s">
        <v>66</v>
      </c>
      <c r="D501" t="s">
        <v>38</v>
      </c>
      <c r="E501" t="s">
        <v>52</v>
      </c>
      <c r="F501">
        <v>0</v>
      </c>
      <c r="G501">
        <v>0</v>
      </c>
      <c r="H501">
        <v>0</v>
      </c>
      <c r="K501">
        <v>0.48</v>
      </c>
      <c r="L501" t="s">
        <v>81</v>
      </c>
      <c r="M501">
        <v>18</v>
      </c>
      <c r="P501" t="s">
        <v>100</v>
      </c>
      <c r="Q501">
        <v>18009879</v>
      </c>
    </row>
    <row r="502" spans="1:17" x14ac:dyDescent="0.25">
      <c r="A502">
        <v>19076</v>
      </c>
      <c r="B502">
        <v>367599</v>
      </c>
      <c r="C502" t="s">
        <v>66</v>
      </c>
      <c r="D502" t="s">
        <v>38</v>
      </c>
      <c r="E502" t="s">
        <v>52</v>
      </c>
      <c r="F502">
        <v>0</v>
      </c>
      <c r="G502">
        <v>0</v>
      </c>
      <c r="H502">
        <v>0</v>
      </c>
      <c r="K502">
        <v>1.23</v>
      </c>
      <c r="L502" t="s">
        <v>71</v>
      </c>
      <c r="M502">
        <v>19</v>
      </c>
      <c r="P502" t="s">
        <v>100</v>
      </c>
      <c r="Q502">
        <v>18011076</v>
      </c>
    </row>
    <row r="503" spans="1:17" x14ac:dyDescent="0.25">
      <c r="A503">
        <v>19078</v>
      </c>
      <c r="B503">
        <v>367600</v>
      </c>
      <c r="C503" t="s">
        <v>66</v>
      </c>
      <c r="D503" t="s">
        <v>38</v>
      </c>
      <c r="E503" t="s">
        <v>52</v>
      </c>
      <c r="F503">
        <v>0</v>
      </c>
      <c r="G503">
        <v>0</v>
      </c>
      <c r="H503">
        <v>0</v>
      </c>
      <c r="K503">
        <v>5.76</v>
      </c>
      <c r="L503" t="s">
        <v>81</v>
      </c>
      <c r="M503">
        <v>18</v>
      </c>
      <c r="P503" t="s">
        <v>100</v>
      </c>
      <c r="Q503">
        <v>18011077</v>
      </c>
    </row>
    <row r="504" spans="1:17" x14ac:dyDescent="0.25">
      <c r="A504">
        <v>19081</v>
      </c>
      <c r="B504">
        <v>367603</v>
      </c>
      <c r="C504" t="s">
        <v>66</v>
      </c>
      <c r="D504" t="s">
        <v>38</v>
      </c>
      <c r="E504" t="s">
        <v>52</v>
      </c>
      <c r="F504">
        <v>0</v>
      </c>
      <c r="G504">
        <v>0</v>
      </c>
      <c r="H504">
        <v>0</v>
      </c>
      <c r="K504">
        <v>1.47</v>
      </c>
      <c r="L504" t="s">
        <v>71</v>
      </c>
      <c r="M504">
        <v>19</v>
      </c>
      <c r="P504" t="s">
        <v>100</v>
      </c>
      <c r="Q504">
        <v>18011081</v>
      </c>
    </row>
    <row r="505" spans="1:17" x14ac:dyDescent="0.25">
      <c r="A505">
        <v>19620</v>
      </c>
      <c r="B505">
        <v>372663</v>
      </c>
      <c r="C505" t="s">
        <v>66</v>
      </c>
      <c r="D505" t="s">
        <v>38</v>
      </c>
      <c r="E505" t="s">
        <v>52</v>
      </c>
      <c r="F505">
        <v>0</v>
      </c>
      <c r="G505">
        <v>0</v>
      </c>
      <c r="H505">
        <v>0</v>
      </c>
      <c r="K505">
        <v>0.31</v>
      </c>
      <c r="L505" t="s">
        <v>114</v>
      </c>
      <c r="M505">
        <v>28</v>
      </c>
      <c r="P505" t="s">
        <v>100</v>
      </c>
      <c r="Q505">
        <v>18016753</v>
      </c>
    </row>
    <row r="506" spans="1:17" x14ac:dyDescent="0.25">
      <c r="A506">
        <v>20126</v>
      </c>
      <c r="B506">
        <v>376853</v>
      </c>
      <c r="C506" t="s">
        <v>66</v>
      </c>
      <c r="D506" t="s">
        <v>38</v>
      </c>
      <c r="E506" t="s">
        <v>52</v>
      </c>
      <c r="F506">
        <v>0</v>
      </c>
      <c r="G506">
        <v>0</v>
      </c>
      <c r="H506">
        <v>0</v>
      </c>
      <c r="K506">
        <v>2.08</v>
      </c>
      <c r="L506" t="s">
        <v>92</v>
      </c>
      <c r="M506">
        <v>28</v>
      </c>
      <c r="P506" t="s">
        <v>100</v>
      </c>
      <c r="Q506">
        <v>18021353</v>
      </c>
    </row>
    <row r="507" spans="1:17" x14ac:dyDescent="0.25">
      <c r="A507">
        <v>20848</v>
      </c>
      <c r="B507">
        <v>388809</v>
      </c>
      <c r="C507" t="s">
        <v>97</v>
      </c>
      <c r="D507" t="s">
        <v>54</v>
      </c>
      <c r="E507" t="s">
        <v>52</v>
      </c>
      <c r="F507">
        <v>1</v>
      </c>
      <c r="G507">
        <v>1</v>
      </c>
      <c r="H507">
        <v>0</v>
      </c>
      <c r="J507" t="s">
        <v>115</v>
      </c>
      <c r="K507">
        <v>4.78</v>
      </c>
      <c r="L507" t="s">
        <v>63</v>
      </c>
      <c r="M507">
        <v>18</v>
      </c>
      <c r="P507" t="s">
        <v>100</v>
      </c>
      <c r="Q507">
        <v>13076202</v>
      </c>
    </row>
    <row r="508" spans="1:17" x14ac:dyDescent="0.25">
      <c r="A508">
        <v>20873</v>
      </c>
      <c r="B508">
        <v>389012</v>
      </c>
      <c r="C508" t="s">
        <v>97</v>
      </c>
      <c r="D508" t="s">
        <v>54</v>
      </c>
      <c r="E508" t="s">
        <v>52</v>
      </c>
      <c r="F508">
        <v>0</v>
      </c>
      <c r="G508">
        <v>0</v>
      </c>
      <c r="H508">
        <v>0</v>
      </c>
      <c r="K508">
        <v>2.44</v>
      </c>
      <c r="L508" t="s">
        <v>71</v>
      </c>
      <c r="M508">
        <v>19</v>
      </c>
      <c r="P508" t="s">
        <v>100</v>
      </c>
      <c r="Q508">
        <v>18009053</v>
      </c>
    </row>
    <row r="509" spans="1:17" x14ac:dyDescent="0.25">
      <c r="A509">
        <v>20874</v>
      </c>
      <c r="B509">
        <v>389013</v>
      </c>
      <c r="C509" t="s">
        <v>97</v>
      </c>
      <c r="D509" t="s">
        <v>54</v>
      </c>
      <c r="E509" t="s">
        <v>52</v>
      </c>
      <c r="F509">
        <v>1</v>
      </c>
      <c r="G509">
        <v>1</v>
      </c>
      <c r="H509">
        <v>0</v>
      </c>
      <c r="K509">
        <v>4.3099999999999996</v>
      </c>
      <c r="L509" t="s">
        <v>71</v>
      </c>
      <c r="M509">
        <v>19</v>
      </c>
      <c r="P509" t="s">
        <v>100</v>
      </c>
      <c r="Q509">
        <v>18009060</v>
      </c>
    </row>
    <row r="510" spans="1:17" x14ac:dyDescent="0.25">
      <c r="A510">
        <v>2731</v>
      </c>
      <c r="B510">
        <v>0</v>
      </c>
      <c r="D510" t="s">
        <v>54</v>
      </c>
      <c r="E510" t="s">
        <v>52</v>
      </c>
      <c r="F510">
        <v>0</v>
      </c>
      <c r="G510">
        <v>0</v>
      </c>
      <c r="H510">
        <v>0</v>
      </c>
      <c r="K510">
        <v>0</v>
      </c>
      <c r="L510" t="s">
        <v>15</v>
      </c>
      <c r="M510">
        <v>0</v>
      </c>
      <c r="Q510">
        <v>14859441</v>
      </c>
    </row>
    <row r="511" spans="1:17" x14ac:dyDescent="0.25">
      <c r="A511">
        <v>2735</v>
      </c>
      <c r="B511">
        <v>0</v>
      </c>
      <c r="D511" t="s">
        <v>54</v>
      </c>
      <c r="E511" t="s">
        <v>52</v>
      </c>
      <c r="F511">
        <v>0</v>
      </c>
      <c r="G511">
        <v>0</v>
      </c>
      <c r="H511">
        <v>0</v>
      </c>
      <c r="K511">
        <v>0</v>
      </c>
      <c r="L511" t="s">
        <v>82</v>
      </c>
      <c r="M511">
        <v>0</v>
      </c>
      <c r="Q511">
        <v>14859448</v>
      </c>
    </row>
    <row r="512" spans="1:17" x14ac:dyDescent="0.25">
      <c r="A512">
        <v>2942</v>
      </c>
      <c r="B512">
        <v>0</v>
      </c>
      <c r="D512" t="s">
        <v>38</v>
      </c>
      <c r="E512" t="s">
        <v>52</v>
      </c>
      <c r="F512">
        <v>0</v>
      </c>
      <c r="G512">
        <v>0</v>
      </c>
      <c r="H512">
        <v>0</v>
      </c>
      <c r="K512">
        <v>0</v>
      </c>
      <c r="L512" t="s">
        <v>63</v>
      </c>
      <c r="M512">
        <v>0</v>
      </c>
      <c r="Q512">
        <v>3709764</v>
      </c>
    </row>
    <row r="513" spans="1:17" x14ac:dyDescent="0.25">
      <c r="A513">
        <v>2943</v>
      </c>
      <c r="B513">
        <v>0</v>
      </c>
      <c r="D513" t="s">
        <v>38</v>
      </c>
      <c r="E513" t="s">
        <v>52</v>
      </c>
      <c r="F513">
        <v>0</v>
      </c>
      <c r="G513">
        <v>0</v>
      </c>
      <c r="H513">
        <v>0</v>
      </c>
      <c r="K513">
        <v>0</v>
      </c>
      <c r="L513" t="s">
        <v>63</v>
      </c>
      <c r="M513">
        <v>0</v>
      </c>
      <c r="Q513">
        <v>3709765</v>
      </c>
    </row>
    <row r="514" spans="1:17" x14ac:dyDescent="0.25">
      <c r="A514">
        <v>5633</v>
      </c>
      <c r="B514">
        <v>0</v>
      </c>
      <c r="D514" t="s">
        <v>38</v>
      </c>
      <c r="E514" t="s">
        <v>52</v>
      </c>
      <c r="F514">
        <v>0</v>
      </c>
      <c r="G514">
        <v>0</v>
      </c>
      <c r="H514">
        <v>0</v>
      </c>
      <c r="K514">
        <v>0</v>
      </c>
      <c r="L514" t="s">
        <v>45</v>
      </c>
      <c r="M514">
        <v>0</v>
      </c>
      <c r="Q514">
        <v>14826923</v>
      </c>
    </row>
    <row r="515" spans="1:17" x14ac:dyDescent="0.25">
      <c r="A515">
        <v>6454</v>
      </c>
      <c r="B515">
        <v>0</v>
      </c>
      <c r="D515" t="s">
        <v>38</v>
      </c>
      <c r="E515" t="s">
        <v>52</v>
      </c>
      <c r="F515">
        <v>0</v>
      </c>
      <c r="G515">
        <v>0</v>
      </c>
      <c r="H515">
        <v>0</v>
      </c>
      <c r="K515">
        <v>0</v>
      </c>
      <c r="L515" t="s">
        <v>71</v>
      </c>
      <c r="M515">
        <v>0</v>
      </c>
      <c r="Q515">
        <v>3664974</v>
      </c>
    </row>
    <row r="516" spans="1:17" x14ac:dyDescent="0.25">
      <c r="A516">
        <v>6455</v>
      </c>
      <c r="B516">
        <v>0</v>
      </c>
      <c r="D516" t="s">
        <v>38</v>
      </c>
      <c r="E516" t="s">
        <v>52</v>
      </c>
      <c r="F516">
        <v>0</v>
      </c>
      <c r="G516">
        <v>0</v>
      </c>
      <c r="H516">
        <v>0</v>
      </c>
      <c r="K516">
        <v>0</v>
      </c>
      <c r="L516" t="s">
        <v>63</v>
      </c>
      <c r="M516">
        <v>0</v>
      </c>
      <c r="Q516">
        <v>3664895</v>
      </c>
    </row>
    <row r="517" spans="1:17" x14ac:dyDescent="0.25">
      <c r="A517">
        <v>6456</v>
      </c>
      <c r="B517">
        <v>0</v>
      </c>
      <c r="D517" t="s">
        <v>38</v>
      </c>
      <c r="E517" t="s">
        <v>52</v>
      </c>
      <c r="F517">
        <v>0</v>
      </c>
      <c r="G517">
        <v>0</v>
      </c>
      <c r="H517">
        <v>0</v>
      </c>
      <c r="K517">
        <v>0</v>
      </c>
      <c r="L517" t="s">
        <v>81</v>
      </c>
      <c r="M517">
        <v>0</v>
      </c>
      <c r="Q517">
        <v>3664893</v>
      </c>
    </row>
    <row r="518" spans="1:17" x14ac:dyDescent="0.25">
      <c r="A518">
        <v>6458</v>
      </c>
      <c r="B518">
        <v>0</v>
      </c>
      <c r="D518" t="s">
        <v>38</v>
      </c>
      <c r="E518" t="s">
        <v>52</v>
      </c>
      <c r="F518">
        <v>0</v>
      </c>
      <c r="G518">
        <v>0</v>
      </c>
      <c r="H518">
        <v>0</v>
      </c>
      <c r="K518">
        <v>0</v>
      </c>
      <c r="L518" t="s">
        <v>63</v>
      </c>
      <c r="M518">
        <v>0</v>
      </c>
      <c r="Q518">
        <v>3664896</v>
      </c>
    </row>
    <row r="519" spans="1:17" x14ac:dyDescent="0.25">
      <c r="A519">
        <v>8424</v>
      </c>
      <c r="B519">
        <v>0</v>
      </c>
      <c r="D519" t="s">
        <v>38</v>
      </c>
      <c r="E519" t="s">
        <v>52</v>
      </c>
      <c r="F519">
        <v>0</v>
      </c>
      <c r="G519">
        <v>0</v>
      </c>
      <c r="H519">
        <v>0</v>
      </c>
      <c r="K519">
        <v>0</v>
      </c>
      <c r="L519" t="s">
        <v>81</v>
      </c>
      <c r="M519">
        <v>0</v>
      </c>
      <c r="Q519">
        <v>14870709</v>
      </c>
    </row>
    <row r="520" spans="1:17" x14ac:dyDescent="0.25">
      <c r="A520">
        <v>8687</v>
      </c>
      <c r="B520">
        <v>0</v>
      </c>
      <c r="D520" t="s">
        <v>54</v>
      </c>
      <c r="E520" t="s">
        <v>52</v>
      </c>
      <c r="F520">
        <v>0</v>
      </c>
      <c r="G520">
        <v>0</v>
      </c>
      <c r="H520">
        <v>0</v>
      </c>
      <c r="K520">
        <v>0</v>
      </c>
      <c r="L520" t="s">
        <v>63</v>
      </c>
      <c r="M520">
        <v>0</v>
      </c>
      <c r="Q520">
        <v>14865324</v>
      </c>
    </row>
    <row r="521" spans="1:17" x14ac:dyDescent="0.25">
      <c r="A521">
        <v>10387</v>
      </c>
      <c r="B521">
        <v>0</v>
      </c>
      <c r="D521" t="s">
        <v>38</v>
      </c>
      <c r="E521" t="s">
        <v>52</v>
      </c>
      <c r="F521">
        <v>0</v>
      </c>
      <c r="G521">
        <v>0</v>
      </c>
      <c r="H521">
        <v>0</v>
      </c>
      <c r="K521">
        <v>0</v>
      </c>
      <c r="L521" t="s">
        <v>40</v>
      </c>
      <c r="M521">
        <v>0</v>
      </c>
      <c r="Q521">
        <v>3737078</v>
      </c>
    </row>
    <row r="522" spans="1:17" x14ac:dyDescent="0.25">
      <c r="A522">
        <v>11146</v>
      </c>
      <c r="B522">
        <v>0</v>
      </c>
      <c r="D522" t="s">
        <v>38</v>
      </c>
      <c r="E522" t="s">
        <v>52</v>
      </c>
      <c r="F522">
        <v>0</v>
      </c>
      <c r="G522">
        <v>0</v>
      </c>
      <c r="H522">
        <v>0</v>
      </c>
      <c r="J522" t="s">
        <v>101</v>
      </c>
      <c r="K522">
        <v>0</v>
      </c>
      <c r="L522" t="s">
        <v>104</v>
      </c>
      <c r="M522">
        <v>0</v>
      </c>
      <c r="Q522">
        <v>14866092</v>
      </c>
    </row>
    <row r="523" spans="1:17" x14ac:dyDescent="0.25">
      <c r="A523">
        <v>12932</v>
      </c>
      <c r="B523">
        <v>0</v>
      </c>
      <c r="D523" t="s">
        <v>38</v>
      </c>
      <c r="E523" t="s">
        <v>52</v>
      </c>
      <c r="F523">
        <v>0</v>
      </c>
      <c r="G523">
        <v>0</v>
      </c>
      <c r="H523">
        <v>0</v>
      </c>
      <c r="K523">
        <v>0</v>
      </c>
      <c r="L523" t="s">
        <v>15</v>
      </c>
      <c r="M523">
        <v>0</v>
      </c>
      <c r="Q523">
        <v>3660530</v>
      </c>
    </row>
    <row r="524" spans="1:17" x14ac:dyDescent="0.25">
      <c r="A524">
        <v>13281</v>
      </c>
      <c r="B524">
        <v>0</v>
      </c>
      <c r="D524" t="s">
        <v>54</v>
      </c>
      <c r="E524" t="s">
        <v>52</v>
      </c>
      <c r="F524">
        <v>0</v>
      </c>
      <c r="G524">
        <v>0</v>
      </c>
      <c r="H524">
        <v>0</v>
      </c>
      <c r="K524">
        <v>0</v>
      </c>
      <c r="L524" t="s">
        <v>55</v>
      </c>
      <c r="M524">
        <v>0</v>
      </c>
      <c r="Q524">
        <v>3699520</v>
      </c>
    </row>
    <row r="525" spans="1:17" x14ac:dyDescent="0.25">
      <c r="A525">
        <v>13288</v>
      </c>
      <c r="B525">
        <v>0</v>
      </c>
      <c r="D525" t="s">
        <v>38</v>
      </c>
      <c r="E525" t="s">
        <v>52</v>
      </c>
      <c r="F525">
        <v>0</v>
      </c>
      <c r="G525">
        <v>0</v>
      </c>
      <c r="H525">
        <v>0</v>
      </c>
      <c r="J525" t="s">
        <v>118</v>
      </c>
      <c r="K525">
        <v>0</v>
      </c>
      <c r="L525" t="s">
        <v>81</v>
      </c>
      <c r="M525">
        <v>0</v>
      </c>
      <c r="Q525">
        <v>3699597</v>
      </c>
    </row>
    <row r="526" spans="1:17" x14ac:dyDescent="0.25">
      <c r="A526">
        <v>13299</v>
      </c>
      <c r="B526">
        <v>0</v>
      </c>
      <c r="D526" t="s">
        <v>38</v>
      </c>
      <c r="E526" t="s">
        <v>52</v>
      </c>
      <c r="F526">
        <v>0</v>
      </c>
      <c r="G526">
        <v>0</v>
      </c>
      <c r="H526">
        <v>0</v>
      </c>
      <c r="J526" t="s">
        <v>101</v>
      </c>
      <c r="K526">
        <v>0</v>
      </c>
      <c r="L526" t="s">
        <v>81</v>
      </c>
      <c r="M526">
        <v>0</v>
      </c>
      <c r="Q526">
        <v>3699606</v>
      </c>
    </row>
    <row r="527" spans="1:17" x14ac:dyDescent="0.25">
      <c r="A527">
        <v>13537</v>
      </c>
      <c r="B527">
        <v>0</v>
      </c>
      <c r="D527" t="s">
        <v>38</v>
      </c>
      <c r="E527" t="s">
        <v>52</v>
      </c>
      <c r="F527">
        <v>0</v>
      </c>
      <c r="G527">
        <v>0</v>
      </c>
      <c r="H527">
        <v>0</v>
      </c>
      <c r="K527">
        <v>0</v>
      </c>
      <c r="L527" t="s">
        <v>63</v>
      </c>
      <c r="M527">
        <v>0</v>
      </c>
      <c r="Q527">
        <v>10159282</v>
      </c>
    </row>
    <row r="528" spans="1:17" x14ac:dyDescent="0.25">
      <c r="A528">
        <v>16575</v>
      </c>
      <c r="B528">
        <v>0</v>
      </c>
      <c r="D528" t="s">
        <v>38</v>
      </c>
      <c r="E528" t="s">
        <v>52</v>
      </c>
      <c r="F528">
        <v>0</v>
      </c>
      <c r="G528">
        <v>0</v>
      </c>
      <c r="H528">
        <v>0</v>
      </c>
      <c r="K528">
        <v>0</v>
      </c>
      <c r="L528" t="s">
        <v>45</v>
      </c>
      <c r="M528">
        <v>0</v>
      </c>
      <c r="Q528">
        <v>17304676</v>
      </c>
    </row>
    <row r="529" spans="1:17" x14ac:dyDescent="0.25">
      <c r="A529">
        <v>17265</v>
      </c>
      <c r="B529">
        <v>0</v>
      </c>
      <c r="D529" t="s">
        <v>38</v>
      </c>
      <c r="E529" t="s">
        <v>52</v>
      </c>
      <c r="F529">
        <v>0</v>
      </c>
      <c r="G529">
        <v>0</v>
      </c>
      <c r="H529">
        <v>0</v>
      </c>
      <c r="K529">
        <v>0</v>
      </c>
      <c r="L529" t="s">
        <v>63</v>
      </c>
      <c r="M529">
        <v>0</v>
      </c>
      <c r="Q529">
        <v>17314256</v>
      </c>
    </row>
    <row r="530" spans="1:17" x14ac:dyDescent="0.25">
      <c r="A530">
        <v>19988</v>
      </c>
      <c r="B530">
        <v>0</v>
      </c>
      <c r="D530" t="s">
        <v>38</v>
      </c>
      <c r="E530" t="s">
        <v>52</v>
      </c>
      <c r="F530">
        <v>0</v>
      </c>
      <c r="G530">
        <v>0</v>
      </c>
      <c r="H530">
        <v>0</v>
      </c>
      <c r="K530">
        <v>0</v>
      </c>
      <c r="L530" t="s">
        <v>45</v>
      </c>
      <c r="M530">
        <v>0</v>
      </c>
      <c r="Q530">
        <v>17340599</v>
      </c>
    </row>
    <row r="531" spans="1:17" x14ac:dyDescent="0.25">
      <c r="A531">
        <v>22684</v>
      </c>
      <c r="B531">
        <v>0</v>
      </c>
      <c r="D531" t="s">
        <v>38</v>
      </c>
      <c r="E531" t="s">
        <v>52</v>
      </c>
      <c r="F531">
        <v>0</v>
      </c>
      <c r="G531">
        <v>0</v>
      </c>
      <c r="H531">
        <v>0</v>
      </c>
      <c r="K531">
        <v>0</v>
      </c>
      <c r="L531" t="s">
        <v>63</v>
      </c>
      <c r="M531">
        <v>0</v>
      </c>
      <c r="Q531">
        <v>17368596</v>
      </c>
    </row>
    <row r="532" spans="1:17" x14ac:dyDescent="0.25">
      <c r="A532">
        <v>22891</v>
      </c>
      <c r="B532">
        <v>0</v>
      </c>
      <c r="D532" t="s">
        <v>38</v>
      </c>
      <c r="E532" t="s">
        <v>52</v>
      </c>
      <c r="F532">
        <v>0</v>
      </c>
      <c r="G532">
        <v>0</v>
      </c>
      <c r="H532">
        <v>0</v>
      </c>
      <c r="K532">
        <v>0</v>
      </c>
      <c r="L532" t="s">
        <v>71</v>
      </c>
      <c r="M532">
        <v>0</v>
      </c>
      <c r="Q532">
        <v>17370130</v>
      </c>
    </row>
    <row r="533" spans="1:17" x14ac:dyDescent="0.25">
      <c r="A533">
        <v>2197</v>
      </c>
      <c r="B533">
        <v>0</v>
      </c>
      <c r="D533" t="s">
        <v>38</v>
      </c>
      <c r="E533" t="s">
        <v>52</v>
      </c>
      <c r="F533">
        <v>0</v>
      </c>
      <c r="G533">
        <v>0</v>
      </c>
      <c r="H533">
        <v>0</v>
      </c>
      <c r="K533">
        <v>0</v>
      </c>
      <c r="L533" t="s">
        <v>45</v>
      </c>
      <c r="M533">
        <v>0</v>
      </c>
      <c r="Q533">
        <v>14854950</v>
      </c>
    </row>
    <row r="534" spans="1:17" x14ac:dyDescent="0.25">
      <c r="A534">
        <v>2747</v>
      </c>
      <c r="B534">
        <v>0</v>
      </c>
      <c r="D534" t="s">
        <v>38</v>
      </c>
      <c r="E534" t="s">
        <v>52</v>
      </c>
      <c r="F534">
        <v>0</v>
      </c>
      <c r="G534">
        <v>0</v>
      </c>
      <c r="H534">
        <v>0</v>
      </c>
      <c r="K534">
        <v>0</v>
      </c>
      <c r="L534" t="s">
        <v>15</v>
      </c>
      <c r="M534">
        <v>0</v>
      </c>
      <c r="Q534">
        <v>14847493</v>
      </c>
    </row>
    <row r="535" spans="1:17" x14ac:dyDescent="0.25">
      <c r="A535">
        <v>2762</v>
      </c>
      <c r="B535">
        <v>0</v>
      </c>
      <c r="D535" t="s">
        <v>38</v>
      </c>
      <c r="E535" t="s">
        <v>52</v>
      </c>
      <c r="F535">
        <v>0</v>
      </c>
      <c r="G535">
        <v>0</v>
      </c>
      <c r="H535">
        <v>0</v>
      </c>
      <c r="K535">
        <v>0</v>
      </c>
      <c r="L535" t="s">
        <v>45</v>
      </c>
      <c r="M535">
        <v>0</v>
      </c>
      <c r="Q535">
        <v>3617338</v>
      </c>
    </row>
    <row r="536" spans="1:17" x14ac:dyDescent="0.25">
      <c r="A536">
        <v>2763</v>
      </c>
      <c r="B536">
        <v>0</v>
      </c>
      <c r="D536" t="s">
        <v>38</v>
      </c>
      <c r="E536" t="s">
        <v>52</v>
      </c>
      <c r="F536">
        <v>0</v>
      </c>
      <c r="G536">
        <v>0</v>
      </c>
      <c r="H536">
        <v>0</v>
      </c>
      <c r="K536">
        <v>0</v>
      </c>
      <c r="L536" t="s">
        <v>15</v>
      </c>
      <c r="M536">
        <v>0</v>
      </c>
      <c r="Q536">
        <v>14847495</v>
      </c>
    </row>
    <row r="537" spans="1:17" x14ac:dyDescent="0.25">
      <c r="A537">
        <v>2764</v>
      </c>
      <c r="B537">
        <v>0</v>
      </c>
      <c r="D537" t="s">
        <v>38</v>
      </c>
      <c r="E537" t="s">
        <v>52</v>
      </c>
      <c r="F537">
        <v>0</v>
      </c>
      <c r="G537">
        <v>0</v>
      </c>
      <c r="H537">
        <v>0</v>
      </c>
      <c r="K537">
        <v>0</v>
      </c>
      <c r="L537" t="s">
        <v>45</v>
      </c>
      <c r="M537">
        <v>0</v>
      </c>
      <c r="Q537">
        <v>14847496</v>
      </c>
    </row>
    <row r="538" spans="1:17" x14ac:dyDescent="0.25">
      <c r="A538">
        <v>2934</v>
      </c>
      <c r="B538">
        <v>0</v>
      </c>
      <c r="D538" t="s">
        <v>54</v>
      </c>
      <c r="E538" t="s">
        <v>52</v>
      </c>
      <c r="F538">
        <v>0</v>
      </c>
      <c r="G538">
        <v>0</v>
      </c>
      <c r="H538">
        <v>0</v>
      </c>
      <c r="K538">
        <v>0</v>
      </c>
      <c r="L538" t="s">
        <v>40</v>
      </c>
      <c r="M538">
        <v>0</v>
      </c>
      <c r="Q538">
        <v>12330388</v>
      </c>
    </row>
    <row r="539" spans="1:17" x14ac:dyDescent="0.25">
      <c r="A539">
        <v>7587</v>
      </c>
      <c r="B539">
        <v>0</v>
      </c>
      <c r="D539" t="s">
        <v>38</v>
      </c>
      <c r="E539" t="s">
        <v>52</v>
      </c>
      <c r="F539">
        <v>0</v>
      </c>
      <c r="G539">
        <v>0</v>
      </c>
      <c r="H539">
        <v>0</v>
      </c>
      <c r="K539">
        <v>0</v>
      </c>
      <c r="L539" t="s">
        <v>45</v>
      </c>
      <c r="M539">
        <v>0</v>
      </c>
      <c r="Q539">
        <v>14833135</v>
      </c>
    </row>
    <row r="540" spans="1:17" x14ac:dyDescent="0.25">
      <c r="A540">
        <v>7589</v>
      </c>
      <c r="B540">
        <v>0</v>
      </c>
      <c r="D540" t="s">
        <v>38</v>
      </c>
      <c r="E540" t="s">
        <v>52</v>
      </c>
      <c r="F540">
        <v>0</v>
      </c>
      <c r="G540">
        <v>0</v>
      </c>
      <c r="H540">
        <v>0</v>
      </c>
      <c r="K540">
        <v>0</v>
      </c>
      <c r="L540" t="s">
        <v>63</v>
      </c>
      <c r="M540">
        <v>0</v>
      </c>
      <c r="Q540">
        <v>14832578</v>
      </c>
    </row>
    <row r="541" spans="1:17" x14ac:dyDescent="0.25">
      <c r="A541">
        <v>7604</v>
      </c>
      <c r="B541">
        <v>0</v>
      </c>
      <c r="D541" t="s">
        <v>38</v>
      </c>
      <c r="E541" t="s">
        <v>52</v>
      </c>
      <c r="F541">
        <v>0</v>
      </c>
      <c r="G541">
        <v>0</v>
      </c>
      <c r="H541">
        <v>0</v>
      </c>
      <c r="K541">
        <v>0</v>
      </c>
      <c r="L541" t="s">
        <v>63</v>
      </c>
      <c r="M541">
        <v>0</v>
      </c>
      <c r="Q541">
        <v>3565896</v>
      </c>
    </row>
    <row r="542" spans="1:17" x14ac:dyDescent="0.25">
      <c r="A542">
        <v>8510</v>
      </c>
      <c r="B542">
        <v>0</v>
      </c>
      <c r="D542" t="s">
        <v>38</v>
      </c>
      <c r="E542" t="s">
        <v>52</v>
      </c>
      <c r="F542">
        <v>0</v>
      </c>
      <c r="G542">
        <v>0</v>
      </c>
      <c r="H542">
        <v>0</v>
      </c>
      <c r="K542">
        <v>0</v>
      </c>
      <c r="L542" t="s">
        <v>45</v>
      </c>
      <c r="M542">
        <v>0</v>
      </c>
      <c r="Q542">
        <v>3640858</v>
      </c>
    </row>
    <row r="543" spans="1:17" x14ac:dyDescent="0.25">
      <c r="A543">
        <v>8514</v>
      </c>
      <c r="B543">
        <v>0</v>
      </c>
      <c r="D543" t="s">
        <v>38</v>
      </c>
      <c r="E543" t="s">
        <v>52</v>
      </c>
      <c r="F543">
        <v>0</v>
      </c>
      <c r="G543">
        <v>0</v>
      </c>
      <c r="H543">
        <v>0</v>
      </c>
      <c r="K543">
        <v>0</v>
      </c>
      <c r="L543" t="s">
        <v>71</v>
      </c>
      <c r="M543">
        <v>0</v>
      </c>
      <c r="Q543">
        <v>3640860</v>
      </c>
    </row>
    <row r="544" spans="1:17" x14ac:dyDescent="0.25">
      <c r="A544">
        <v>8516</v>
      </c>
      <c r="B544">
        <v>0</v>
      </c>
      <c r="D544" t="s">
        <v>54</v>
      </c>
      <c r="E544" t="s">
        <v>52</v>
      </c>
      <c r="F544">
        <v>0</v>
      </c>
      <c r="G544">
        <v>0</v>
      </c>
      <c r="H544">
        <v>0</v>
      </c>
      <c r="K544">
        <v>0</v>
      </c>
      <c r="L544" t="s">
        <v>63</v>
      </c>
      <c r="M544">
        <v>0</v>
      </c>
      <c r="Q544">
        <v>3640859</v>
      </c>
    </row>
    <row r="545" spans="1:17" x14ac:dyDescent="0.25">
      <c r="A545">
        <v>9585</v>
      </c>
      <c r="B545">
        <v>0</v>
      </c>
      <c r="D545" t="s">
        <v>38</v>
      </c>
      <c r="E545" t="s">
        <v>52</v>
      </c>
      <c r="F545">
        <v>0</v>
      </c>
      <c r="G545">
        <v>0</v>
      </c>
      <c r="H545">
        <v>0</v>
      </c>
      <c r="K545">
        <v>0</v>
      </c>
      <c r="L545" t="s">
        <v>63</v>
      </c>
      <c r="M545">
        <v>0</v>
      </c>
      <c r="Q545">
        <v>14859353</v>
      </c>
    </row>
    <row r="546" spans="1:17" x14ac:dyDescent="0.25">
      <c r="A546">
        <v>10351</v>
      </c>
      <c r="B546">
        <v>0</v>
      </c>
      <c r="D546" t="s">
        <v>54</v>
      </c>
      <c r="E546" t="s">
        <v>52</v>
      </c>
      <c r="F546">
        <v>0</v>
      </c>
      <c r="G546">
        <v>0</v>
      </c>
      <c r="H546">
        <v>0</v>
      </c>
      <c r="K546">
        <v>0</v>
      </c>
      <c r="L546" t="s">
        <v>40</v>
      </c>
      <c r="M546">
        <v>0</v>
      </c>
      <c r="Q546">
        <v>3692567</v>
      </c>
    </row>
    <row r="547" spans="1:17" x14ac:dyDescent="0.25">
      <c r="A547">
        <v>10904</v>
      </c>
      <c r="B547">
        <v>0</v>
      </c>
      <c r="D547" t="s">
        <v>38</v>
      </c>
      <c r="E547" t="s">
        <v>52</v>
      </c>
      <c r="F547">
        <v>0</v>
      </c>
      <c r="G547">
        <v>0</v>
      </c>
      <c r="H547">
        <v>0</v>
      </c>
      <c r="K547">
        <v>0</v>
      </c>
      <c r="L547" t="s">
        <v>45</v>
      </c>
      <c r="M547">
        <v>0</v>
      </c>
      <c r="Q547">
        <v>3668506</v>
      </c>
    </row>
    <row r="548" spans="1:17" x14ac:dyDescent="0.25">
      <c r="A548">
        <v>11277</v>
      </c>
      <c r="B548">
        <v>0</v>
      </c>
      <c r="D548" t="s">
        <v>38</v>
      </c>
      <c r="E548" t="s">
        <v>52</v>
      </c>
      <c r="F548">
        <v>0</v>
      </c>
      <c r="G548">
        <v>0</v>
      </c>
      <c r="H548">
        <v>0</v>
      </c>
      <c r="K548">
        <v>0</v>
      </c>
      <c r="L548" t="s">
        <v>43</v>
      </c>
      <c r="M548">
        <v>0</v>
      </c>
      <c r="Q548">
        <v>14854933</v>
      </c>
    </row>
    <row r="549" spans="1:17" x14ac:dyDescent="0.25">
      <c r="A549">
        <v>12083</v>
      </c>
      <c r="B549">
        <v>0</v>
      </c>
      <c r="D549" t="s">
        <v>38</v>
      </c>
      <c r="E549" t="s">
        <v>52</v>
      </c>
      <c r="F549">
        <v>0</v>
      </c>
      <c r="G549">
        <v>0</v>
      </c>
      <c r="H549">
        <v>0</v>
      </c>
      <c r="K549">
        <v>0</v>
      </c>
      <c r="L549" t="s">
        <v>45</v>
      </c>
      <c r="M549">
        <v>0</v>
      </c>
      <c r="Q549">
        <v>12380553</v>
      </c>
    </row>
    <row r="550" spans="1:17" x14ac:dyDescent="0.25">
      <c r="A550">
        <v>12084</v>
      </c>
      <c r="B550">
        <v>0</v>
      </c>
      <c r="D550" t="s">
        <v>38</v>
      </c>
      <c r="E550" t="s">
        <v>52</v>
      </c>
      <c r="F550">
        <v>0</v>
      </c>
      <c r="G550">
        <v>0</v>
      </c>
      <c r="H550">
        <v>0</v>
      </c>
      <c r="K550">
        <v>0</v>
      </c>
      <c r="L550" t="s">
        <v>45</v>
      </c>
      <c r="M550">
        <v>0</v>
      </c>
      <c r="Q550">
        <v>12380554</v>
      </c>
    </row>
    <row r="551" spans="1:17" x14ac:dyDescent="0.25">
      <c r="A551">
        <v>12085</v>
      </c>
      <c r="B551">
        <v>0</v>
      </c>
      <c r="D551" t="s">
        <v>38</v>
      </c>
      <c r="E551" t="s">
        <v>52</v>
      </c>
      <c r="F551">
        <v>0</v>
      </c>
      <c r="G551">
        <v>0</v>
      </c>
      <c r="H551">
        <v>0</v>
      </c>
      <c r="K551">
        <v>0</v>
      </c>
      <c r="L551" t="s">
        <v>45</v>
      </c>
      <c r="M551">
        <v>0</v>
      </c>
      <c r="Q551">
        <v>12380563</v>
      </c>
    </row>
    <row r="552" spans="1:17" x14ac:dyDescent="0.25">
      <c r="A552">
        <v>13175</v>
      </c>
      <c r="B552">
        <v>0</v>
      </c>
      <c r="D552" t="s">
        <v>54</v>
      </c>
      <c r="E552" t="s">
        <v>52</v>
      </c>
      <c r="F552">
        <v>0</v>
      </c>
      <c r="G552">
        <v>0</v>
      </c>
      <c r="H552">
        <v>0</v>
      </c>
      <c r="K552">
        <v>0</v>
      </c>
      <c r="L552" t="s">
        <v>81</v>
      </c>
      <c r="M552">
        <v>0</v>
      </c>
      <c r="Q552">
        <v>3573070</v>
      </c>
    </row>
    <row r="553" spans="1:17" x14ac:dyDescent="0.25">
      <c r="A553">
        <v>13764</v>
      </c>
      <c r="B553">
        <v>0</v>
      </c>
      <c r="D553" t="s">
        <v>38</v>
      </c>
      <c r="E553" t="s">
        <v>52</v>
      </c>
      <c r="F553">
        <v>0</v>
      </c>
      <c r="G553">
        <v>0</v>
      </c>
      <c r="H553">
        <v>0</v>
      </c>
      <c r="K553">
        <v>0</v>
      </c>
      <c r="L553" t="s">
        <v>71</v>
      </c>
      <c r="M553">
        <v>0</v>
      </c>
      <c r="Q553">
        <v>3737939</v>
      </c>
    </row>
    <row r="554" spans="1:17" x14ac:dyDescent="0.25">
      <c r="A554">
        <v>13767</v>
      </c>
      <c r="B554">
        <v>0</v>
      </c>
      <c r="D554" t="s">
        <v>38</v>
      </c>
      <c r="E554" t="s">
        <v>52</v>
      </c>
      <c r="F554">
        <v>0</v>
      </c>
      <c r="G554">
        <v>0</v>
      </c>
      <c r="H554">
        <v>0</v>
      </c>
      <c r="K554">
        <v>0</v>
      </c>
      <c r="L554" t="s">
        <v>15</v>
      </c>
      <c r="M554">
        <v>0</v>
      </c>
      <c r="Q554">
        <v>3737932</v>
      </c>
    </row>
    <row r="555" spans="1:17" x14ac:dyDescent="0.25">
      <c r="A555">
        <v>13772</v>
      </c>
      <c r="B555">
        <v>0</v>
      </c>
      <c r="D555" t="s">
        <v>38</v>
      </c>
      <c r="E555" t="s">
        <v>52</v>
      </c>
      <c r="F555">
        <v>0</v>
      </c>
      <c r="G555">
        <v>0</v>
      </c>
      <c r="H555">
        <v>0</v>
      </c>
      <c r="K555">
        <v>0</v>
      </c>
      <c r="L555" t="s">
        <v>71</v>
      </c>
      <c r="M555">
        <v>0</v>
      </c>
      <c r="Q555">
        <v>14866741</v>
      </c>
    </row>
    <row r="556" spans="1:17" x14ac:dyDescent="0.25">
      <c r="A556">
        <v>15357</v>
      </c>
      <c r="B556">
        <v>0</v>
      </c>
      <c r="D556" t="s">
        <v>38</v>
      </c>
      <c r="E556" t="s">
        <v>52</v>
      </c>
      <c r="F556">
        <v>0</v>
      </c>
      <c r="G556">
        <v>0</v>
      </c>
      <c r="H556">
        <v>0</v>
      </c>
      <c r="K556">
        <v>0</v>
      </c>
      <c r="L556" t="s">
        <v>45</v>
      </c>
      <c r="M556">
        <v>0</v>
      </c>
      <c r="Q556">
        <v>17292592</v>
      </c>
    </row>
    <row r="557" spans="1:17" x14ac:dyDescent="0.25">
      <c r="A557">
        <v>15740</v>
      </c>
      <c r="B557">
        <v>0</v>
      </c>
      <c r="D557" t="s">
        <v>38</v>
      </c>
      <c r="E557" t="s">
        <v>52</v>
      </c>
      <c r="F557">
        <v>0</v>
      </c>
      <c r="G557">
        <v>0</v>
      </c>
      <c r="H557">
        <v>0</v>
      </c>
      <c r="K557">
        <v>0</v>
      </c>
      <c r="L557" t="s">
        <v>63</v>
      </c>
      <c r="M557">
        <v>0</v>
      </c>
      <c r="Q557">
        <v>17296128</v>
      </c>
    </row>
    <row r="558" spans="1:17" x14ac:dyDescent="0.25">
      <c r="A558">
        <v>16156</v>
      </c>
      <c r="B558">
        <v>0</v>
      </c>
      <c r="D558" t="s">
        <v>38</v>
      </c>
      <c r="E558" t="s">
        <v>52</v>
      </c>
      <c r="F558">
        <v>0</v>
      </c>
      <c r="G558">
        <v>0</v>
      </c>
      <c r="H558">
        <v>0</v>
      </c>
      <c r="K558">
        <v>0</v>
      </c>
      <c r="L558" t="s">
        <v>63</v>
      </c>
      <c r="M558">
        <v>0</v>
      </c>
      <c r="Q558">
        <v>17301209</v>
      </c>
    </row>
    <row r="559" spans="1:17" x14ac:dyDescent="0.25">
      <c r="A559">
        <v>16205</v>
      </c>
      <c r="B559">
        <v>0</v>
      </c>
      <c r="D559" t="s">
        <v>38</v>
      </c>
      <c r="E559" t="s">
        <v>52</v>
      </c>
      <c r="F559">
        <v>0</v>
      </c>
      <c r="G559">
        <v>0</v>
      </c>
      <c r="H559">
        <v>0</v>
      </c>
      <c r="K559">
        <v>0</v>
      </c>
      <c r="L559" t="s">
        <v>71</v>
      </c>
      <c r="M559">
        <v>0</v>
      </c>
      <c r="Q559">
        <v>17301849</v>
      </c>
    </row>
    <row r="560" spans="1:17" x14ac:dyDescent="0.25">
      <c r="A560">
        <v>16207</v>
      </c>
      <c r="B560">
        <v>0</v>
      </c>
      <c r="D560" t="s">
        <v>38</v>
      </c>
      <c r="E560" t="s">
        <v>52</v>
      </c>
      <c r="F560">
        <v>0</v>
      </c>
      <c r="G560">
        <v>0</v>
      </c>
      <c r="H560">
        <v>0</v>
      </c>
      <c r="K560">
        <v>0</v>
      </c>
      <c r="L560" t="s">
        <v>63</v>
      </c>
      <c r="M560">
        <v>0</v>
      </c>
      <c r="Q560">
        <v>17301851</v>
      </c>
    </row>
    <row r="561" spans="1:17" x14ac:dyDescent="0.25">
      <c r="A561">
        <v>16208</v>
      </c>
      <c r="B561">
        <v>0</v>
      </c>
      <c r="D561" t="s">
        <v>38</v>
      </c>
      <c r="E561" t="s">
        <v>52</v>
      </c>
      <c r="F561">
        <v>0</v>
      </c>
      <c r="G561">
        <v>0</v>
      </c>
      <c r="H561">
        <v>0</v>
      </c>
      <c r="K561">
        <v>0</v>
      </c>
      <c r="L561" t="s">
        <v>63</v>
      </c>
      <c r="M561">
        <v>0</v>
      </c>
      <c r="Q561">
        <v>17301852</v>
      </c>
    </row>
    <row r="562" spans="1:17" x14ac:dyDescent="0.25">
      <c r="A562">
        <v>19084</v>
      </c>
      <c r="B562">
        <v>0</v>
      </c>
      <c r="D562" t="s">
        <v>38</v>
      </c>
      <c r="E562" t="s">
        <v>52</v>
      </c>
      <c r="F562">
        <v>0</v>
      </c>
      <c r="G562">
        <v>0</v>
      </c>
      <c r="H562">
        <v>0</v>
      </c>
      <c r="K562">
        <v>0</v>
      </c>
      <c r="L562" t="s">
        <v>45</v>
      </c>
      <c r="M562">
        <v>0</v>
      </c>
      <c r="Q562">
        <v>17332676</v>
      </c>
    </row>
    <row r="563" spans="1:17" x14ac:dyDescent="0.25">
      <c r="A563">
        <v>19085</v>
      </c>
      <c r="B563">
        <v>0</v>
      </c>
      <c r="D563" t="s">
        <v>38</v>
      </c>
      <c r="E563" t="s">
        <v>52</v>
      </c>
      <c r="F563">
        <v>0</v>
      </c>
      <c r="G563">
        <v>0</v>
      </c>
      <c r="H563">
        <v>0</v>
      </c>
      <c r="K563">
        <v>0</v>
      </c>
      <c r="L563" t="s">
        <v>71</v>
      </c>
      <c r="M563">
        <v>0</v>
      </c>
      <c r="Q563">
        <v>17332677</v>
      </c>
    </row>
    <row r="564" spans="1:17" x14ac:dyDescent="0.25">
      <c r="A564">
        <v>19908</v>
      </c>
      <c r="B564">
        <v>0</v>
      </c>
      <c r="D564" t="s">
        <v>38</v>
      </c>
      <c r="E564" t="s">
        <v>52</v>
      </c>
      <c r="F564">
        <v>0</v>
      </c>
      <c r="G564">
        <v>0</v>
      </c>
      <c r="H564">
        <v>0</v>
      </c>
      <c r="K564">
        <v>0</v>
      </c>
      <c r="L564" t="s">
        <v>71</v>
      </c>
      <c r="M564">
        <v>0</v>
      </c>
      <c r="Q564">
        <v>17340070</v>
      </c>
    </row>
    <row r="565" spans="1:17" x14ac:dyDescent="0.25">
      <c r="A565">
        <v>22813</v>
      </c>
      <c r="B565">
        <v>0</v>
      </c>
      <c r="D565" t="s">
        <v>38</v>
      </c>
      <c r="E565" t="s">
        <v>52</v>
      </c>
      <c r="F565">
        <v>0</v>
      </c>
      <c r="G565">
        <v>0</v>
      </c>
      <c r="H565">
        <v>0</v>
      </c>
      <c r="K565">
        <v>0</v>
      </c>
      <c r="L565" t="s">
        <v>63</v>
      </c>
      <c r="M565">
        <v>0</v>
      </c>
      <c r="Q565">
        <v>17369794</v>
      </c>
    </row>
    <row r="566" spans="1:17" x14ac:dyDescent="0.25">
      <c r="A566">
        <v>22827</v>
      </c>
      <c r="B566">
        <v>0</v>
      </c>
      <c r="D566" t="s">
        <v>38</v>
      </c>
      <c r="E566" t="s">
        <v>52</v>
      </c>
      <c r="F566">
        <v>0</v>
      </c>
      <c r="G566">
        <v>0</v>
      </c>
      <c r="H566">
        <v>0</v>
      </c>
      <c r="K566">
        <v>0</v>
      </c>
      <c r="L566" t="s">
        <v>71</v>
      </c>
      <c r="M566">
        <v>0</v>
      </c>
      <c r="Q566">
        <v>17369837</v>
      </c>
    </row>
    <row r="567" spans="1:17" x14ac:dyDescent="0.25">
      <c r="A567">
        <v>24117</v>
      </c>
      <c r="B567">
        <v>0</v>
      </c>
      <c r="D567" t="s">
        <v>38</v>
      </c>
      <c r="E567" t="s">
        <v>52</v>
      </c>
      <c r="F567">
        <v>0</v>
      </c>
      <c r="G567">
        <v>0</v>
      </c>
      <c r="H567">
        <v>0</v>
      </c>
      <c r="K567">
        <v>0</v>
      </c>
      <c r="L567" t="s">
        <v>71</v>
      </c>
      <c r="M567">
        <v>0</v>
      </c>
      <c r="Q567">
        <v>17384525</v>
      </c>
    </row>
    <row r="568" spans="1:17" x14ac:dyDescent="0.25">
      <c r="A568">
        <v>2745</v>
      </c>
      <c r="B568">
        <v>0</v>
      </c>
      <c r="D568" t="s">
        <v>38</v>
      </c>
      <c r="E568" t="s">
        <v>52</v>
      </c>
      <c r="F568">
        <v>0</v>
      </c>
      <c r="G568">
        <v>0</v>
      </c>
      <c r="H568">
        <v>0</v>
      </c>
      <c r="K568">
        <v>0</v>
      </c>
      <c r="L568" t="s">
        <v>45</v>
      </c>
      <c r="M568">
        <v>0</v>
      </c>
      <c r="Q568">
        <v>3617337</v>
      </c>
    </row>
    <row r="569" spans="1:17" x14ac:dyDescent="0.25">
      <c r="A569">
        <v>3636</v>
      </c>
      <c r="B569">
        <v>0</v>
      </c>
      <c r="D569" t="s">
        <v>38</v>
      </c>
      <c r="E569" t="s">
        <v>52</v>
      </c>
      <c r="F569">
        <v>0</v>
      </c>
      <c r="G569">
        <v>0</v>
      </c>
      <c r="H569">
        <v>0</v>
      </c>
      <c r="K569">
        <v>0</v>
      </c>
      <c r="L569" t="s">
        <v>63</v>
      </c>
      <c r="M569">
        <v>0</v>
      </c>
      <c r="Q569">
        <v>14832576</v>
      </c>
    </row>
    <row r="570" spans="1:17" x14ac:dyDescent="0.25">
      <c r="A570">
        <v>3749</v>
      </c>
      <c r="B570">
        <v>0</v>
      </c>
      <c r="D570" t="s">
        <v>38</v>
      </c>
      <c r="E570" t="s">
        <v>52</v>
      </c>
      <c r="F570">
        <v>0</v>
      </c>
      <c r="G570">
        <v>0</v>
      </c>
      <c r="H570">
        <v>0</v>
      </c>
      <c r="K570">
        <v>0</v>
      </c>
      <c r="L570" t="s">
        <v>45</v>
      </c>
      <c r="M570">
        <v>0</v>
      </c>
      <c r="Q570">
        <v>14833130</v>
      </c>
    </row>
    <row r="571" spans="1:17" x14ac:dyDescent="0.25">
      <c r="A571">
        <v>6052</v>
      </c>
      <c r="B571">
        <v>0</v>
      </c>
      <c r="D571" t="s">
        <v>38</v>
      </c>
      <c r="E571" t="s">
        <v>52</v>
      </c>
      <c r="F571">
        <v>0</v>
      </c>
      <c r="G571">
        <v>0</v>
      </c>
      <c r="H571">
        <v>0</v>
      </c>
      <c r="K571">
        <v>0</v>
      </c>
      <c r="L571" t="s">
        <v>81</v>
      </c>
      <c r="M571">
        <v>0</v>
      </c>
      <c r="Q571">
        <v>14861481</v>
      </c>
    </row>
    <row r="572" spans="1:17" x14ac:dyDescent="0.25">
      <c r="A572">
        <v>6053</v>
      </c>
      <c r="B572">
        <v>0</v>
      </c>
      <c r="D572" t="s">
        <v>38</v>
      </c>
      <c r="E572" t="s">
        <v>52</v>
      </c>
      <c r="F572">
        <v>0</v>
      </c>
      <c r="G572">
        <v>0</v>
      </c>
      <c r="H572">
        <v>0</v>
      </c>
      <c r="K572">
        <v>0</v>
      </c>
      <c r="L572" t="s">
        <v>81</v>
      </c>
      <c r="M572">
        <v>0</v>
      </c>
      <c r="Q572">
        <v>3641460</v>
      </c>
    </row>
    <row r="573" spans="1:17" x14ac:dyDescent="0.25">
      <c r="A573">
        <v>6175</v>
      </c>
      <c r="B573">
        <v>0</v>
      </c>
      <c r="D573" t="s">
        <v>38</v>
      </c>
      <c r="E573" t="s">
        <v>52</v>
      </c>
      <c r="F573">
        <v>0</v>
      </c>
      <c r="G573">
        <v>0</v>
      </c>
      <c r="H573">
        <v>0</v>
      </c>
      <c r="K573">
        <v>0</v>
      </c>
      <c r="L573" t="s">
        <v>81</v>
      </c>
      <c r="M573">
        <v>0</v>
      </c>
      <c r="Q573">
        <v>14850938</v>
      </c>
    </row>
    <row r="574" spans="1:17" x14ac:dyDescent="0.25">
      <c r="A574">
        <v>6176</v>
      </c>
      <c r="B574">
        <v>0</v>
      </c>
      <c r="D574" t="s">
        <v>38</v>
      </c>
      <c r="E574" t="s">
        <v>52</v>
      </c>
      <c r="F574">
        <v>0</v>
      </c>
      <c r="G574">
        <v>0</v>
      </c>
      <c r="H574">
        <v>0</v>
      </c>
      <c r="K574">
        <v>0</v>
      </c>
      <c r="L574" t="s">
        <v>40</v>
      </c>
      <c r="M574">
        <v>0</v>
      </c>
      <c r="Q574">
        <v>3589153</v>
      </c>
    </row>
    <row r="575" spans="1:17" x14ac:dyDescent="0.25">
      <c r="A575">
        <v>6177</v>
      </c>
      <c r="B575">
        <v>0</v>
      </c>
      <c r="D575" t="s">
        <v>38</v>
      </c>
      <c r="E575" t="s">
        <v>52</v>
      </c>
      <c r="F575">
        <v>0</v>
      </c>
      <c r="G575">
        <v>0</v>
      </c>
      <c r="H575">
        <v>0</v>
      </c>
      <c r="K575">
        <v>0</v>
      </c>
      <c r="L575" t="s">
        <v>63</v>
      </c>
      <c r="M575">
        <v>0</v>
      </c>
      <c r="Q575">
        <v>14850898</v>
      </c>
    </row>
    <row r="576" spans="1:17" x14ac:dyDescent="0.25">
      <c r="A576">
        <v>6446</v>
      </c>
      <c r="B576">
        <v>0</v>
      </c>
      <c r="D576" t="s">
        <v>38</v>
      </c>
      <c r="E576" t="s">
        <v>52</v>
      </c>
      <c r="F576">
        <v>0</v>
      </c>
      <c r="G576">
        <v>0</v>
      </c>
      <c r="H576">
        <v>0</v>
      </c>
      <c r="K576">
        <v>0</v>
      </c>
      <c r="L576" t="s">
        <v>43</v>
      </c>
      <c r="M576">
        <v>0</v>
      </c>
      <c r="Q576">
        <v>14840155</v>
      </c>
    </row>
    <row r="577" spans="1:17" x14ac:dyDescent="0.25">
      <c r="A577">
        <v>7251</v>
      </c>
      <c r="B577">
        <v>0</v>
      </c>
      <c r="D577" t="s">
        <v>38</v>
      </c>
      <c r="E577" t="s">
        <v>52</v>
      </c>
      <c r="F577">
        <v>0</v>
      </c>
      <c r="G577">
        <v>0</v>
      </c>
      <c r="H577">
        <v>0</v>
      </c>
      <c r="K577">
        <v>0</v>
      </c>
      <c r="L577" t="s">
        <v>63</v>
      </c>
      <c r="M577">
        <v>0</v>
      </c>
      <c r="Q577">
        <v>14894098</v>
      </c>
    </row>
    <row r="578" spans="1:17" x14ac:dyDescent="0.25">
      <c r="A578">
        <v>7370</v>
      </c>
      <c r="B578">
        <v>0</v>
      </c>
      <c r="D578" t="s">
        <v>38</v>
      </c>
      <c r="E578" t="s">
        <v>52</v>
      </c>
      <c r="F578">
        <v>0</v>
      </c>
      <c r="G578">
        <v>0</v>
      </c>
      <c r="H578">
        <v>0</v>
      </c>
      <c r="K578">
        <v>0</v>
      </c>
      <c r="L578" t="s">
        <v>71</v>
      </c>
      <c r="M578">
        <v>0</v>
      </c>
      <c r="Q578">
        <v>12330289</v>
      </c>
    </row>
    <row r="579" spans="1:17" x14ac:dyDescent="0.25">
      <c r="A579">
        <v>7383</v>
      </c>
      <c r="B579">
        <v>0</v>
      </c>
      <c r="D579" t="s">
        <v>38</v>
      </c>
      <c r="E579" t="s">
        <v>52</v>
      </c>
      <c r="F579">
        <v>0</v>
      </c>
      <c r="G579">
        <v>0</v>
      </c>
      <c r="H579">
        <v>0</v>
      </c>
      <c r="K579">
        <v>0</v>
      </c>
      <c r="L579" t="s">
        <v>63</v>
      </c>
      <c r="M579">
        <v>0</v>
      </c>
      <c r="Q579">
        <v>14846590</v>
      </c>
    </row>
    <row r="580" spans="1:17" x14ac:dyDescent="0.25">
      <c r="A580">
        <v>7384</v>
      </c>
      <c r="B580">
        <v>0</v>
      </c>
      <c r="D580" t="s">
        <v>38</v>
      </c>
      <c r="E580" t="s">
        <v>52</v>
      </c>
      <c r="F580">
        <v>0</v>
      </c>
      <c r="G580">
        <v>0</v>
      </c>
      <c r="H580">
        <v>0</v>
      </c>
      <c r="K580">
        <v>0</v>
      </c>
      <c r="L580" t="s">
        <v>63</v>
      </c>
      <c r="M580">
        <v>0</v>
      </c>
      <c r="Q580">
        <v>14846601</v>
      </c>
    </row>
    <row r="581" spans="1:17" x14ac:dyDescent="0.25">
      <c r="A581">
        <v>7588</v>
      </c>
      <c r="B581">
        <v>0</v>
      </c>
      <c r="D581" t="s">
        <v>38</v>
      </c>
      <c r="E581" t="s">
        <v>52</v>
      </c>
      <c r="F581">
        <v>0</v>
      </c>
      <c r="G581">
        <v>0</v>
      </c>
      <c r="H581">
        <v>0</v>
      </c>
      <c r="K581">
        <v>0</v>
      </c>
      <c r="L581" t="s">
        <v>81</v>
      </c>
      <c r="M581">
        <v>0</v>
      </c>
      <c r="Q581">
        <v>14833186</v>
      </c>
    </row>
    <row r="582" spans="1:17" x14ac:dyDescent="0.25">
      <c r="A582">
        <v>7590</v>
      </c>
      <c r="B582">
        <v>0</v>
      </c>
      <c r="D582" t="s">
        <v>38</v>
      </c>
      <c r="E582" t="s">
        <v>52</v>
      </c>
      <c r="F582">
        <v>0</v>
      </c>
      <c r="G582">
        <v>0</v>
      </c>
      <c r="H582">
        <v>0</v>
      </c>
      <c r="K582">
        <v>0</v>
      </c>
      <c r="L582" t="s">
        <v>63</v>
      </c>
      <c r="M582">
        <v>0</v>
      </c>
      <c r="Q582">
        <v>14833194</v>
      </c>
    </row>
    <row r="583" spans="1:17" x14ac:dyDescent="0.25">
      <c r="A583">
        <v>7591</v>
      </c>
      <c r="B583">
        <v>0</v>
      </c>
      <c r="D583" t="s">
        <v>38</v>
      </c>
      <c r="E583" t="s">
        <v>52</v>
      </c>
      <c r="F583">
        <v>0</v>
      </c>
      <c r="G583">
        <v>0</v>
      </c>
      <c r="H583">
        <v>0</v>
      </c>
      <c r="K583">
        <v>0</v>
      </c>
      <c r="L583" t="s">
        <v>71</v>
      </c>
      <c r="M583">
        <v>0</v>
      </c>
      <c r="Q583">
        <v>14833193</v>
      </c>
    </row>
    <row r="584" spans="1:17" x14ac:dyDescent="0.25">
      <c r="A584">
        <v>7600</v>
      </c>
      <c r="B584">
        <v>0</v>
      </c>
      <c r="D584" t="s">
        <v>38</v>
      </c>
      <c r="E584" t="s">
        <v>52</v>
      </c>
      <c r="F584">
        <v>0</v>
      </c>
      <c r="G584">
        <v>0</v>
      </c>
      <c r="H584">
        <v>0</v>
      </c>
      <c r="K584">
        <v>0</v>
      </c>
      <c r="L584" t="s">
        <v>63</v>
      </c>
      <c r="M584">
        <v>0</v>
      </c>
      <c r="Q584">
        <v>3565986</v>
      </c>
    </row>
    <row r="585" spans="1:17" x14ac:dyDescent="0.25">
      <c r="A585">
        <v>7603</v>
      </c>
      <c r="B585">
        <v>0</v>
      </c>
      <c r="D585" t="s">
        <v>38</v>
      </c>
      <c r="E585" t="s">
        <v>52</v>
      </c>
      <c r="F585">
        <v>0</v>
      </c>
      <c r="G585">
        <v>0</v>
      </c>
      <c r="H585">
        <v>0</v>
      </c>
      <c r="K585">
        <v>0</v>
      </c>
      <c r="L585" t="s">
        <v>63</v>
      </c>
      <c r="M585">
        <v>0</v>
      </c>
      <c r="Q585">
        <v>3565981</v>
      </c>
    </row>
    <row r="586" spans="1:17" x14ac:dyDescent="0.25">
      <c r="A586">
        <v>7717</v>
      </c>
      <c r="B586">
        <v>0</v>
      </c>
      <c r="D586" t="s">
        <v>38</v>
      </c>
      <c r="E586" t="s">
        <v>52</v>
      </c>
      <c r="F586">
        <v>0</v>
      </c>
      <c r="G586">
        <v>0</v>
      </c>
      <c r="H586">
        <v>0</v>
      </c>
      <c r="K586">
        <v>0</v>
      </c>
      <c r="L586" t="s">
        <v>122</v>
      </c>
      <c r="M586">
        <v>0</v>
      </c>
      <c r="Q586">
        <v>3616847</v>
      </c>
    </row>
    <row r="587" spans="1:17" x14ac:dyDescent="0.25">
      <c r="A587">
        <v>8147</v>
      </c>
      <c r="B587">
        <v>0</v>
      </c>
      <c r="D587" t="s">
        <v>54</v>
      </c>
      <c r="E587" t="s">
        <v>52</v>
      </c>
      <c r="F587">
        <v>0</v>
      </c>
      <c r="G587">
        <v>0</v>
      </c>
      <c r="H587">
        <v>0</v>
      </c>
      <c r="K587">
        <v>0</v>
      </c>
      <c r="L587" t="s">
        <v>53</v>
      </c>
      <c r="M587">
        <v>0</v>
      </c>
      <c r="Q587">
        <v>3706820</v>
      </c>
    </row>
    <row r="588" spans="1:17" x14ac:dyDescent="0.25">
      <c r="A588">
        <v>8606</v>
      </c>
      <c r="B588">
        <v>0</v>
      </c>
      <c r="D588" t="s">
        <v>38</v>
      </c>
      <c r="E588" t="s">
        <v>52</v>
      </c>
      <c r="F588">
        <v>0</v>
      </c>
      <c r="G588">
        <v>0</v>
      </c>
      <c r="H588">
        <v>0</v>
      </c>
      <c r="K588">
        <v>0</v>
      </c>
      <c r="L588" t="s">
        <v>71</v>
      </c>
      <c r="M588">
        <v>0</v>
      </c>
      <c r="Q588">
        <v>3645142</v>
      </c>
    </row>
    <row r="589" spans="1:17" x14ac:dyDescent="0.25">
      <c r="A589">
        <v>9594</v>
      </c>
      <c r="B589">
        <v>0</v>
      </c>
      <c r="D589" t="s">
        <v>38</v>
      </c>
      <c r="E589" t="s">
        <v>52</v>
      </c>
      <c r="F589">
        <v>0</v>
      </c>
      <c r="G589">
        <v>0</v>
      </c>
      <c r="H589">
        <v>0</v>
      </c>
      <c r="K589">
        <v>0</v>
      </c>
      <c r="L589" t="s">
        <v>43</v>
      </c>
      <c r="M589">
        <v>0</v>
      </c>
      <c r="Q589">
        <v>12331555</v>
      </c>
    </row>
    <row r="590" spans="1:17" x14ac:dyDescent="0.25">
      <c r="A590">
        <v>13491</v>
      </c>
      <c r="B590">
        <v>0</v>
      </c>
      <c r="D590" t="s">
        <v>54</v>
      </c>
      <c r="E590" t="s">
        <v>52</v>
      </c>
      <c r="F590">
        <v>0</v>
      </c>
      <c r="G590">
        <v>0</v>
      </c>
      <c r="H590">
        <v>0</v>
      </c>
      <c r="K590">
        <v>0</v>
      </c>
      <c r="L590" t="s">
        <v>55</v>
      </c>
      <c r="M590">
        <v>0</v>
      </c>
      <c r="Q590">
        <v>12383748</v>
      </c>
    </row>
    <row r="591" spans="1:17" x14ac:dyDescent="0.25">
      <c r="A591">
        <v>13718</v>
      </c>
      <c r="B591">
        <v>0</v>
      </c>
      <c r="D591" t="s">
        <v>38</v>
      </c>
      <c r="E591" t="s">
        <v>52</v>
      </c>
      <c r="F591">
        <v>0</v>
      </c>
      <c r="G591">
        <v>0</v>
      </c>
      <c r="H591">
        <v>0</v>
      </c>
      <c r="K591">
        <v>0</v>
      </c>
      <c r="L591" t="s">
        <v>45</v>
      </c>
      <c r="M591">
        <v>0</v>
      </c>
      <c r="Q591">
        <v>12352289</v>
      </c>
    </row>
    <row r="592" spans="1:17" x14ac:dyDescent="0.25">
      <c r="A592">
        <v>13766</v>
      </c>
      <c r="B592">
        <v>0</v>
      </c>
      <c r="D592" t="s">
        <v>54</v>
      </c>
      <c r="E592" t="s">
        <v>52</v>
      </c>
      <c r="F592">
        <v>0</v>
      </c>
      <c r="G592">
        <v>0</v>
      </c>
      <c r="H592">
        <v>0</v>
      </c>
      <c r="K592">
        <v>0</v>
      </c>
      <c r="L592" t="s">
        <v>63</v>
      </c>
      <c r="M592">
        <v>0</v>
      </c>
      <c r="Q592">
        <v>3737940</v>
      </c>
    </row>
    <row r="593" spans="1:17" x14ac:dyDescent="0.25">
      <c r="A593">
        <v>13930</v>
      </c>
      <c r="B593">
        <v>0</v>
      </c>
      <c r="D593" t="s">
        <v>38</v>
      </c>
      <c r="E593" t="s">
        <v>52</v>
      </c>
      <c r="F593">
        <v>0</v>
      </c>
      <c r="G593">
        <v>0</v>
      </c>
      <c r="H593">
        <v>0</v>
      </c>
      <c r="K593">
        <v>0</v>
      </c>
      <c r="L593" t="s">
        <v>71</v>
      </c>
      <c r="M593">
        <v>0</v>
      </c>
      <c r="Q593">
        <v>3708494</v>
      </c>
    </row>
    <row r="594" spans="1:17" x14ac:dyDescent="0.25">
      <c r="A594">
        <v>15126</v>
      </c>
      <c r="B594">
        <v>0</v>
      </c>
      <c r="D594" t="s">
        <v>38</v>
      </c>
      <c r="E594" t="s">
        <v>52</v>
      </c>
      <c r="F594">
        <v>0</v>
      </c>
      <c r="G594">
        <v>0</v>
      </c>
      <c r="H594">
        <v>0</v>
      </c>
      <c r="K594">
        <v>0</v>
      </c>
      <c r="L594" t="s">
        <v>71</v>
      </c>
      <c r="M594">
        <v>0</v>
      </c>
      <c r="Q594">
        <v>17289930</v>
      </c>
    </row>
    <row r="595" spans="1:17" x14ac:dyDescent="0.25">
      <c r="A595">
        <v>16209</v>
      </c>
      <c r="B595">
        <v>0</v>
      </c>
      <c r="D595" t="s">
        <v>38</v>
      </c>
      <c r="E595" t="s">
        <v>52</v>
      </c>
      <c r="F595">
        <v>0</v>
      </c>
      <c r="G595">
        <v>0</v>
      </c>
      <c r="H595">
        <v>0</v>
      </c>
      <c r="K595">
        <v>0</v>
      </c>
      <c r="L595" t="s">
        <v>63</v>
      </c>
      <c r="M595">
        <v>0</v>
      </c>
      <c r="Q595">
        <v>17301943</v>
      </c>
    </row>
    <row r="596" spans="1:17" x14ac:dyDescent="0.25">
      <c r="A596">
        <v>17339</v>
      </c>
      <c r="B596">
        <v>0</v>
      </c>
      <c r="D596" t="s">
        <v>38</v>
      </c>
      <c r="E596" t="s">
        <v>52</v>
      </c>
      <c r="F596">
        <v>0</v>
      </c>
      <c r="G596">
        <v>0</v>
      </c>
      <c r="H596">
        <v>0</v>
      </c>
      <c r="K596">
        <v>0</v>
      </c>
      <c r="L596" t="s">
        <v>81</v>
      </c>
      <c r="M596">
        <v>0</v>
      </c>
      <c r="Q596">
        <v>17315635</v>
      </c>
    </row>
    <row r="597" spans="1:17" x14ac:dyDescent="0.25">
      <c r="A597">
        <v>18970</v>
      </c>
      <c r="B597">
        <v>0</v>
      </c>
      <c r="D597" t="s">
        <v>38</v>
      </c>
      <c r="E597" t="s">
        <v>52</v>
      </c>
      <c r="F597">
        <v>0</v>
      </c>
      <c r="G597">
        <v>0</v>
      </c>
      <c r="H597">
        <v>0</v>
      </c>
      <c r="K597">
        <v>0</v>
      </c>
      <c r="L597" t="s">
        <v>45</v>
      </c>
      <c r="M597">
        <v>0</v>
      </c>
      <c r="Q597">
        <v>17331757</v>
      </c>
    </row>
    <row r="598" spans="1:17" x14ac:dyDescent="0.25">
      <c r="A598">
        <v>19087</v>
      </c>
      <c r="B598">
        <v>0</v>
      </c>
      <c r="D598" t="s">
        <v>38</v>
      </c>
      <c r="E598" t="s">
        <v>52</v>
      </c>
      <c r="F598">
        <v>0</v>
      </c>
      <c r="G598">
        <v>0</v>
      </c>
      <c r="H598">
        <v>0</v>
      </c>
      <c r="K598">
        <v>0</v>
      </c>
      <c r="L598" t="s">
        <v>63</v>
      </c>
      <c r="M598">
        <v>0</v>
      </c>
      <c r="Q598">
        <v>17332679</v>
      </c>
    </row>
    <row r="599" spans="1:17" x14ac:dyDescent="0.25">
      <c r="A599">
        <v>2725</v>
      </c>
      <c r="B599">
        <v>0</v>
      </c>
      <c r="D599" t="s">
        <v>38</v>
      </c>
      <c r="E599" t="s">
        <v>52</v>
      </c>
      <c r="F599">
        <v>0</v>
      </c>
      <c r="G599">
        <v>0</v>
      </c>
      <c r="H599">
        <v>0</v>
      </c>
      <c r="K599">
        <v>0</v>
      </c>
      <c r="L599" t="s">
        <v>71</v>
      </c>
      <c r="M599">
        <v>0</v>
      </c>
      <c r="Q599">
        <v>14859420</v>
      </c>
    </row>
    <row r="600" spans="1:17" x14ac:dyDescent="0.25">
      <c r="A600">
        <v>2727</v>
      </c>
      <c r="B600">
        <v>0</v>
      </c>
      <c r="D600" t="s">
        <v>38</v>
      </c>
      <c r="E600" t="s">
        <v>52</v>
      </c>
      <c r="F600">
        <v>0</v>
      </c>
      <c r="G600">
        <v>0</v>
      </c>
      <c r="H600">
        <v>0</v>
      </c>
      <c r="K600">
        <v>0</v>
      </c>
      <c r="L600" t="s">
        <v>71</v>
      </c>
      <c r="M600">
        <v>0</v>
      </c>
      <c r="Q600">
        <v>14859422</v>
      </c>
    </row>
    <row r="601" spans="1:17" x14ac:dyDescent="0.25">
      <c r="A601">
        <v>2732</v>
      </c>
      <c r="B601">
        <v>0</v>
      </c>
      <c r="D601" t="s">
        <v>38</v>
      </c>
      <c r="E601" t="s">
        <v>52</v>
      </c>
      <c r="F601">
        <v>0</v>
      </c>
      <c r="G601">
        <v>0</v>
      </c>
      <c r="H601">
        <v>0</v>
      </c>
      <c r="K601">
        <v>0</v>
      </c>
      <c r="L601" t="s">
        <v>15</v>
      </c>
      <c r="M601">
        <v>0</v>
      </c>
      <c r="Q601">
        <v>14859442</v>
      </c>
    </row>
    <row r="602" spans="1:17" x14ac:dyDescent="0.25">
      <c r="A602">
        <v>2787</v>
      </c>
      <c r="B602">
        <v>0</v>
      </c>
      <c r="D602" t="s">
        <v>38</v>
      </c>
      <c r="E602" t="s">
        <v>52</v>
      </c>
      <c r="F602">
        <v>1</v>
      </c>
      <c r="G602">
        <v>0</v>
      </c>
      <c r="H602">
        <v>0</v>
      </c>
      <c r="K602">
        <v>0</v>
      </c>
      <c r="L602" t="s">
        <v>104</v>
      </c>
      <c r="M602">
        <v>0</v>
      </c>
      <c r="Q602">
        <v>3567777</v>
      </c>
    </row>
    <row r="603" spans="1:17" x14ac:dyDescent="0.25">
      <c r="A603">
        <v>2861</v>
      </c>
      <c r="B603">
        <v>0</v>
      </c>
      <c r="D603" t="s">
        <v>38</v>
      </c>
      <c r="E603" t="s">
        <v>52</v>
      </c>
      <c r="F603">
        <v>0</v>
      </c>
      <c r="G603">
        <v>0</v>
      </c>
      <c r="H603">
        <v>0</v>
      </c>
      <c r="K603">
        <v>0</v>
      </c>
      <c r="L603" t="s">
        <v>81</v>
      </c>
      <c r="M603">
        <v>0</v>
      </c>
      <c r="Q603">
        <v>14870716</v>
      </c>
    </row>
    <row r="604" spans="1:17" x14ac:dyDescent="0.25">
      <c r="A604">
        <v>5272</v>
      </c>
      <c r="B604">
        <v>0</v>
      </c>
      <c r="D604" t="s">
        <v>38</v>
      </c>
      <c r="E604" t="s">
        <v>52</v>
      </c>
      <c r="F604">
        <v>0</v>
      </c>
      <c r="G604">
        <v>0</v>
      </c>
      <c r="H604">
        <v>0</v>
      </c>
      <c r="K604">
        <v>0</v>
      </c>
      <c r="L604" t="s">
        <v>63</v>
      </c>
      <c r="M604">
        <v>0</v>
      </c>
      <c r="Q604">
        <v>14870749</v>
      </c>
    </row>
    <row r="605" spans="1:17" x14ac:dyDescent="0.25">
      <c r="A605">
        <v>5497</v>
      </c>
      <c r="B605">
        <v>0</v>
      </c>
      <c r="D605" t="s">
        <v>38</v>
      </c>
      <c r="E605" t="s">
        <v>52</v>
      </c>
      <c r="F605">
        <v>0</v>
      </c>
      <c r="G605">
        <v>0</v>
      </c>
      <c r="H605">
        <v>0</v>
      </c>
      <c r="K605">
        <v>0</v>
      </c>
      <c r="L605" t="s">
        <v>15</v>
      </c>
      <c r="M605">
        <v>0</v>
      </c>
      <c r="Q605">
        <v>14826941</v>
      </c>
    </row>
    <row r="606" spans="1:17" x14ac:dyDescent="0.25">
      <c r="A606">
        <v>5936</v>
      </c>
      <c r="B606">
        <v>0</v>
      </c>
      <c r="D606" t="s">
        <v>54</v>
      </c>
      <c r="E606" t="s">
        <v>52</v>
      </c>
      <c r="F606">
        <v>1</v>
      </c>
      <c r="G606">
        <v>0</v>
      </c>
      <c r="H606">
        <v>0</v>
      </c>
      <c r="K606">
        <v>0</v>
      </c>
      <c r="L606" t="s">
        <v>45</v>
      </c>
      <c r="M606">
        <v>0</v>
      </c>
      <c r="Q606">
        <v>14829002</v>
      </c>
    </row>
    <row r="607" spans="1:17" x14ac:dyDescent="0.25">
      <c r="A607">
        <v>6451</v>
      </c>
      <c r="B607">
        <v>0</v>
      </c>
      <c r="D607" t="s">
        <v>38</v>
      </c>
      <c r="E607" t="s">
        <v>52</v>
      </c>
      <c r="F607">
        <v>0</v>
      </c>
      <c r="G607">
        <v>0</v>
      </c>
      <c r="H607">
        <v>0</v>
      </c>
      <c r="K607">
        <v>0</v>
      </c>
      <c r="L607" t="s">
        <v>71</v>
      </c>
      <c r="M607">
        <v>0</v>
      </c>
      <c r="Q607">
        <v>3664894</v>
      </c>
    </row>
    <row r="608" spans="1:17" x14ac:dyDescent="0.25">
      <c r="A608">
        <v>6453</v>
      </c>
      <c r="B608">
        <v>0</v>
      </c>
      <c r="D608" t="s">
        <v>38</v>
      </c>
      <c r="E608" t="s">
        <v>52</v>
      </c>
      <c r="F608">
        <v>0</v>
      </c>
      <c r="G608">
        <v>0</v>
      </c>
      <c r="H608">
        <v>0</v>
      </c>
      <c r="K608">
        <v>0</v>
      </c>
      <c r="L608" t="s">
        <v>45</v>
      </c>
      <c r="M608">
        <v>0</v>
      </c>
      <c r="Q608">
        <v>3664973</v>
      </c>
    </row>
    <row r="609" spans="1:17" x14ac:dyDescent="0.25">
      <c r="A609">
        <v>6459</v>
      </c>
      <c r="B609">
        <v>0</v>
      </c>
      <c r="D609" t="s">
        <v>38</v>
      </c>
      <c r="E609" t="s">
        <v>52</v>
      </c>
      <c r="F609">
        <v>0</v>
      </c>
      <c r="G609">
        <v>0</v>
      </c>
      <c r="H609">
        <v>0</v>
      </c>
      <c r="K609">
        <v>0</v>
      </c>
      <c r="L609" t="s">
        <v>71</v>
      </c>
      <c r="M609">
        <v>0</v>
      </c>
      <c r="Q609">
        <v>3664892</v>
      </c>
    </row>
    <row r="610" spans="1:17" x14ac:dyDescent="0.25">
      <c r="A610">
        <v>6903</v>
      </c>
      <c r="B610">
        <v>0</v>
      </c>
      <c r="D610" t="s">
        <v>38</v>
      </c>
      <c r="E610" t="s">
        <v>52</v>
      </c>
      <c r="F610">
        <v>0</v>
      </c>
      <c r="G610">
        <v>0</v>
      </c>
      <c r="H610">
        <v>0</v>
      </c>
      <c r="J610" t="s">
        <v>123</v>
      </c>
      <c r="K610">
        <v>0</v>
      </c>
      <c r="L610" t="s">
        <v>55</v>
      </c>
      <c r="M610">
        <v>0</v>
      </c>
      <c r="Q610">
        <v>3709582</v>
      </c>
    </row>
    <row r="611" spans="1:17" x14ac:dyDescent="0.25">
      <c r="A611">
        <v>8379</v>
      </c>
      <c r="B611">
        <v>0</v>
      </c>
      <c r="D611" t="s">
        <v>54</v>
      </c>
      <c r="E611" t="s">
        <v>52</v>
      </c>
      <c r="F611">
        <v>0</v>
      </c>
      <c r="G611">
        <v>1</v>
      </c>
      <c r="H611">
        <v>0</v>
      </c>
      <c r="K611">
        <v>0</v>
      </c>
      <c r="L611" t="s">
        <v>45</v>
      </c>
      <c r="M611">
        <v>0</v>
      </c>
      <c r="Q611">
        <v>3690298</v>
      </c>
    </row>
    <row r="612" spans="1:17" x14ac:dyDescent="0.25">
      <c r="A612">
        <v>11931</v>
      </c>
      <c r="B612">
        <v>0</v>
      </c>
      <c r="D612" t="s">
        <v>54</v>
      </c>
      <c r="E612" t="s">
        <v>52</v>
      </c>
      <c r="F612">
        <v>0</v>
      </c>
      <c r="G612">
        <v>0</v>
      </c>
      <c r="H612">
        <v>0</v>
      </c>
      <c r="K612">
        <v>0</v>
      </c>
      <c r="L612" t="s">
        <v>63</v>
      </c>
      <c r="M612">
        <v>0</v>
      </c>
      <c r="Q612">
        <v>3607379</v>
      </c>
    </row>
    <row r="613" spans="1:17" x14ac:dyDescent="0.25">
      <c r="A613">
        <v>12097</v>
      </c>
      <c r="B613">
        <v>0</v>
      </c>
      <c r="D613" t="s">
        <v>38</v>
      </c>
      <c r="E613" t="s">
        <v>52</v>
      </c>
      <c r="F613">
        <v>0</v>
      </c>
      <c r="G613">
        <v>0</v>
      </c>
      <c r="H613">
        <v>0</v>
      </c>
      <c r="K613">
        <v>0</v>
      </c>
      <c r="L613" t="s">
        <v>71</v>
      </c>
      <c r="M613">
        <v>0</v>
      </c>
      <c r="Q613">
        <v>14902644</v>
      </c>
    </row>
    <row r="614" spans="1:17" x14ac:dyDescent="0.25">
      <c r="A614">
        <v>12497</v>
      </c>
      <c r="B614">
        <v>0</v>
      </c>
      <c r="D614" t="s">
        <v>54</v>
      </c>
      <c r="E614" t="s">
        <v>52</v>
      </c>
      <c r="F614">
        <v>0</v>
      </c>
      <c r="G614">
        <v>0</v>
      </c>
      <c r="H614">
        <v>0</v>
      </c>
      <c r="K614">
        <v>0</v>
      </c>
      <c r="L614" t="s">
        <v>40</v>
      </c>
      <c r="M614">
        <v>0</v>
      </c>
      <c r="Q614">
        <v>3699245</v>
      </c>
    </row>
    <row r="615" spans="1:17" x14ac:dyDescent="0.25">
      <c r="A615">
        <v>13298</v>
      </c>
      <c r="B615">
        <v>0</v>
      </c>
      <c r="D615" t="s">
        <v>54</v>
      </c>
      <c r="E615" t="s">
        <v>52</v>
      </c>
      <c r="F615">
        <v>0</v>
      </c>
      <c r="G615">
        <v>1</v>
      </c>
      <c r="H615">
        <v>0</v>
      </c>
      <c r="J615" t="s">
        <v>127</v>
      </c>
      <c r="K615">
        <v>0</v>
      </c>
      <c r="L615" t="s">
        <v>55</v>
      </c>
      <c r="M615">
        <v>0</v>
      </c>
      <c r="Q615">
        <v>3699610</v>
      </c>
    </row>
    <row r="616" spans="1:17" x14ac:dyDescent="0.25">
      <c r="A616">
        <v>13539</v>
      </c>
      <c r="B616">
        <v>0</v>
      </c>
      <c r="D616" t="s">
        <v>46</v>
      </c>
      <c r="E616" t="s">
        <v>52</v>
      </c>
      <c r="F616">
        <v>0</v>
      </c>
      <c r="G616">
        <v>1</v>
      </c>
      <c r="H616">
        <v>0</v>
      </c>
      <c r="J616" t="s">
        <v>128</v>
      </c>
      <c r="K616">
        <v>0</v>
      </c>
      <c r="L616" t="s">
        <v>55</v>
      </c>
      <c r="M616">
        <v>0</v>
      </c>
      <c r="Q616">
        <v>12392224</v>
      </c>
    </row>
    <row r="617" spans="1:17" x14ac:dyDescent="0.25">
      <c r="A617">
        <v>13540</v>
      </c>
      <c r="B617">
        <v>0</v>
      </c>
      <c r="D617" t="s">
        <v>54</v>
      </c>
      <c r="E617" t="s">
        <v>52</v>
      </c>
      <c r="F617">
        <v>0</v>
      </c>
      <c r="G617">
        <v>0</v>
      </c>
      <c r="H617">
        <v>0</v>
      </c>
      <c r="K617">
        <v>0</v>
      </c>
      <c r="L617" t="s">
        <v>45</v>
      </c>
      <c r="M617">
        <v>0</v>
      </c>
      <c r="Q617">
        <v>3598991</v>
      </c>
    </row>
    <row r="618" spans="1:17" x14ac:dyDescent="0.25">
      <c r="A618">
        <v>15544</v>
      </c>
      <c r="B618">
        <v>0</v>
      </c>
      <c r="D618" t="s">
        <v>38</v>
      </c>
      <c r="E618" t="s">
        <v>52</v>
      </c>
      <c r="F618">
        <v>0</v>
      </c>
      <c r="G618">
        <v>0</v>
      </c>
      <c r="H618">
        <v>0</v>
      </c>
      <c r="K618">
        <v>0</v>
      </c>
      <c r="L618" t="s">
        <v>71</v>
      </c>
      <c r="M618">
        <v>0</v>
      </c>
      <c r="Q618">
        <v>17293773</v>
      </c>
    </row>
    <row r="619" spans="1:17" x14ac:dyDescent="0.25">
      <c r="A619">
        <v>15546</v>
      </c>
      <c r="B619">
        <v>0</v>
      </c>
      <c r="D619" t="s">
        <v>38</v>
      </c>
      <c r="E619" t="s">
        <v>52</v>
      </c>
      <c r="F619">
        <v>0</v>
      </c>
      <c r="G619">
        <v>0</v>
      </c>
      <c r="H619">
        <v>0</v>
      </c>
      <c r="K619">
        <v>0</v>
      </c>
      <c r="L619" t="s">
        <v>71</v>
      </c>
      <c r="M619">
        <v>0</v>
      </c>
      <c r="Q619">
        <v>17293775</v>
      </c>
    </row>
    <row r="620" spans="1:17" x14ac:dyDescent="0.25">
      <c r="A620">
        <v>15548</v>
      </c>
      <c r="B620">
        <v>0</v>
      </c>
      <c r="D620" t="s">
        <v>38</v>
      </c>
      <c r="E620" t="s">
        <v>52</v>
      </c>
      <c r="F620">
        <v>0</v>
      </c>
      <c r="G620">
        <v>0</v>
      </c>
      <c r="H620">
        <v>0</v>
      </c>
      <c r="K620">
        <v>0</v>
      </c>
      <c r="L620" t="s">
        <v>45</v>
      </c>
      <c r="M620">
        <v>0</v>
      </c>
      <c r="Q620">
        <v>17293777</v>
      </c>
    </row>
    <row r="621" spans="1:17" x14ac:dyDescent="0.25">
      <c r="A621">
        <v>17510</v>
      </c>
      <c r="B621">
        <v>0</v>
      </c>
      <c r="D621" t="s">
        <v>38</v>
      </c>
      <c r="E621" t="s">
        <v>52</v>
      </c>
      <c r="F621">
        <v>0</v>
      </c>
      <c r="G621">
        <v>0</v>
      </c>
      <c r="H621">
        <v>0</v>
      </c>
      <c r="K621">
        <v>0</v>
      </c>
      <c r="L621" t="s">
        <v>15</v>
      </c>
      <c r="M621">
        <v>0</v>
      </c>
      <c r="Q621">
        <v>17316866</v>
      </c>
    </row>
    <row r="622" spans="1:17" x14ac:dyDescent="0.25">
      <c r="A622">
        <v>19989</v>
      </c>
      <c r="B622">
        <v>0</v>
      </c>
      <c r="D622" t="s">
        <v>54</v>
      </c>
      <c r="E622" t="s">
        <v>52</v>
      </c>
      <c r="F622">
        <v>0</v>
      </c>
      <c r="G622">
        <v>0</v>
      </c>
      <c r="H622">
        <v>0</v>
      </c>
      <c r="K622">
        <v>0</v>
      </c>
      <c r="L622" t="s">
        <v>45</v>
      </c>
      <c r="M622">
        <v>0</v>
      </c>
      <c r="Q622">
        <v>17340600</v>
      </c>
    </row>
    <row r="623" spans="1:17" x14ac:dyDescent="0.25">
      <c r="A623">
        <v>19992</v>
      </c>
      <c r="B623">
        <v>0</v>
      </c>
      <c r="D623" t="s">
        <v>54</v>
      </c>
      <c r="E623" t="s">
        <v>52</v>
      </c>
      <c r="F623">
        <v>0</v>
      </c>
      <c r="G623">
        <v>0</v>
      </c>
      <c r="H623">
        <v>0</v>
      </c>
      <c r="K623">
        <v>0</v>
      </c>
      <c r="L623" t="s">
        <v>43</v>
      </c>
      <c r="M623">
        <v>0</v>
      </c>
      <c r="Q623">
        <v>17340603</v>
      </c>
    </row>
    <row r="624" spans="1:17" x14ac:dyDescent="0.25">
      <c r="A624">
        <v>21583</v>
      </c>
      <c r="B624">
        <v>0</v>
      </c>
      <c r="D624" t="s">
        <v>38</v>
      </c>
      <c r="E624" t="s">
        <v>52</v>
      </c>
      <c r="F624">
        <v>0</v>
      </c>
      <c r="G624">
        <v>0</v>
      </c>
      <c r="H624">
        <v>0</v>
      </c>
      <c r="K624">
        <v>0</v>
      </c>
      <c r="L624" t="s">
        <v>71</v>
      </c>
      <c r="M624">
        <v>0</v>
      </c>
      <c r="Q624">
        <v>17356170</v>
      </c>
    </row>
    <row r="625" spans="1:17" x14ac:dyDescent="0.25">
      <c r="A625">
        <v>22680</v>
      </c>
      <c r="B625">
        <v>0</v>
      </c>
      <c r="D625" t="s">
        <v>38</v>
      </c>
      <c r="E625" t="s">
        <v>52</v>
      </c>
      <c r="F625">
        <v>0</v>
      </c>
      <c r="G625">
        <v>0</v>
      </c>
      <c r="H625">
        <v>0</v>
      </c>
      <c r="K625">
        <v>0</v>
      </c>
      <c r="L625" t="s">
        <v>55</v>
      </c>
      <c r="M625">
        <v>0</v>
      </c>
      <c r="Q625">
        <v>17368574</v>
      </c>
    </row>
    <row r="626" spans="1:17" x14ac:dyDescent="0.25">
      <c r="A626">
        <v>22747</v>
      </c>
      <c r="B626">
        <v>0</v>
      </c>
      <c r="D626" t="s">
        <v>38</v>
      </c>
      <c r="E626" t="s">
        <v>52</v>
      </c>
      <c r="F626">
        <v>0</v>
      </c>
      <c r="G626">
        <v>0</v>
      </c>
      <c r="H626">
        <v>0</v>
      </c>
      <c r="J626" t="s">
        <v>130</v>
      </c>
      <c r="K626">
        <v>0</v>
      </c>
      <c r="L626" t="s">
        <v>55</v>
      </c>
      <c r="M626">
        <v>0</v>
      </c>
      <c r="Q626">
        <v>17369127</v>
      </c>
    </row>
    <row r="627" spans="1:17" x14ac:dyDescent="0.25">
      <c r="A627">
        <v>4074</v>
      </c>
      <c r="B627">
        <v>233586</v>
      </c>
      <c r="C627" t="s">
        <v>66</v>
      </c>
      <c r="D627" t="s">
        <v>54</v>
      </c>
      <c r="E627" t="s">
        <v>72</v>
      </c>
      <c r="F627">
        <v>0</v>
      </c>
      <c r="G627">
        <v>1</v>
      </c>
      <c r="H627">
        <v>0</v>
      </c>
      <c r="I627" t="s">
        <v>12</v>
      </c>
      <c r="J627" t="s">
        <v>73</v>
      </c>
      <c r="K627">
        <v>3.18</v>
      </c>
      <c r="L627" t="s">
        <v>64</v>
      </c>
      <c r="M627">
        <v>4</v>
      </c>
      <c r="P627" t="s">
        <v>41</v>
      </c>
      <c r="Q627">
        <v>6077596</v>
      </c>
    </row>
    <row r="628" spans="1:17" x14ac:dyDescent="0.25">
      <c r="A628">
        <v>5009</v>
      </c>
      <c r="B628">
        <v>242460</v>
      </c>
      <c r="C628" t="s">
        <v>66</v>
      </c>
      <c r="D628" t="s">
        <v>54</v>
      </c>
      <c r="E628" t="s">
        <v>72</v>
      </c>
      <c r="F628">
        <v>0</v>
      </c>
      <c r="G628">
        <v>0</v>
      </c>
      <c r="H628">
        <v>0</v>
      </c>
      <c r="I628" t="s">
        <v>12</v>
      </c>
      <c r="K628">
        <v>0.95</v>
      </c>
      <c r="L628" t="s">
        <v>75</v>
      </c>
      <c r="M628">
        <v>11</v>
      </c>
      <c r="P628" t="s">
        <v>41</v>
      </c>
      <c r="Q628">
        <v>6077594</v>
      </c>
    </row>
    <row r="629" spans="1:17" x14ac:dyDescent="0.25">
      <c r="A629">
        <v>5304</v>
      </c>
      <c r="B629">
        <v>244893</v>
      </c>
      <c r="C629" t="s">
        <v>66</v>
      </c>
      <c r="D629" t="s">
        <v>46</v>
      </c>
      <c r="E629" t="s">
        <v>72</v>
      </c>
      <c r="F629">
        <v>0</v>
      </c>
      <c r="G629">
        <v>0</v>
      </c>
      <c r="H629">
        <v>0</v>
      </c>
      <c r="I629" t="s">
        <v>12</v>
      </c>
      <c r="K629">
        <v>2.4500000000000002</v>
      </c>
      <c r="L629" t="s">
        <v>45</v>
      </c>
      <c r="M629">
        <v>2</v>
      </c>
      <c r="P629" t="s">
        <v>41</v>
      </c>
      <c r="Q629">
        <v>6097273</v>
      </c>
    </row>
    <row r="630" spans="1:17" x14ac:dyDescent="0.25">
      <c r="A630">
        <v>6045</v>
      </c>
      <c r="B630">
        <v>253087</v>
      </c>
      <c r="C630" t="s">
        <v>66</v>
      </c>
      <c r="D630" t="s">
        <v>46</v>
      </c>
      <c r="E630" t="s">
        <v>72</v>
      </c>
      <c r="F630">
        <v>0</v>
      </c>
      <c r="G630">
        <v>0</v>
      </c>
      <c r="H630">
        <v>0</v>
      </c>
      <c r="I630" t="s">
        <v>12</v>
      </c>
      <c r="K630">
        <v>1.35</v>
      </c>
      <c r="L630" t="s">
        <v>40</v>
      </c>
      <c r="M630">
        <v>2</v>
      </c>
      <c r="P630" t="s">
        <v>41</v>
      </c>
      <c r="Q630">
        <v>6075265</v>
      </c>
    </row>
    <row r="631" spans="1:17" x14ac:dyDescent="0.25">
      <c r="A631">
        <v>6100</v>
      </c>
      <c r="B631">
        <v>253032</v>
      </c>
      <c r="C631" t="s">
        <v>66</v>
      </c>
      <c r="D631" t="s">
        <v>46</v>
      </c>
      <c r="E631" t="s">
        <v>72</v>
      </c>
      <c r="F631">
        <v>0</v>
      </c>
      <c r="G631">
        <v>0</v>
      </c>
      <c r="H631">
        <v>0</v>
      </c>
      <c r="I631" t="s">
        <v>12</v>
      </c>
      <c r="J631" t="s">
        <v>73</v>
      </c>
      <c r="K631">
        <v>0.9</v>
      </c>
      <c r="L631" t="s">
        <v>40</v>
      </c>
      <c r="M631">
        <v>2</v>
      </c>
      <c r="P631" t="s">
        <v>41</v>
      </c>
      <c r="Q631">
        <v>15601605</v>
      </c>
    </row>
    <row r="632" spans="1:17" x14ac:dyDescent="0.25">
      <c r="A632">
        <v>7554</v>
      </c>
      <c r="B632">
        <v>265813</v>
      </c>
      <c r="C632" t="s">
        <v>66</v>
      </c>
      <c r="D632" t="s">
        <v>54</v>
      </c>
      <c r="E632" t="s">
        <v>72</v>
      </c>
      <c r="F632">
        <v>0</v>
      </c>
      <c r="G632">
        <v>0</v>
      </c>
      <c r="H632">
        <v>0</v>
      </c>
      <c r="I632" t="s">
        <v>12</v>
      </c>
      <c r="K632">
        <v>3.65</v>
      </c>
      <c r="L632" t="s">
        <v>45</v>
      </c>
      <c r="M632">
        <v>2</v>
      </c>
      <c r="P632" t="s">
        <v>41</v>
      </c>
      <c r="Q632">
        <v>15581176</v>
      </c>
    </row>
    <row r="633" spans="1:17" x14ac:dyDescent="0.25">
      <c r="A633">
        <v>8370</v>
      </c>
      <c r="B633">
        <v>272819</v>
      </c>
      <c r="C633" t="s">
        <v>66</v>
      </c>
      <c r="D633" t="s">
        <v>46</v>
      </c>
      <c r="E633" t="s">
        <v>72</v>
      </c>
      <c r="F633">
        <v>0</v>
      </c>
      <c r="G633">
        <v>0</v>
      </c>
      <c r="H633">
        <v>0</v>
      </c>
      <c r="I633" t="s">
        <v>12</v>
      </c>
      <c r="K633">
        <v>4.09</v>
      </c>
      <c r="L633" t="s">
        <v>40</v>
      </c>
      <c r="M633">
        <v>2</v>
      </c>
      <c r="P633" t="s">
        <v>41</v>
      </c>
      <c r="Q633">
        <v>15575461</v>
      </c>
    </row>
    <row r="634" spans="1:17" x14ac:dyDescent="0.25">
      <c r="A634">
        <v>9859</v>
      </c>
      <c r="B634">
        <v>283869</v>
      </c>
      <c r="C634" t="s">
        <v>66</v>
      </c>
      <c r="D634" t="s">
        <v>54</v>
      </c>
      <c r="E634" t="s">
        <v>72</v>
      </c>
      <c r="F634">
        <v>0</v>
      </c>
      <c r="G634">
        <v>0</v>
      </c>
      <c r="H634">
        <v>0</v>
      </c>
      <c r="I634" t="s">
        <v>12</v>
      </c>
      <c r="K634">
        <v>0.39</v>
      </c>
      <c r="L634" t="s">
        <v>43</v>
      </c>
      <c r="M634">
        <v>1</v>
      </c>
      <c r="P634" t="s">
        <v>41</v>
      </c>
      <c r="Q634">
        <v>5996748</v>
      </c>
    </row>
    <row r="635" spans="1:17" x14ac:dyDescent="0.25">
      <c r="A635">
        <v>9866</v>
      </c>
      <c r="B635">
        <v>283964</v>
      </c>
      <c r="C635" t="s">
        <v>66</v>
      </c>
      <c r="D635" t="s">
        <v>38</v>
      </c>
      <c r="E635" t="s">
        <v>72</v>
      </c>
      <c r="F635">
        <v>0</v>
      </c>
      <c r="G635">
        <v>0</v>
      </c>
      <c r="H635">
        <v>0</v>
      </c>
      <c r="I635" t="s">
        <v>12</v>
      </c>
      <c r="J635" t="s">
        <v>84</v>
      </c>
      <c r="K635">
        <v>1.91</v>
      </c>
      <c r="L635" t="s">
        <v>43</v>
      </c>
      <c r="M635">
        <v>1</v>
      </c>
      <c r="P635" t="s">
        <v>41</v>
      </c>
      <c r="Q635">
        <v>10705226</v>
      </c>
    </row>
    <row r="636" spans="1:17" x14ac:dyDescent="0.25">
      <c r="A636">
        <v>12761</v>
      </c>
      <c r="B636">
        <v>309053</v>
      </c>
      <c r="C636" t="s">
        <v>66</v>
      </c>
      <c r="D636" t="s">
        <v>54</v>
      </c>
      <c r="E636" t="s">
        <v>72</v>
      </c>
      <c r="F636">
        <v>1</v>
      </c>
      <c r="G636">
        <v>1</v>
      </c>
      <c r="H636">
        <v>0</v>
      </c>
      <c r="I636" t="s">
        <v>12</v>
      </c>
      <c r="K636">
        <v>0.23</v>
      </c>
      <c r="L636" t="s">
        <v>92</v>
      </c>
      <c r="M636">
        <v>28</v>
      </c>
      <c r="P636" t="s">
        <v>41</v>
      </c>
      <c r="Q636">
        <v>6099164</v>
      </c>
    </row>
    <row r="637" spans="1:17" x14ac:dyDescent="0.25">
      <c r="A637">
        <v>19118</v>
      </c>
      <c r="B637">
        <v>367801</v>
      </c>
      <c r="C637" t="s">
        <v>66</v>
      </c>
      <c r="D637" t="s">
        <v>54</v>
      </c>
      <c r="E637" t="s">
        <v>72</v>
      </c>
      <c r="F637">
        <v>1</v>
      </c>
      <c r="G637">
        <v>0</v>
      </c>
      <c r="H637">
        <v>0</v>
      </c>
      <c r="I637" t="s">
        <v>12</v>
      </c>
      <c r="J637" t="s">
        <v>73</v>
      </c>
      <c r="K637">
        <v>1.66</v>
      </c>
      <c r="L637" t="s">
        <v>63</v>
      </c>
      <c r="M637">
        <v>18</v>
      </c>
      <c r="P637" t="s">
        <v>41</v>
      </c>
      <c r="Q637">
        <v>18011298</v>
      </c>
    </row>
    <row r="638" spans="1:17" x14ac:dyDescent="0.25">
      <c r="A638">
        <v>19210</v>
      </c>
      <c r="B638">
        <v>368332</v>
      </c>
      <c r="C638" t="s">
        <v>66</v>
      </c>
      <c r="D638" t="s">
        <v>49</v>
      </c>
      <c r="E638" t="s">
        <v>72</v>
      </c>
      <c r="F638">
        <v>0</v>
      </c>
      <c r="G638">
        <v>1</v>
      </c>
      <c r="H638">
        <v>1</v>
      </c>
      <c r="I638" t="s">
        <v>48</v>
      </c>
      <c r="K638">
        <v>1.59</v>
      </c>
      <c r="L638" t="s">
        <v>45</v>
      </c>
      <c r="M638">
        <v>2</v>
      </c>
      <c r="P638" t="s">
        <v>41</v>
      </c>
      <c r="Q638">
        <v>18011899</v>
      </c>
    </row>
    <row r="639" spans="1:17" x14ac:dyDescent="0.25">
      <c r="A639">
        <v>8369</v>
      </c>
      <c r="B639">
        <v>272818</v>
      </c>
      <c r="C639" t="s">
        <v>66</v>
      </c>
      <c r="D639" t="s">
        <v>46</v>
      </c>
      <c r="E639" t="s">
        <v>72</v>
      </c>
      <c r="F639">
        <v>0</v>
      </c>
      <c r="G639">
        <v>1</v>
      </c>
      <c r="H639">
        <v>0</v>
      </c>
      <c r="I639" t="s">
        <v>12</v>
      </c>
      <c r="J639" t="s">
        <v>83</v>
      </c>
      <c r="K639">
        <v>4.5</v>
      </c>
      <c r="L639" t="s">
        <v>40</v>
      </c>
      <c r="M639">
        <v>2</v>
      </c>
      <c r="P639" t="s">
        <v>41</v>
      </c>
      <c r="Q639">
        <v>15575462</v>
      </c>
    </row>
    <row r="640" spans="1:17" x14ac:dyDescent="0.25">
      <c r="A640">
        <v>91910</v>
      </c>
      <c r="B640">
        <v>278902</v>
      </c>
      <c r="C640" t="s">
        <v>66</v>
      </c>
      <c r="D640" t="s">
        <v>46</v>
      </c>
      <c r="E640" t="s">
        <v>72</v>
      </c>
      <c r="F640">
        <v>0</v>
      </c>
      <c r="G640">
        <v>1</v>
      </c>
      <c r="H640">
        <v>0</v>
      </c>
      <c r="I640" t="s">
        <v>12</v>
      </c>
      <c r="J640" t="s">
        <v>83</v>
      </c>
      <c r="K640">
        <v>6.1</v>
      </c>
      <c r="L640" t="s">
        <v>64</v>
      </c>
      <c r="M640">
        <v>4</v>
      </c>
      <c r="P640" t="s">
        <v>41</v>
      </c>
      <c r="Q640">
        <v>13068910</v>
      </c>
    </row>
    <row r="641" spans="1:17" x14ac:dyDescent="0.25">
      <c r="A641">
        <v>13921</v>
      </c>
      <c r="B641">
        <v>0</v>
      </c>
      <c r="D641" t="s">
        <v>49</v>
      </c>
      <c r="E641" t="s">
        <v>72</v>
      </c>
      <c r="F641">
        <v>0</v>
      </c>
      <c r="G641">
        <v>1</v>
      </c>
      <c r="H641">
        <v>0</v>
      </c>
      <c r="I641" t="s">
        <v>12</v>
      </c>
      <c r="J641" t="s">
        <v>17</v>
      </c>
      <c r="K641">
        <v>0</v>
      </c>
      <c r="L641" t="s">
        <v>43</v>
      </c>
      <c r="M641">
        <v>0</v>
      </c>
      <c r="Q641">
        <v>14877935</v>
      </c>
    </row>
    <row r="642" spans="1:17" x14ac:dyDescent="0.25">
      <c r="A642">
        <v>22677</v>
      </c>
      <c r="B642">
        <v>0</v>
      </c>
      <c r="D642" t="s">
        <v>49</v>
      </c>
      <c r="E642" t="s">
        <v>72</v>
      </c>
      <c r="F642">
        <v>1</v>
      </c>
      <c r="G642">
        <v>1</v>
      </c>
      <c r="H642">
        <v>0</v>
      </c>
      <c r="I642" t="s">
        <v>12</v>
      </c>
      <c r="J642" t="s">
        <v>17</v>
      </c>
      <c r="K642">
        <v>0</v>
      </c>
      <c r="L642" t="s">
        <v>59</v>
      </c>
      <c r="M642">
        <v>0</v>
      </c>
      <c r="Q642">
        <v>17368571</v>
      </c>
    </row>
    <row r="643" spans="1:17" x14ac:dyDescent="0.25">
      <c r="A643">
        <v>22685</v>
      </c>
      <c r="B643">
        <v>0</v>
      </c>
      <c r="D643" t="s">
        <v>54</v>
      </c>
      <c r="E643" t="s">
        <v>72</v>
      </c>
      <c r="F643">
        <v>1</v>
      </c>
      <c r="G643">
        <v>1</v>
      </c>
      <c r="H643">
        <v>0</v>
      </c>
      <c r="J643" t="s">
        <v>17</v>
      </c>
      <c r="K643">
        <v>0</v>
      </c>
      <c r="L643" t="s">
        <v>63</v>
      </c>
      <c r="M643">
        <v>0</v>
      </c>
      <c r="Q643">
        <v>17368597</v>
      </c>
    </row>
    <row r="644" spans="1:17" x14ac:dyDescent="0.25">
      <c r="A644">
        <v>5886</v>
      </c>
      <c r="B644">
        <v>0</v>
      </c>
      <c r="D644" t="s">
        <v>46</v>
      </c>
      <c r="E644" t="s">
        <v>72</v>
      </c>
      <c r="F644">
        <v>0</v>
      </c>
      <c r="G644">
        <v>0</v>
      </c>
      <c r="H644">
        <v>0</v>
      </c>
      <c r="J644" t="s">
        <v>17</v>
      </c>
      <c r="K644">
        <v>0</v>
      </c>
      <c r="L644" t="s">
        <v>40</v>
      </c>
      <c r="M644">
        <v>0</v>
      </c>
      <c r="Q644">
        <v>3718458</v>
      </c>
    </row>
    <row r="645" spans="1:17" x14ac:dyDescent="0.25">
      <c r="A645">
        <v>10383</v>
      </c>
      <c r="B645">
        <v>0</v>
      </c>
      <c r="D645" t="s">
        <v>46</v>
      </c>
      <c r="E645" t="s">
        <v>72</v>
      </c>
      <c r="F645">
        <v>0</v>
      </c>
      <c r="G645">
        <v>0</v>
      </c>
      <c r="H645">
        <v>1</v>
      </c>
      <c r="J645" t="s">
        <v>17</v>
      </c>
      <c r="K645">
        <v>0</v>
      </c>
      <c r="L645" t="s">
        <v>40</v>
      </c>
      <c r="M645">
        <v>0</v>
      </c>
      <c r="Q645">
        <v>3737069</v>
      </c>
    </row>
    <row r="646" spans="1:17" x14ac:dyDescent="0.25">
      <c r="A646">
        <v>10388</v>
      </c>
      <c r="B646">
        <v>0</v>
      </c>
      <c r="D646" t="s">
        <v>46</v>
      </c>
      <c r="E646" t="s">
        <v>72</v>
      </c>
      <c r="F646">
        <v>1</v>
      </c>
      <c r="G646">
        <v>0</v>
      </c>
      <c r="H646">
        <v>0</v>
      </c>
      <c r="J646" t="s">
        <v>17</v>
      </c>
      <c r="K646">
        <v>0</v>
      </c>
      <c r="L646" t="s">
        <v>40</v>
      </c>
      <c r="M646">
        <v>0</v>
      </c>
      <c r="Q646">
        <v>3737062</v>
      </c>
    </row>
    <row r="647" spans="1:17" x14ac:dyDescent="0.25">
      <c r="A647">
        <v>755</v>
      </c>
      <c r="B647">
        <v>406772</v>
      </c>
      <c r="C647" t="s">
        <v>37</v>
      </c>
      <c r="D647" t="s">
        <v>49</v>
      </c>
      <c r="E647" t="s">
        <v>56</v>
      </c>
      <c r="F647">
        <v>0</v>
      </c>
      <c r="G647">
        <v>0</v>
      </c>
      <c r="H647">
        <v>0</v>
      </c>
      <c r="K647">
        <v>2.58</v>
      </c>
      <c r="L647" t="s">
        <v>55</v>
      </c>
      <c r="M647">
        <v>5</v>
      </c>
      <c r="P647" t="s">
        <v>41</v>
      </c>
      <c r="Q647">
        <v>6076937</v>
      </c>
    </row>
    <row r="648" spans="1:17" x14ac:dyDescent="0.25">
      <c r="A648">
        <v>933</v>
      </c>
      <c r="B648">
        <v>408036</v>
      </c>
      <c r="C648" t="s">
        <v>37</v>
      </c>
      <c r="D648" t="s">
        <v>49</v>
      </c>
      <c r="E648" t="s">
        <v>56</v>
      </c>
      <c r="F648">
        <v>0</v>
      </c>
      <c r="G648">
        <v>0</v>
      </c>
      <c r="H648">
        <v>0</v>
      </c>
      <c r="I648" t="s">
        <v>48</v>
      </c>
      <c r="K648">
        <v>14.05</v>
      </c>
      <c r="L648" t="s">
        <v>59</v>
      </c>
      <c r="M648">
        <v>3</v>
      </c>
      <c r="N648" t="s">
        <v>60</v>
      </c>
      <c r="O648" t="s">
        <v>61</v>
      </c>
      <c r="P648" t="s">
        <v>41</v>
      </c>
      <c r="Q648">
        <v>15619298</v>
      </c>
    </row>
    <row r="649" spans="1:17" x14ac:dyDescent="0.25">
      <c r="A649">
        <v>1252</v>
      </c>
      <c r="B649">
        <v>410552</v>
      </c>
      <c r="C649" t="s">
        <v>37</v>
      </c>
      <c r="D649" t="s">
        <v>49</v>
      </c>
      <c r="E649" t="s">
        <v>56</v>
      </c>
      <c r="F649">
        <v>0</v>
      </c>
      <c r="G649">
        <v>0</v>
      </c>
      <c r="H649">
        <v>1</v>
      </c>
      <c r="K649">
        <v>0.75</v>
      </c>
      <c r="L649" t="s">
        <v>43</v>
      </c>
      <c r="M649">
        <v>1</v>
      </c>
      <c r="N649" t="s">
        <v>51</v>
      </c>
      <c r="O649" t="s">
        <v>62</v>
      </c>
      <c r="P649" t="s">
        <v>41</v>
      </c>
      <c r="Q649">
        <v>17976136</v>
      </c>
    </row>
    <row r="650" spans="1:17" x14ac:dyDescent="0.25">
      <c r="A650">
        <v>1554</v>
      </c>
      <c r="B650">
        <v>413230</v>
      </c>
      <c r="C650" t="s">
        <v>37</v>
      </c>
      <c r="D650" t="s">
        <v>49</v>
      </c>
      <c r="E650" t="s">
        <v>56</v>
      </c>
      <c r="F650">
        <v>0</v>
      </c>
      <c r="G650">
        <v>0</v>
      </c>
      <c r="H650">
        <v>1</v>
      </c>
      <c r="K650">
        <v>8.98</v>
      </c>
      <c r="L650" t="s">
        <v>59</v>
      </c>
      <c r="M650">
        <v>3</v>
      </c>
      <c r="P650" t="s">
        <v>41</v>
      </c>
      <c r="Q650">
        <v>18009618</v>
      </c>
    </row>
    <row r="651" spans="1:17" x14ac:dyDescent="0.25">
      <c r="A651">
        <v>1807</v>
      </c>
      <c r="B651">
        <v>261423</v>
      </c>
      <c r="C651" t="s">
        <v>66</v>
      </c>
      <c r="D651" t="s">
        <v>49</v>
      </c>
      <c r="E651" t="s">
        <v>56</v>
      </c>
      <c r="F651">
        <v>0</v>
      </c>
      <c r="G651">
        <v>0</v>
      </c>
      <c r="H651">
        <v>1</v>
      </c>
      <c r="K651">
        <v>1.25</v>
      </c>
      <c r="L651" t="s">
        <v>45</v>
      </c>
      <c r="M651">
        <v>2</v>
      </c>
      <c r="P651" t="s">
        <v>41</v>
      </c>
      <c r="Q651">
        <v>5992012</v>
      </c>
    </row>
    <row r="652" spans="1:17" x14ac:dyDescent="0.25">
      <c r="A652">
        <v>3941</v>
      </c>
      <c r="B652">
        <v>232738</v>
      </c>
      <c r="C652" t="s">
        <v>66</v>
      </c>
      <c r="D652" t="s">
        <v>49</v>
      </c>
      <c r="E652" t="s">
        <v>56</v>
      </c>
      <c r="F652">
        <v>0</v>
      </c>
      <c r="G652">
        <v>0</v>
      </c>
      <c r="H652">
        <v>1</v>
      </c>
      <c r="K652">
        <v>7.36</v>
      </c>
      <c r="L652" t="s">
        <v>57</v>
      </c>
      <c r="M652">
        <v>3</v>
      </c>
      <c r="P652" t="s">
        <v>41</v>
      </c>
      <c r="Q652">
        <v>15578578</v>
      </c>
    </row>
    <row r="653" spans="1:17" x14ac:dyDescent="0.25">
      <c r="A653">
        <v>3949</v>
      </c>
      <c r="B653">
        <v>232779</v>
      </c>
      <c r="C653" t="s">
        <v>66</v>
      </c>
      <c r="D653" t="s">
        <v>49</v>
      </c>
      <c r="E653" t="s">
        <v>56</v>
      </c>
      <c r="F653">
        <v>0</v>
      </c>
      <c r="G653">
        <v>0</v>
      </c>
      <c r="H653">
        <v>1</v>
      </c>
      <c r="K653">
        <v>4.12</v>
      </c>
      <c r="L653" t="s">
        <v>43</v>
      </c>
      <c r="M653">
        <v>1</v>
      </c>
      <c r="P653" t="s">
        <v>41</v>
      </c>
      <c r="Q653">
        <v>5974046</v>
      </c>
    </row>
    <row r="654" spans="1:17" x14ac:dyDescent="0.25">
      <c r="A654">
        <v>4227</v>
      </c>
      <c r="B654">
        <v>235074</v>
      </c>
      <c r="C654" t="s">
        <v>66</v>
      </c>
      <c r="D654" t="s">
        <v>49</v>
      </c>
      <c r="E654" t="s">
        <v>56</v>
      </c>
      <c r="F654">
        <v>0</v>
      </c>
      <c r="G654">
        <v>0</v>
      </c>
      <c r="H654">
        <v>1</v>
      </c>
      <c r="I654" t="s">
        <v>48</v>
      </c>
      <c r="K654">
        <v>3.94</v>
      </c>
      <c r="L654" t="s">
        <v>43</v>
      </c>
      <c r="M654">
        <v>1</v>
      </c>
      <c r="P654" t="s">
        <v>41</v>
      </c>
      <c r="Q654">
        <v>6016330</v>
      </c>
    </row>
    <row r="655" spans="1:17" x14ac:dyDescent="0.25">
      <c r="A655">
        <v>4684</v>
      </c>
      <c r="B655">
        <v>239567</v>
      </c>
      <c r="C655" t="s">
        <v>66</v>
      </c>
      <c r="D655" t="s">
        <v>49</v>
      </c>
      <c r="E655" t="s">
        <v>56</v>
      </c>
      <c r="F655">
        <v>0</v>
      </c>
      <c r="G655">
        <v>0</v>
      </c>
      <c r="H655">
        <v>1</v>
      </c>
      <c r="K655">
        <v>3.34</v>
      </c>
      <c r="L655" t="s">
        <v>64</v>
      </c>
      <c r="M655">
        <v>4</v>
      </c>
      <c r="P655" t="s">
        <v>41</v>
      </c>
      <c r="Q655">
        <v>15580624</v>
      </c>
    </row>
    <row r="656" spans="1:17" x14ac:dyDescent="0.25">
      <c r="A656">
        <v>4955</v>
      </c>
      <c r="B656">
        <v>242138</v>
      </c>
      <c r="C656" t="s">
        <v>66</v>
      </c>
      <c r="D656" t="s">
        <v>49</v>
      </c>
      <c r="E656" t="s">
        <v>56</v>
      </c>
      <c r="F656">
        <v>0</v>
      </c>
      <c r="G656">
        <v>0</v>
      </c>
      <c r="H656">
        <v>1</v>
      </c>
      <c r="K656">
        <v>2.35</v>
      </c>
      <c r="L656" t="s">
        <v>55</v>
      </c>
      <c r="M656">
        <v>5</v>
      </c>
      <c r="P656" t="s">
        <v>41</v>
      </c>
      <c r="Q656">
        <v>15624279</v>
      </c>
    </row>
    <row r="657" spans="1:17" x14ac:dyDescent="0.25">
      <c r="A657">
        <v>6741</v>
      </c>
      <c r="B657">
        <v>258158</v>
      </c>
      <c r="C657" t="s">
        <v>66</v>
      </c>
      <c r="D657" t="s">
        <v>49</v>
      </c>
      <c r="E657" t="s">
        <v>56</v>
      </c>
      <c r="F657">
        <v>0</v>
      </c>
      <c r="G657">
        <v>0</v>
      </c>
      <c r="H657">
        <v>1</v>
      </c>
      <c r="K657">
        <v>1.99</v>
      </c>
      <c r="L657" t="s">
        <v>53</v>
      </c>
      <c r="M657">
        <v>16</v>
      </c>
      <c r="P657" t="s">
        <v>41</v>
      </c>
      <c r="Q657">
        <v>6053539</v>
      </c>
    </row>
    <row r="658" spans="1:17" x14ac:dyDescent="0.25">
      <c r="A658">
        <v>6744</v>
      </c>
      <c r="B658">
        <v>258161</v>
      </c>
      <c r="C658" t="s">
        <v>66</v>
      </c>
      <c r="D658" t="s">
        <v>49</v>
      </c>
      <c r="E658" t="s">
        <v>56</v>
      </c>
      <c r="F658">
        <v>0</v>
      </c>
      <c r="G658">
        <v>0</v>
      </c>
      <c r="H658">
        <v>0</v>
      </c>
      <c r="K658">
        <v>2.54</v>
      </c>
      <c r="L658" t="s">
        <v>53</v>
      </c>
      <c r="M658">
        <v>16</v>
      </c>
      <c r="P658" t="s">
        <v>41</v>
      </c>
      <c r="Q658">
        <v>6053545</v>
      </c>
    </row>
    <row r="659" spans="1:17" x14ac:dyDescent="0.25">
      <c r="A659">
        <v>7141</v>
      </c>
      <c r="B659">
        <v>261826</v>
      </c>
      <c r="C659" t="s">
        <v>66</v>
      </c>
      <c r="D659" t="s">
        <v>49</v>
      </c>
      <c r="E659" t="s">
        <v>56</v>
      </c>
      <c r="F659">
        <v>0</v>
      </c>
      <c r="G659">
        <v>0</v>
      </c>
      <c r="H659">
        <v>1</v>
      </c>
      <c r="K659">
        <v>6.89</v>
      </c>
      <c r="L659" t="s">
        <v>55</v>
      </c>
      <c r="M659">
        <v>5</v>
      </c>
      <c r="P659" t="s">
        <v>41</v>
      </c>
      <c r="Q659">
        <v>15624277</v>
      </c>
    </row>
    <row r="660" spans="1:17" x14ac:dyDescent="0.25">
      <c r="A660">
        <v>7573</v>
      </c>
      <c r="B660">
        <v>265777</v>
      </c>
      <c r="C660" t="s">
        <v>66</v>
      </c>
      <c r="D660" t="s">
        <v>49</v>
      </c>
      <c r="E660" t="s">
        <v>56</v>
      </c>
      <c r="F660">
        <v>0</v>
      </c>
      <c r="G660">
        <v>0</v>
      </c>
      <c r="H660">
        <v>1</v>
      </c>
      <c r="I660" t="s">
        <v>12</v>
      </c>
      <c r="K660">
        <v>3.85</v>
      </c>
      <c r="L660" t="s">
        <v>45</v>
      </c>
      <c r="M660">
        <v>2</v>
      </c>
      <c r="P660" t="s">
        <v>41</v>
      </c>
      <c r="Q660">
        <v>15581187</v>
      </c>
    </row>
    <row r="661" spans="1:17" x14ac:dyDescent="0.25">
      <c r="A661">
        <v>7639</v>
      </c>
      <c r="B661">
        <v>266689</v>
      </c>
      <c r="C661" t="s">
        <v>66</v>
      </c>
      <c r="D661" t="s">
        <v>49</v>
      </c>
      <c r="E661" t="s">
        <v>56</v>
      </c>
      <c r="F661">
        <v>0</v>
      </c>
      <c r="G661">
        <v>0</v>
      </c>
      <c r="H661">
        <v>1</v>
      </c>
      <c r="I661" t="s">
        <v>48</v>
      </c>
      <c r="K661">
        <v>0.48</v>
      </c>
      <c r="L661" t="s">
        <v>71</v>
      </c>
      <c r="M661">
        <v>19</v>
      </c>
      <c r="P661" t="s">
        <v>41</v>
      </c>
      <c r="Q661">
        <v>15555557</v>
      </c>
    </row>
    <row r="662" spans="1:17" x14ac:dyDescent="0.25">
      <c r="A662">
        <v>9025</v>
      </c>
      <c r="B662">
        <v>277776</v>
      </c>
      <c r="C662" t="s">
        <v>66</v>
      </c>
      <c r="D662" t="s">
        <v>49</v>
      </c>
      <c r="E662" t="s">
        <v>56</v>
      </c>
      <c r="F662">
        <v>0</v>
      </c>
      <c r="G662">
        <v>0</v>
      </c>
      <c r="H662">
        <v>1</v>
      </c>
      <c r="K662">
        <v>0.97</v>
      </c>
      <c r="L662" t="s">
        <v>59</v>
      </c>
      <c r="M662">
        <v>3</v>
      </c>
      <c r="P662" t="s">
        <v>41</v>
      </c>
      <c r="Q662">
        <v>6105242</v>
      </c>
    </row>
    <row r="663" spans="1:17" x14ac:dyDescent="0.25">
      <c r="A663">
        <v>10015</v>
      </c>
      <c r="B663">
        <v>285721</v>
      </c>
      <c r="C663" t="s">
        <v>66</v>
      </c>
      <c r="D663" t="s">
        <v>49</v>
      </c>
      <c r="E663" t="s">
        <v>56</v>
      </c>
      <c r="F663">
        <v>0</v>
      </c>
      <c r="G663">
        <v>0</v>
      </c>
      <c r="H663">
        <v>1</v>
      </c>
      <c r="I663" t="s">
        <v>48</v>
      </c>
      <c r="K663">
        <v>2.36</v>
      </c>
      <c r="L663" t="s">
        <v>45</v>
      </c>
      <c r="M663">
        <v>2</v>
      </c>
      <c r="P663" t="s">
        <v>41</v>
      </c>
      <c r="Q663">
        <v>15615360</v>
      </c>
    </row>
    <row r="664" spans="1:17" x14ac:dyDescent="0.25">
      <c r="A664">
        <v>10119</v>
      </c>
      <c r="B664">
        <v>286664</v>
      </c>
      <c r="C664" t="s">
        <v>66</v>
      </c>
      <c r="D664" t="s">
        <v>49</v>
      </c>
      <c r="E664" t="s">
        <v>56</v>
      </c>
      <c r="F664">
        <v>0</v>
      </c>
      <c r="G664">
        <v>0</v>
      </c>
      <c r="H664">
        <v>1</v>
      </c>
      <c r="I664" t="s">
        <v>48</v>
      </c>
      <c r="K664">
        <v>2.5299999999999998</v>
      </c>
      <c r="L664" t="s">
        <v>53</v>
      </c>
      <c r="M664">
        <v>16</v>
      </c>
      <c r="P664" t="s">
        <v>41</v>
      </c>
      <c r="Q664">
        <v>15609808</v>
      </c>
    </row>
    <row r="665" spans="1:17" x14ac:dyDescent="0.25">
      <c r="A665">
        <v>10130</v>
      </c>
      <c r="B665">
        <v>287248</v>
      </c>
      <c r="C665" t="s">
        <v>66</v>
      </c>
      <c r="D665" t="s">
        <v>49</v>
      </c>
      <c r="E665" t="s">
        <v>56</v>
      </c>
      <c r="F665">
        <v>0</v>
      </c>
      <c r="G665">
        <v>0</v>
      </c>
      <c r="H665">
        <v>1</v>
      </c>
      <c r="I665" t="s">
        <v>12</v>
      </c>
      <c r="K665">
        <v>5.54</v>
      </c>
      <c r="L665" t="s">
        <v>40</v>
      </c>
      <c r="M665">
        <v>2</v>
      </c>
      <c r="P665" t="s">
        <v>41</v>
      </c>
      <c r="Q665">
        <v>6077012</v>
      </c>
    </row>
    <row r="666" spans="1:17" x14ac:dyDescent="0.25">
      <c r="A666">
        <v>10164</v>
      </c>
      <c r="B666">
        <v>287253</v>
      </c>
      <c r="C666" t="s">
        <v>66</v>
      </c>
      <c r="D666" t="s">
        <v>49</v>
      </c>
      <c r="E666" t="s">
        <v>56</v>
      </c>
      <c r="F666">
        <v>0</v>
      </c>
      <c r="G666">
        <v>0</v>
      </c>
      <c r="H666">
        <v>0</v>
      </c>
      <c r="I666" t="s">
        <v>48</v>
      </c>
      <c r="K666">
        <v>0.95</v>
      </c>
      <c r="L666" t="s">
        <v>40</v>
      </c>
      <c r="M666">
        <v>2</v>
      </c>
      <c r="P666" t="s">
        <v>41</v>
      </c>
      <c r="Q666">
        <v>6077018</v>
      </c>
    </row>
    <row r="667" spans="1:17" x14ac:dyDescent="0.25">
      <c r="A667">
        <v>10987</v>
      </c>
      <c r="B667">
        <v>294103</v>
      </c>
      <c r="C667" t="s">
        <v>66</v>
      </c>
      <c r="D667" t="s">
        <v>49</v>
      </c>
      <c r="E667" t="s">
        <v>56</v>
      </c>
      <c r="F667">
        <v>0</v>
      </c>
      <c r="G667">
        <v>0</v>
      </c>
      <c r="H667">
        <v>0</v>
      </c>
      <c r="I667" t="s">
        <v>48</v>
      </c>
      <c r="K667">
        <v>2.17</v>
      </c>
      <c r="L667" t="s">
        <v>45</v>
      </c>
      <c r="M667">
        <v>2</v>
      </c>
      <c r="P667" t="s">
        <v>41</v>
      </c>
      <c r="Q667">
        <v>13069325</v>
      </c>
    </row>
    <row r="668" spans="1:17" x14ac:dyDescent="0.25">
      <c r="A668">
        <v>11053</v>
      </c>
      <c r="B668">
        <v>294100</v>
      </c>
      <c r="C668" t="s">
        <v>66</v>
      </c>
      <c r="D668" t="s">
        <v>49</v>
      </c>
      <c r="E668" t="s">
        <v>56</v>
      </c>
      <c r="F668">
        <v>0</v>
      </c>
      <c r="G668">
        <v>0</v>
      </c>
      <c r="H668">
        <v>1</v>
      </c>
      <c r="I668" t="s">
        <v>48</v>
      </c>
      <c r="K668">
        <v>3.58</v>
      </c>
      <c r="L668" t="s">
        <v>57</v>
      </c>
      <c r="M668">
        <v>3</v>
      </c>
      <c r="N668" t="s">
        <v>60</v>
      </c>
      <c r="O668" t="s">
        <v>61</v>
      </c>
      <c r="P668" t="s">
        <v>41</v>
      </c>
      <c r="Q668">
        <v>6112855</v>
      </c>
    </row>
    <row r="669" spans="1:17" x14ac:dyDescent="0.25">
      <c r="A669">
        <v>11054</v>
      </c>
      <c r="B669">
        <v>294101</v>
      </c>
      <c r="C669" t="s">
        <v>66</v>
      </c>
      <c r="D669" t="s">
        <v>49</v>
      </c>
      <c r="E669" t="s">
        <v>56</v>
      </c>
      <c r="F669">
        <v>0</v>
      </c>
      <c r="G669">
        <v>0</v>
      </c>
      <c r="H669">
        <v>0</v>
      </c>
      <c r="I669" t="s">
        <v>48</v>
      </c>
      <c r="J669" t="s">
        <v>87</v>
      </c>
      <c r="K669">
        <v>2.21</v>
      </c>
      <c r="L669" t="s">
        <v>57</v>
      </c>
      <c r="M669">
        <v>3</v>
      </c>
      <c r="N669" t="s">
        <v>60</v>
      </c>
      <c r="O669" t="s">
        <v>61</v>
      </c>
      <c r="P669" t="s">
        <v>41</v>
      </c>
      <c r="Q669">
        <v>6060139</v>
      </c>
    </row>
    <row r="670" spans="1:17" x14ac:dyDescent="0.25">
      <c r="A670">
        <v>11060</v>
      </c>
      <c r="B670">
        <v>294115</v>
      </c>
      <c r="C670" t="s">
        <v>66</v>
      </c>
      <c r="D670" t="s">
        <v>49</v>
      </c>
      <c r="E670" t="s">
        <v>56</v>
      </c>
      <c r="F670">
        <v>0</v>
      </c>
      <c r="G670">
        <v>0</v>
      </c>
      <c r="H670">
        <v>1</v>
      </c>
      <c r="I670" t="s">
        <v>48</v>
      </c>
      <c r="K670">
        <v>2.5099999999999998</v>
      </c>
      <c r="L670" t="s">
        <v>43</v>
      </c>
      <c r="M670">
        <v>1</v>
      </c>
      <c r="N670" t="s">
        <v>65</v>
      </c>
      <c r="O670" t="s">
        <v>51</v>
      </c>
      <c r="P670" t="s">
        <v>41</v>
      </c>
      <c r="Q670">
        <v>6057733</v>
      </c>
    </row>
    <row r="671" spans="1:17" x14ac:dyDescent="0.25">
      <c r="A671">
        <v>11477</v>
      </c>
      <c r="B671">
        <v>298278</v>
      </c>
      <c r="C671" t="s">
        <v>66</v>
      </c>
      <c r="D671" t="s">
        <v>49</v>
      </c>
      <c r="E671" t="s">
        <v>56</v>
      </c>
      <c r="F671">
        <v>0</v>
      </c>
      <c r="G671">
        <v>0</v>
      </c>
      <c r="H671">
        <v>1</v>
      </c>
      <c r="I671" t="s">
        <v>48</v>
      </c>
      <c r="K671">
        <v>1.5</v>
      </c>
      <c r="L671" t="s">
        <v>71</v>
      </c>
      <c r="M671">
        <v>19</v>
      </c>
      <c r="P671" t="s">
        <v>41</v>
      </c>
      <c r="Q671">
        <v>13062597</v>
      </c>
    </row>
    <row r="672" spans="1:17" x14ac:dyDescent="0.25">
      <c r="A672">
        <v>11861</v>
      </c>
      <c r="B672">
        <v>301765</v>
      </c>
      <c r="C672" t="s">
        <v>66</v>
      </c>
      <c r="D672" t="s">
        <v>49</v>
      </c>
      <c r="E672" t="s">
        <v>56</v>
      </c>
      <c r="F672">
        <v>0</v>
      </c>
      <c r="G672">
        <v>0</v>
      </c>
      <c r="H672">
        <v>1</v>
      </c>
      <c r="I672" t="s">
        <v>48</v>
      </c>
      <c r="K672">
        <v>1.27</v>
      </c>
      <c r="L672" t="s">
        <v>64</v>
      </c>
      <c r="M672">
        <v>4</v>
      </c>
      <c r="N672" t="s">
        <v>60</v>
      </c>
      <c r="O672" t="s">
        <v>61</v>
      </c>
      <c r="P672" t="s">
        <v>41</v>
      </c>
      <c r="Q672">
        <v>6029241</v>
      </c>
    </row>
    <row r="673" spans="1:17" x14ac:dyDescent="0.25">
      <c r="A673">
        <v>12268</v>
      </c>
      <c r="B673">
        <v>305102</v>
      </c>
      <c r="C673" t="s">
        <v>66</v>
      </c>
      <c r="D673" t="s">
        <v>49</v>
      </c>
      <c r="E673" t="s">
        <v>56</v>
      </c>
      <c r="F673">
        <v>0</v>
      </c>
      <c r="G673">
        <v>0</v>
      </c>
      <c r="H673">
        <v>0</v>
      </c>
      <c r="I673" t="s">
        <v>48</v>
      </c>
      <c r="K673">
        <v>5.0999999999999996</v>
      </c>
      <c r="L673" t="s">
        <v>15</v>
      </c>
      <c r="M673">
        <v>19</v>
      </c>
      <c r="P673" t="s">
        <v>41</v>
      </c>
      <c r="Q673">
        <v>15619390</v>
      </c>
    </row>
    <row r="674" spans="1:17" x14ac:dyDescent="0.25">
      <c r="A674">
        <v>15596</v>
      </c>
      <c r="B674">
        <v>335775</v>
      </c>
      <c r="C674" t="s">
        <v>66</v>
      </c>
      <c r="D674" t="s">
        <v>49</v>
      </c>
      <c r="E674" t="s">
        <v>56</v>
      </c>
      <c r="F674">
        <v>0</v>
      </c>
      <c r="G674">
        <v>0</v>
      </c>
      <c r="H674">
        <v>1</v>
      </c>
      <c r="K674">
        <v>2.96</v>
      </c>
      <c r="L674" t="s">
        <v>15</v>
      </c>
      <c r="M674">
        <v>19</v>
      </c>
      <c r="P674" t="s">
        <v>41</v>
      </c>
      <c r="Q674">
        <v>17975281</v>
      </c>
    </row>
    <row r="675" spans="1:17" x14ac:dyDescent="0.25">
      <c r="A675">
        <v>15669</v>
      </c>
      <c r="B675">
        <v>336308</v>
      </c>
      <c r="C675" t="s">
        <v>66</v>
      </c>
      <c r="D675" t="s">
        <v>49</v>
      </c>
      <c r="E675" t="s">
        <v>56</v>
      </c>
      <c r="F675">
        <v>0</v>
      </c>
      <c r="G675">
        <v>0</v>
      </c>
      <c r="H675">
        <v>1</v>
      </c>
      <c r="K675">
        <v>1.21</v>
      </c>
      <c r="L675" t="s">
        <v>57</v>
      </c>
      <c r="M675">
        <v>3</v>
      </c>
      <c r="P675" t="s">
        <v>41</v>
      </c>
      <c r="Q675">
        <v>17975895</v>
      </c>
    </row>
    <row r="676" spans="1:17" x14ac:dyDescent="0.25">
      <c r="A676">
        <v>15682</v>
      </c>
      <c r="B676">
        <v>336531</v>
      </c>
      <c r="C676" t="s">
        <v>66</v>
      </c>
      <c r="D676" t="s">
        <v>49</v>
      </c>
      <c r="E676" t="s">
        <v>56</v>
      </c>
      <c r="F676">
        <v>0</v>
      </c>
      <c r="G676">
        <v>0</v>
      </c>
      <c r="H676">
        <v>1</v>
      </c>
      <c r="K676">
        <v>0.46</v>
      </c>
      <c r="L676" t="s">
        <v>77</v>
      </c>
      <c r="M676">
        <v>4</v>
      </c>
      <c r="N676" t="s">
        <v>51</v>
      </c>
      <c r="O676" t="s">
        <v>62</v>
      </c>
      <c r="P676" t="s">
        <v>41</v>
      </c>
      <c r="Q676">
        <v>17976135</v>
      </c>
    </row>
    <row r="677" spans="1:17" x14ac:dyDescent="0.25">
      <c r="A677">
        <v>17167</v>
      </c>
      <c r="B677">
        <v>350334</v>
      </c>
      <c r="C677" t="s">
        <v>66</v>
      </c>
      <c r="D677" t="s">
        <v>49</v>
      </c>
      <c r="E677" t="s">
        <v>56</v>
      </c>
      <c r="F677">
        <v>0</v>
      </c>
      <c r="G677">
        <v>0</v>
      </c>
      <c r="H677">
        <v>1</v>
      </c>
      <c r="I677" t="s">
        <v>48</v>
      </c>
      <c r="K677">
        <v>3.42</v>
      </c>
      <c r="L677" t="s">
        <v>43</v>
      </c>
      <c r="M677">
        <v>1</v>
      </c>
      <c r="N677" t="s">
        <v>60</v>
      </c>
      <c r="O677" t="s">
        <v>61</v>
      </c>
      <c r="P677" t="s">
        <v>41</v>
      </c>
      <c r="Q677">
        <v>17991652</v>
      </c>
    </row>
    <row r="678" spans="1:17" x14ac:dyDescent="0.25">
      <c r="A678">
        <v>17802</v>
      </c>
      <c r="B678">
        <v>356376</v>
      </c>
      <c r="C678" t="s">
        <v>66</v>
      </c>
      <c r="D678" t="s">
        <v>49</v>
      </c>
      <c r="E678" t="s">
        <v>56</v>
      </c>
      <c r="F678">
        <v>0</v>
      </c>
      <c r="G678">
        <v>0</v>
      </c>
      <c r="H678">
        <v>0</v>
      </c>
      <c r="K678">
        <v>3.13</v>
      </c>
      <c r="L678" t="s">
        <v>64</v>
      </c>
      <c r="M678">
        <v>4</v>
      </c>
      <c r="N678" t="s">
        <v>51</v>
      </c>
      <c r="O678" t="s">
        <v>65</v>
      </c>
      <c r="P678" t="s">
        <v>41</v>
      </c>
      <c r="Q678">
        <v>17998452</v>
      </c>
    </row>
    <row r="679" spans="1:17" x14ac:dyDescent="0.25">
      <c r="A679">
        <v>17806</v>
      </c>
      <c r="B679">
        <v>357555</v>
      </c>
      <c r="C679" t="s">
        <v>66</v>
      </c>
      <c r="D679" t="s">
        <v>49</v>
      </c>
      <c r="E679" t="s">
        <v>56</v>
      </c>
      <c r="F679">
        <v>0</v>
      </c>
      <c r="G679">
        <v>0</v>
      </c>
      <c r="H679">
        <v>1</v>
      </c>
      <c r="I679" t="s">
        <v>48</v>
      </c>
      <c r="K679">
        <v>6.5</v>
      </c>
      <c r="L679" t="s">
        <v>15</v>
      </c>
      <c r="M679">
        <v>19</v>
      </c>
      <c r="P679" t="s">
        <v>41</v>
      </c>
      <c r="Q679">
        <v>17999794</v>
      </c>
    </row>
    <row r="680" spans="1:17" x14ac:dyDescent="0.25">
      <c r="A680">
        <v>18576</v>
      </c>
      <c r="B680">
        <v>363078</v>
      </c>
      <c r="C680" t="s">
        <v>66</v>
      </c>
      <c r="D680" t="s">
        <v>49</v>
      </c>
      <c r="E680" t="s">
        <v>56</v>
      </c>
      <c r="F680">
        <v>0</v>
      </c>
      <c r="G680">
        <v>0</v>
      </c>
      <c r="H680">
        <v>1</v>
      </c>
      <c r="J680" t="s">
        <v>87</v>
      </c>
      <c r="K680">
        <v>2.15</v>
      </c>
      <c r="L680" t="s">
        <v>45</v>
      </c>
      <c r="M680">
        <v>2</v>
      </c>
      <c r="P680" t="s">
        <v>41</v>
      </c>
      <c r="Q680">
        <v>18006022</v>
      </c>
    </row>
    <row r="681" spans="1:17" x14ac:dyDescent="0.25">
      <c r="A681">
        <v>18888</v>
      </c>
      <c r="B681">
        <v>366072</v>
      </c>
      <c r="C681" t="s">
        <v>66</v>
      </c>
      <c r="D681" t="s">
        <v>49</v>
      </c>
      <c r="E681" t="s">
        <v>56</v>
      </c>
      <c r="F681">
        <v>0</v>
      </c>
      <c r="G681">
        <v>0</v>
      </c>
      <c r="H681">
        <v>1</v>
      </c>
      <c r="I681" t="s">
        <v>48</v>
      </c>
      <c r="K681">
        <v>5.42</v>
      </c>
      <c r="L681" t="s">
        <v>40</v>
      </c>
      <c r="M681">
        <v>2</v>
      </c>
      <c r="P681" t="s">
        <v>41</v>
      </c>
      <c r="Q681">
        <v>18009356</v>
      </c>
    </row>
    <row r="682" spans="1:17" x14ac:dyDescent="0.25">
      <c r="A682">
        <v>18914</v>
      </c>
      <c r="B682">
        <v>366305</v>
      </c>
      <c r="C682" t="s">
        <v>66</v>
      </c>
      <c r="D682" t="s">
        <v>49</v>
      </c>
      <c r="E682" t="s">
        <v>56</v>
      </c>
      <c r="F682">
        <v>0</v>
      </c>
      <c r="G682">
        <v>0</v>
      </c>
      <c r="H682">
        <v>1</v>
      </c>
      <c r="K682">
        <v>1.25</v>
      </c>
      <c r="L682" t="s">
        <v>57</v>
      </c>
      <c r="M682">
        <v>3</v>
      </c>
      <c r="P682" t="s">
        <v>41</v>
      </c>
      <c r="Q682">
        <v>18009619</v>
      </c>
    </row>
    <row r="683" spans="1:17" x14ac:dyDescent="0.25">
      <c r="A683">
        <v>20452</v>
      </c>
      <c r="B683">
        <v>386426</v>
      </c>
      <c r="C683" t="s">
        <v>97</v>
      </c>
      <c r="D683" t="s">
        <v>49</v>
      </c>
      <c r="E683" t="s">
        <v>56</v>
      </c>
      <c r="F683">
        <v>0</v>
      </c>
      <c r="G683">
        <v>0</v>
      </c>
      <c r="H683">
        <v>0</v>
      </c>
      <c r="I683" t="s">
        <v>48</v>
      </c>
      <c r="J683" t="s">
        <v>98</v>
      </c>
      <c r="K683">
        <v>0.72</v>
      </c>
      <c r="L683" t="s">
        <v>57</v>
      </c>
      <c r="M683">
        <v>3</v>
      </c>
      <c r="N683" t="s">
        <v>65</v>
      </c>
      <c r="O683" t="s">
        <v>51</v>
      </c>
      <c r="P683" t="s">
        <v>41</v>
      </c>
      <c r="Q683">
        <v>6060144</v>
      </c>
    </row>
    <row r="684" spans="1:17" x14ac:dyDescent="0.25">
      <c r="A684">
        <v>20457</v>
      </c>
      <c r="B684">
        <v>386450</v>
      </c>
      <c r="C684" t="s">
        <v>97</v>
      </c>
      <c r="D684" t="s">
        <v>49</v>
      </c>
      <c r="E684" t="s">
        <v>56</v>
      </c>
      <c r="F684">
        <v>0</v>
      </c>
      <c r="G684">
        <v>0</v>
      </c>
      <c r="H684">
        <v>0</v>
      </c>
      <c r="I684" t="s">
        <v>12</v>
      </c>
      <c r="K684">
        <v>13.85</v>
      </c>
      <c r="L684" t="s">
        <v>57</v>
      </c>
      <c r="M684">
        <v>3</v>
      </c>
      <c r="N684" t="s">
        <v>51</v>
      </c>
      <c r="O684" t="s">
        <v>62</v>
      </c>
      <c r="P684" t="s">
        <v>41</v>
      </c>
      <c r="Q684">
        <v>15600750</v>
      </c>
    </row>
    <row r="685" spans="1:17" x14ac:dyDescent="0.25">
      <c r="A685">
        <v>20620</v>
      </c>
      <c r="B685">
        <v>387425</v>
      </c>
      <c r="C685" t="s">
        <v>97</v>
      </c>
      <c r="D685" t="s">
        <v>49</v>
      </c>
      <c r="E685" t="s">
        <v>56</v>
      </c>
      <c r="F685">
        <v>0</v>
      </c>
      <c r="G685">
        <v>0</v>
      </c>
      <c r="H685">
        <v>1</v>
      </c>
      <c r="K685">
        <v>1.01</v>
      </c>
      <c r="L685" t="s">
        <v>45</v>
      </c>
      <c r="M685">
        <v>2</v>
      </c>
      <c r="P685" t="s">
        <v>41</v>
      </c>
      <c r="Q685">
        <v>6091907</v>
      </c>
    </row>
    <row r="686" spans="1:17" x14ac:dyDescent="0.25">
      <c r="A686">
        <v>1206</v>
      </c>
      <c r="B686">
        <v>411771</v>
      </c>
      <c r="C686" t="s">
        <v>37</v>
      </c>
      <c r="D686" t="s">
        <v>49</v>
      </c>
      <c r="E686" t="s">
        <v>56</v>
      </c>
      <c r="F686">
        <v>0</v>
      </c>
      <c r="G686">
        <v>1</v>
      </c>
      <c r="H686">
        <v>0</v>
      </c>
      <c r="I686" t="s">
        <v>12</v>
      </c>
      <c r="J686" t="s">
        <v>103</v>
      </c>
      <c r="K686">
        <v>0.7</v>
      </c>
      <c r="L686" t="s">
        <v>45</v>
      </c>
      <c r="M686">
        <v>2</v>
      </c>
      <c r="P686" t="s">
        <v>100</v>
      </c>
      <c r="Q686">
        <v>17991654</v>
      </c>
    </row>
    <row r="687" spans="1:17" x14ac:dyDescent="0.25">
      <c r="A687">
        <v>1365</v>
      </c>
      <c r="B687">
        <v>411535</v>
      </c>
      <c r="C687" t="s">
        <v>37</v>
      </c>
      <c r="D687" t="s">
        <v>49</v>
      </c>
      <c r="E687" t="s">
        <v>56</v>
      </c>
      <c r="F687">
        <v>0</v>
      </c>
      <c r="G687">
        <v>0</v>
      </c>
      <c r="H687">
        <v>1</v>
      </c>
      <c r="I687" t="s">
        <v>48</v>
      </c>
      <c r="K687">
        <v>0.56999999999999995</v>
      </c>
      <c r="L687" t="s">
        <v>45</v>
      </c>
      <c r="M687">
        <v>2</v>
      </c>
      <c r="P687" t="s">
        <v>100</v>
      </c>
      <c r="Q687">
        <v>17988734</v>
      </c>
    </row>
    <row r="688" spans="1:17" x14ac:dyDescent="0.25">
      <c r="A688">
        <v>1954</v>
      </c>
      <c r="B688">
        <v>326587</v>
      </c>
      <c r="C688" t="s">
        <v>66</v>
      </c>
      <c r="D688" t="s">
        <v>49</v>
      </c>
      <c r="E688" t="s">
        <v>56</v>
      </c>
      <c r="F688">
        <v>0</v>
      </c>
      <c r="G688">
        <v>0</v>
      </c>
      <c r="H688">
        <v>1</v>
      </c>
      <c r="I688" t="s">
        <v>48</v>
      </c>
      <c r="K688">
        <v>0.99</v>
      </c>
      <c r="L688" t="s">
        <v>45</v>
      </c>
      <c r="M688">
        <v>2</v>
      </c>
      <c r="P688" t="s">
        <v>100</v>
      </c>
      <c r="Q688">
        <v>17965011</v>
      </c>
    </row>
    <row r="689" spans="1:17" x14ac:dyDescent="0.25">
      <c r="A689">
        <v>3752</v>
      </c>
      <c r="B689">
        <v>231337</v>
      </c>
      <c r="C689" t="s">
        <v>66</v>
      </c>
      <c r="D689" t="s">
        <v>49</v>
      </c>
      <c r="E689" t="s">
        <v>56</v>
      </c>
      <c r="F689">
        <v>0</v>
      </c>
      <c r="G689">
        <v>0</v>
      </c>
      <c r="H689">
        <v>1</v>
      </c>
      <c r="K689">
        <v>1.86</v>
      </c>
      <c r="L689" t="s">
        <v>55</v>
      </c>
      <c r="M689">
        <v>5</v>
      </c>
      <c r="P689" t="s">
        <v>100</v>
      </c>
      <c r="Q689">
        <v>15569379</v>
      </c>
    </row>
    <row r="690" spans="1:17" x14ac:dyDescent="0.25">
      <c r="A690">
        <v>3754</v>
      </c>
      <c r="B690">
        <v>231339</v>
      </c>
      <c r="C690" t="s">
        <v>66</v>
      </c>
      <c r="D690" t="s">
        <v>49</v>
      </c>
      <c r="E690" t="s">
        <v>56</v>
      </c>
      <c r="F690">
        <v>0</v>
      </c>
      <c r="G690">
        <v>0</v>
      </c>
      <c r="H690">
        <v>1</v>
      </c>
      <c r="I690" t="s">
        <v>48</v>
      </c>
      <c r="K690">
        <v>3.62</v>
      </c>
      <c r="L690" t="s">
        <v>43</v>
      </c>
      <c r="M690">
        <v>1</v>
      </c>
      <c r="P690" t="s">
        <v>100</v>
      </c>
      <c r="Q690">
        <v>15569383</v>
      </c>
    </row>
    <row r="691" spans="1:17" x14ac:dyDescent="0.25">
      <c r="A691">
        <v>4362</v>
      </c>
      <c r="B691">
        <v>236454</v>
      </c>
      <c r="C691" t="s">
        <v>66</v>
      </c>
      <c r="D691" t="s">
        <v>49</v>
      </c>
      <c r="E691" t="s">
        <v>56</v>
      </c>
      <c r="F691">
        <v>0</v>
      </c>
      <c r="G691">
        <v>0</v>
      </c>
      <c r="H691">
        <v>1</v>
      </c>
      <c r="I691" t="s">
        <v>48</v>
      </c>
      <c r="K691">
        <v>0.88</v>
      </c>
      <c r="L691" t="s">
        <v>53</v>
      </c>
      <c r="M691">
        <v>16</v>
      </c>
      <c r="P691" t="s">
        <v>100</v>
      </c>
      <c r="Q691">
        <v>6056741</v>
      </c>
    </row>
    <row r="692" spans="1:17" x14ac:dyDescent="0.25">
      <c r="A692">
        <v>4363</v>
      </c>
      <c r="B692">
        <v>236455</v>
      </c>
      <c r="C692" t="s">
        <v>66</v>
      </c>
      <c r="D692" t="s">
        <v>49</v>
      </c>
      <c r="E692" t="s">
        <v>56</v>
      </c>
      <c r="F692">
        <v>0</v>
      </c>
      <c r="G692">
        <v>0</v>
      </c>
      <c r="H692">
        <v>1</v>
      </c>
      <c r="I692" t="s">
        <v>48</v>
      </c>
      <c r="K692">
        <v>2.04</v>
      </c>
      <c r="L692" t="s">
        <v>53</v>
      </c>
      <c r="M692">
        <v>16</v>
      </c>
      <c r="P692" t="s">
        <v>100</v>
      </c>
      <c r="Q692">
        <v>6056742</v>
      </c>
    </row>
    <row r="693" spans="1:17" x14ac:dyDescent="0.25">
      <c r="A693">
        <v>6099</v>
      </c>
      <c r="B693">
        <v>253037</v>
      </c>
      <c r="C693" t="s">
        <v>66</v>
      </c>
      <c r="D693" t="s">
        <v>49</v>
      </c>
      <c r="E693" t="s">
        <v>56</v>
      </c>
      <c r="F693">
        <v>0</v>
      </c>
      <c r="G693">
        <v>0</v>
      </c>
      <c r="H693">
        <v>1</v>
      </c>
      <c r="I693" t="s">
        <v>48</v>
      </c>
      <c r="K693">
        <v>0.98</v>
      </c>
      <c r="L693" t="s">
        <v>40</v>
      </c>
      <c r="M693">
        <v>2</v>
      </c>
      <c r="P693" t="s">
        <v>100</v>
      </c>
      <c r="Q693">
        <v>15600699</v>
      </c>
    </row>
    <row r="694" spans="1:17" x14ac:dyDescent="0.25">
      <c r="A694">
        <v>8166</v>
      </c>
      <c r="B694">
        <v>271204</v>
      </c>
      <c r="C694" t="s">
        <v>66</v>
      </c>
      <c r="D694" t="s">
        <v>49</v>
      </c>
      <c r="E694" t="s">
        <v>56</v>
      </c>
      <c r="F694">
        <v>0</v>
      </c>
      <c r="G694">
        <v>0</v>
      </c>
      <c r="H694">
        <v>1</v>
      </c>
      <c r="I694" t="s">
        <v>48</v>
      </c>
      <c r="K694">
        <v>5.08</v>
      </c>
      <c r="L694" t="s">
        <v>45</v>
      </c>
      <c r="M694">
        <v>2</v>
      </c>
      <c r="P694" t="s">
        <v>100</v>
      </c>
      <c r="Q694">
        <v>15549817</v>
      </c>
    </row>
    <row r="695" spans="1:17" x14ac:dyDescent="0.25">
      <c r="A695">
        <v>10813</v>
      </c>
      <c r="B695">
        <v>292636</v>
      </c>
      <c r="C695" t="s">
        <v>66</v>
      </c>
      <c r="D695" t="s">
        <v>49</v>
      </c>
      <c r="E695" t="s">
        <v>56</v>
      </c>
      <c r="F695">
        <v>0</v>
      </c>
      <c r="G695">
        <v>0</v>
      </c>
      <c r="H695">
        <v>1</v>
      </c>
      <c r="I695" t="s">
        <v>48</v>
      </c>
      <c r="K695">
        <v>1.04</v>
      </c>
      <c r="L695" t="s">
        <v>45</v>
      </c>
      <c r="M695">
        <v>2</v>
      </c>
      <c r="P695" t="s">
        <v>100</v>
      </c>
      <c r="Q695">
        <v>15607584</v>
      </c>
    </row>
    <row r="696" spans="1:17" x14ac:dyDescent="0.25">
      <c r="A696">
        <v>11653</v>
      </c>
      <c r="B696">
        <v>300043</v>
      </c>
      <c r="C696" t="s">
        <v>66</v>
      </c>
      <c r="D696" t="s">
        <v>49</v>
      </c>
      <c r="E696" t="s">
        <v>56</v>
      </c>
      <c r="F696">
        <v>0</v>
      </c>
      <c r="G696">
        <v>0</v>
      </c>
      <c r="H696">
        <v>1</v>
      </c>
      <c r="K696">
        <v>6.3</v>
      </c>
      <c r="L696" t="s">
        <v>55</v>
      </c>
      <c r="M696">
        <v>5</v>
      </c>
      <c r="P696" t="s">
        <v>100</v>
      </c>
      <c r="Q696">
        <v>15550799</v>
      </c>
    </row>
    <row r="697" spans="1:17" x14ac:dyDescent="0.25">
      <c r="A697">
        <v>11654</v>
      </c>
      <c r="B697">
        <v>300044</v>
      </c>
      <c r="C697" t="s">
        <v>66</v>
      </c>
      <c r="D697" t="s">
        <v>49</v>
      </c>
      <c r="E697" t="s">
        <v>56</v>
      </c>
      <c r="F697">
        <v>0</v>
      </c>
      <c r="G697">
        <v>0</v>
      </c>
      <c r="H697">
        <v>1</v>
      </c>
      <c r="K697">
        <v>5.31</v>
      </c>
      <c r="L697" t="s">
        <v>111</v>
      </c>
      <c r="M697">
        <v>4</v>
      </c>
      <c r="P697" t="s">
        <v>100</v>
      </c>
      <c r="Q697">
        <v>15550800</v>
      </c>
    </row>
    <row r="698" spans="1:17" x14ac:dyDescent="0.25">
      <c r="A698">
        <v>14633</v>
      </c>
      <c r="B698">
        <v>326588</v>
      </c>
      <c r="C698" t="s">
        <v>66</v>
      </c>
      <c r="D698" t="s">
        <v>49</v>
      </c>
      <c r="E698" t="s">
        <v>56</v>
      </c>
      <c r="F698">
        <v>0</v>
      </c>
      <c r="G698">
        <v>0</v>
      </c>
      <c r="H698">
        <v>1</v>
      </c>
      <c r="I698" t="s">
        <v>48</v>
      </c>
      <c r="K698">
        <v>4.45</v>
      </c>
      <c r="L698" t="s">
        <v>59</v>
      </c>
      <c r="M698">
        <v>3</v>
      </c>
      <c r="N698" t="s">
        <v>60</v>
      </c>
      <c r="O698" t="s">
        <v>61</v>
      </c>
      <c r="P698" t="s">
        <v>100</v>
      </c>
      <c r="Q698">
        <v>17965012</v>
      </c>
    </row>
    <row r="699" spans="1:17" x14ac:dyDescent="0.25">
      <c r="A699">
        <v>18015</v>
      </c>
      <c r="B699">
        <v>358628</v>
      </c>
      <c r="C699" t="s">
        <v>66</v>
      </c>
      <c r="D699" t="s">
        <v>49</v>
      </c>
      <c r="E699" t="s">
        <v>56</v>
      </c>
      <c r="F699">
        <v>0</v>
      </c>
      <c r="G699">
        <v>0</v>
      </c>
      <c r="H699">
        <v>1</v>
      </c>
      <c r="I699" t="s">
        <v>48</v>
      </c>
      <c r="K699">
        <v>1.37</v>
      </c>
      <c r="L699" t="s">
        <v>59</v>
      </c>
      <c r="M699">
        <v>3</v>
      </c>
      <c r="N699" t="s">
        <v>51</v>
      </c>
      <c r="O699" t="s">
        <v>61</v>
      </c>
      <c r="P699" t="s">
        <v>100</v>
      </c>
      <c r="Q699">
        <v>18001019</v>
      </c>
    </row>
    <row r="700" spans="1:17" x14ac:dyDescent="0.25">
      <c r="A700">
        <v>18253</v>
      </c>
      <c r="B700">
        <v>360476</v>
      </c>
      <c r="C700" t="s">
        <v>66</v>
      </c>
      <c r="D700" t="s">
        <v>49</v>
      </c>
      <c r="E700" t="s">
        <v>56</v>
      </c>
      <c r="F700">
        <v>0</v>
      </c>
      <c r="G700">
        <v>0</v>
      </c>
      <c r="H700">
        <v>1</v>
      </c>
      <c r="I700" t="s">
        <v>48</v>
      </c>
      <c r="K700">
        <v>0.72</v>
      </c>
      <c r="L700" t="s">
        <v>45</v>
      </c>
      <c r="M700">
        <v>2</v>
      </c>
      <c r="P700" t="s">
        <v>100</v>
      </c>
      <c r="Q700">
        <v>18003106</v>
      </c>
    </row>
    <row r="701" spans="1:17" x14ac:dyDescent="0.25">
      <c r="A701">
        <v>20246</v>
      </c>
      <c r="B701">
        <v>385075</v>
      </c>
      <c r="C701" t="s">
        <v>97</v>
      </c>
      <c r="D701" t="s">
        <v>49</v>
      </c>
      <c r="E701" t="s">
        <v>56</v>
      </c>
      <c r="F701">
        <v>0</v>
      </c>
      <c r="G701">
        <v>0</v>
      </c>
      <c r="H701">
        <v>1</v>
      </c>
      <c r="I701" t="s">
        <v>12</v>
      </c>
      <c r="K701">
        <v>2.72</v>
      </c>
      <c r="L701" t="s">
        <v>45</v>
      </c>
      <c r="M701">
        <v>2</v>
      </c>
      <c r="P701" t="s">
        <v>100</v>
      </c>
      <c r="Q701">
        <v>15615365</v>
      </c>
    </row>
    <row r="702" spans="1:17" x14ac:dyDescent="0.25">
      <c r="A702">
        <v>20882</v>
      </c>
      <c r="B702">
        <v>389084</v>
      </c>
      <c r="C702" t="s">
        <v>97</v>
      </c>
      <c r="D702" t="s">
        <v>49</v>
      </c>
      <c r="E702" t="s">
        <v>56</v>
      </c>
      <c r="F702">
        <v>1</v>
      </c>
      <c r="G702">
        <v>1</v>
      </c>
      <c r="H702">
        <v>0</v>
      </c>
      <c r="K702">
        <v>3.21</v>
      </c>
      <c r="L702" t="s">
        <v>104</v>
      </c>
      <c r="M702">
        <v>11</v>
      </c>
      <c r="P702" t="s">
        <v>100</v>
      </c>
      <c r="Q702">
        <v>13076201</v>
      </c>
    </row>
    <row r="703" spans="1:17" x14ac:dyDescent="0.25">
      <c r="A703">
        <v>10880</v>
      </c>
      <c r="B703">
        <v>409115</v>
      </c>
      <c r="C703" t="s">
        <v>37</v>
      </c>
      <c r="D703" t="s">
        <v>49</v>
      </c>
      <c r="E703" t="s">
        <v>56</v>
      </c>
      <c r="F703">
        <v>0</v>
      </c>
      <c r="G703">
        <v>0</v>
      </c>
      <c r="H703">
        <v>1</v>
      </c>
      <c r="J703" t="s">
        <v>83</v>
      </c>
      <c r="K703">
        <v>1.83</v>
      </c>
      <c r="L703" t="s">
        <v>43</v>
      </c>
      <c r="M703">
        <v>1</v>
      </c>
      <c r="N703" t="s">
        <v>51</v>
      </c>
      <c r="O703" t="s">
        <v>65</v>
      </c>
      <c r="P703" t="s">
        <v>41</v>
      </c>
      <c r="Q703">
        <v>17957381</v>
      </c>
    </row>
    <row r="704" spans="1:17" x14ac:dyDescent="0.25">
      <c r="A704">
        <v>2518</v>
      </c>
      <c r="B704">
        <v>0</v>
      </c>
      <c r="D704" t="s">
        <v>49</v>
      </c>
      <c r="E704" t="s">
        <v>56</v>
      </c>
      <c r="F704">
        <v>0</v>
      </c>
      <c r="G704">
        <v>0</v>
      </c>
      <c r="H704">
        <v>1</v>
      </c>
      <c r="J704" t="s">
        <v>21</v>
      </c>
      <c r="K704">
        <v>0</v>
      </c>
      <c r="L704" t="s">
        <v>57</v>
      </c>
      <c r="M704">
        <v>0</v>
      </c>
      <c r="Q704">
        <v>3651976</v>
      </c>
    </row>
    <row r="705" spans="1:17" x14ac:dyDescent="0.25">
      <c r="A705">
        <v>8695</v>
      </c>
      <c r="B705">
        <v>0</v>
      </c>
      <c r="D705" t="s">
        <v>49</v>
      </c>
      <c r="E705" t="s">
        <v>56</v>
      </c>
      <c r="F705">
        <v>0</v>
      </c>
      <c r="G705">
        <v>0</v>
      </c>
      <c r="H705">
        <v>1</v>
      </c>
      <c r="J705" t="s">
        <v>21</v>
      </c>
      <c r="K705">
        <v>0</v>
      </c>
      <c r="L705" t="s">
        <v>45</v>
      </c>
      <c r="M705">
        <v>0</v>
      </c>
      <c r="Q705">
        <v>12372921</v>
      </c>
    </row>
    <row r="706" spans="1:17" x14ac:dyDescent="0.25">
      <c r="A706">
        <v>23558</v>
      </c>
      <c r="B706">
        <v>0</v>
      </c>
      <c r="D706" t="s">
        <v>49</v>
      </c>
      <c r="E706" t="s">
        <v>56</v>
      </c>
      <c r="F706">
        <v>0</v>
      </c>
      <c r="G706">
        <v>0</v>
      </c>
      <c r="H706">
        <v>0</v>
      </c>
      <c r="K706">
        <v>0</v>
      </c>
      <c r="L706" t="s">
        <v>43</v>
      </c>
      <c r="M706">
        <v>0</v>
      </c>
      <c r="Q706">
        <v>17376918</v>
      </c>
    </row>
    <row r="707" spans="1:17" x14ac:dyDescent="0.25">
      <c r="A707">
        <v>2750</v>
      </c>
      <c r="B707">
        <v>0</v>
      </c>
      <c r="D707" t="s">
        <v>49</v>
      </c>
      <c r="E707" t="s">
        <v>56</v>
      </c>
      <c r="F707">
        <v>0</v>
      </c>
      <c r="G707">
        <v>0</v>
      </c>
      <c r="H707">
        <v>0</v>
      </c>
      <c r="K707">
        <v>0</v>
      </c>
      <c r="L707" t="s">
        <v>45</v>
      </c>
      <c r="M707">
        <v>0</v>
      </c>
      <c r="Q707">
        <v>3617447</v>
      </c>
    </row>
    <row r="708" spans="1:17" x14ac:dyDescent="0.25">
      <c r="A708">
        <v>4058</v>
      </c>
      <c r="B708">
        <v>0</v>
      </c>
      <c r="D708" t="s">
        <v>49</v>
      </c>
      <c r="E708" t="s">
        <v>56</v>
      </c>
      <c r="F708">
        <v>0</v>
      </c>
      <c r="G708">
        <v>0</v>
      </c>
      <c r="H708">
        <v>1</v>
      </c>
      <c r="I708" t="s">
        <v>48</v>
      </c>
      <c r="K708">
        <v>0</v>
      </c>
      <c r="L708" t="s">
        <v>45</v>
      </c>
      <c r="M708">
        <v>0</v>
      </c>
      <c r="Q708">
        <v>3613560</v>
      </c>
    </row>
    <row r="709" spans="1:17" x14ac:dyDescent="0.25">
      <c r="A709">
        <v>5085</v>
      </c>
      <c r="B709">
        <v>0</v>
      </c>
      <c r="D709" t="s">
        <v>49</v>
      </c>
      <c r="E709" t="s">
        <v>56</v>
      </c>
      <c r="F709">
        <v>0</v>
      </c>
      <c r="G709">
        <v>0</v>
      </c>
      <c r="H709">
        <v>0</v>
      </c>
      <c r="I709" t="s">
        <v>12</v>
      </c>
      <c r="K709">
        <v>0</v>
      </c>
      <c r="L709" t="s">
        <v>59</v>
      </c>
      <c r="M709">
        <v>0</v>
      </c>
      <c r="Q709">
        <v>14859415</v>
      </c>
    </row>
    <row r="710" spans="1:17" x14ac:dyDescent="0.25">
      <c r="A710">
        <v>6667</v>
      </c>
      <c r="B710">
        <v>0</v>
      </c>
      <c r="D710" t="s">
        <v>49</v>
      </c>
      <c r="E710" t="s">
        <v>56</v>
      </c>
      <c r="F710">
        <v>0</v>
      </c>
      <c r="G710">
        <v>0</v>
      </c>
      <c r="H710">
        <v>0</v>
      </c>
      <c r="K710">
        <v>0</v>
      </c>
      <c r="L710" t="s">
        <v>57</v>
      </c>
      <c r="M710">
        <v>0</v>
      </c>
      <c r="Q710">
        <v>3631737</v>
      </c>
    </row>
    <row r="711" spans="1:17" x14ac:dyDescent="0.25">
      <c r="A711">
        <v>8515</v>
      </c>
      <c r="B711">
        <v>0</v>
      </c>
      <c r="D711" t="s">
        <v>49</v>
      </c>
      <c r="E711" t="s">
        <v>56</v>
      </c>
      <c r="F711">
        <v>0</v>
      </c>
      <c r="G711">
        <v>0</v>
      </c>
      <c r="H711">
        <v>1</v>
      </c>
      <c r="I711" t="s">
        <v>48</v>
      </c>
      <c r="K711">
        <v>0</v>
      </c>
      <c r="L711" t="s">
        <v>119</v>
      </c>
      <c r="M711">
        <v>0</v>
      </c>
      <c r="Q711">
        <v>3640857</v>
      </c>
    </row>
    <row r="712" spans="1:17" x14ac:dyDescent="0.25">
      <c r="A712">
        <v>8638</v>
      </c>
      <c r="B712">
        <v>0</v>
      </c>
      <c r="D712" t="s">
        <v>49</v>
      </c>
      <c r="E712" t="s">
        <v>56</v>
      </c>
      <c r="F712">
        <v>0</v>
      </c>
      <c r="G712">
        <v>0</v>
      </c>
      <c r="H712">
        <v>0</v>
      </c>
      <c r="K712">
        <v>0</v>
      </c>
      <c r="L712" t="s">
        <v>45</v>
      </c>
      <c r="M712">
        <v>0</v>
      </c>
      <c r="Q712">
        <v>3570119</v>
      </c>
    </row>
    <row r="713" spans="1:17" x14ac:dyDescent="0.25">
      <c r="A713">
        <v>10900</v>
      </c>
      <c r="B713">
        <v>0</v>
      </c>
      <c r="D713" t="s">
        <v>49</v>
      </c>
      <c r="E713" t="s">
        <v>56</v>
      </c>
      <c r="F713">
        <v>0</v>
      </c>
      <c r="G713">
        <v>0</v>
      </c>
      <c r="H713">
        <v>0</v>
      </c>
      <c r="K713">
        <v>0</v>
      </c>
      <c r="L713" t="s">
        <v>45</v>
      </c>
      <c r="M713">
        <v>0</v>
      </c>
      <c r="Q713">
        <v>3668415</v>
      </c>
    </row>
    <row r="714" spans="1:17" x14ac:dyDescent="0.25">
      <c r="A714">
        <v>11770</v>
      </c>
      <c r="B714">
        <v>0</v>
      </c>
      <c r="D714" t="s">
        <v>49</v>
      </c>
      <c r="E714" t="s">
        <v>56</v>
      </c>
      <c r="F714">
        <v>0</v>
      </c>
      <c r="G714">
        <v>0</v>
      </c>
      <c r="H714">
        <v>0</v>
      </c>
      <c r="K714">
        <v>0</v>
      </c>
      <c r="L714" t="s">
        <v>45</v>
      </c>
      <c r="M714">
        <v>0</v>
      </c>
      <c r="Q714">
        <v>10145536</v>
      </c>
    </row>
    <row r="715" spans="1:17" x14ac:dyDescent="0.25">
      <c r="A715">
        <v>12684</v>
      </c>
      <c r="B715">
        <v>0</v>
      </c>
      <c r="D715" t="s">
        <v>49</v>
      </c>
      <c r="E715" t="s">
        <v>56</v>
      </c>
      <c r="F715">
        <v>0</v>
      </c>
      <c r="G715">
        <v>0</v>
      </c>
      <c r="H715">
        <v>0</v>
      </c>
      <c r="K715">
        <v>0</v>
      </c>
      <c r="L715" t="s">
        <v>43</v>
      </c>
      <c r="M715">
        <v>0</v>
      </c>
      <c r="Q715">
        <v>3708695</v>
      </c>
    </row>
    <row r="716" spans="1:17" x14ac:dyDescent="0.25">
      <c r="A716">
        <v>13064</v>
      </c>
      <c r="B716">
        <v>0</v>
      </c>
      <c r="D716" t="s">
        <v>49</v>
      </c>
      <c r="E716" t="s">
        <v>56</v>
      </c>
      <c r="F716">
        <v>0</v>
      </c>
      <c r="G716">
        <v>0</v>
      </c>
      <c r="H716">
        <v>0</v>
      </c>
      <c r="K716">
        <v>0</v>
      </c>
      <c r="L716" t="s">
        <v>43</v>
      </c>
      <c r="M716">
        <v>0</v>
      </c>
      <c r="Q716">
        <v>14872464</v>
      </c>
    </row>
    <row r="717" spans="1:17" x14ac:dyDescent="0.25">
      <c r="A717">
        <v>13065</v>
      </c>
      <c r="B717">
        <v>0</v>
      </c>
      <c r="D717" t="s">
        <v>49</v>
      </c>
      <c r="E717" t="s">
        <v>56</v>
      </c>
      <c r="F717">
        <v>0</v>
      </c>
      <c r="G717">
        <v>0</v>
      </c>
      <c r="H717">
        <v>0</v>
      </c>
      <c r="K717">
        <v>0</v>
      </c>
      <c r="L717" t="s">
        <v>43</v>
      </c>
      <c r="M717">
        <v>0</v>
      </c>
      <c r="Q717">
        <v>14872465</v>
      </c>
    </row>
    <row r="718" spans="1:17" x14ac:dyDescent="0.25">
      <c r="A718">
        <v>13658</v>
      </c>
      <c r="B718">
        <v>0</v>
      </c>
      <c r="D718" t="s">
        <v>49</v>
      </c>
      <c r="E718" t="s">
        <v>56</v>
      </c>
      <c r="F718">
        <v>0</v>
      </c>
      <c r="G718">
        <v>0</v>
      </c>
      <c r="H718">
        <v>0</v>
      </c>
      <c r="K718">
        <v>0</v>
      </c>
      <c r="L718" t="s">
        <v>45</v>
      </c>
      <c r="M718">
        <v>0</v>
      </c>
      <c r="Q718">
        <v>12352292</v>
      </c>
    </row>
    <row r="719" spans="1:17" x14ac:dyDescent="0.25">
      <c r="A719">
        <v>13684</v>
      </c>
      <c r="B719">
        <v>0</v>
      </c>
      <c r="D719" t="s">
        <v>49</v>
      </c>
      <c r="E719" t="s">
        <v>56</v>
      </c>
      <c r="F719">
        <v>0</v>
      </c>
      <c r="G719">
        <v>0</v>
      </c>
      <c r="H719">
        <v>0</v>
      </c>
      <c r="K719">
        <v>0</v>
      </c>
      <c r="L719" t="s">
        <v>45</v>
      </c>
      <c r="M719">
        <v>0</v>
      </c>
      <c r="Q719">
        <v>12351735</v>
      </c>
    </row>
    <row r="720" spans="1:17" x14ac:dyDescent="0.25">
      <c r="A720">
        <v>21353</v>
      </c>
      <c r="B720">
        <v>0</v>
      </c>
      <c r="D720" t="s">
        <v>49</v>
      </c>
      <c r="E720" t="s">
        <v>56</v>
      </c>
      <c r="F720">
        <v>0</v>
      </c>
      <c r="G720">
        <v>0</v>
      </c>
      <c r="H720">
        <v>0</v>
      </c>
      <c r="K720">
        <v>0</v>
      </c>
      <c r="L720" t="s">
        <v>102</v>
      </c>
      <c r="M720">
        <v>0</v>
      </c>
      <c r="Q720">
        <v>17353548</v>
      </c>
    </row>
    <row r="721" spans="1:17" x14ac:dyDescent="0.25">
      <c r="A721">
        <v>24068</v>
      </c>
      <c r="B721">
        <v>0</v>
      </c>
      <c r="D721" t="s">
        <v>49</v>
      </c>
      <c r="E721" t="s">
        <v>56</v>
      </c>
      <c r="F721">
        <v>0</v>
      </c>
      <c r="G721">
        <v>0</v>
      </c>
      <c r="H721">
        <v>0</v>
      </c>
      <c r="K721">
        <v>0</v>
      </c>
      <c r="L721" t="s">
        <v>45</v>
      </c>
      <c r="M721">
        <v>0</v>
      </c>
      <c r="Q721">
        <v>17383753</v>
      </c>
    </row>
    <row r="722" spans="1:17" x14ac:dyDescent="0.25">
      <c r="A722">
        <v>24087</v>
      </c>
      <c r="B722">
        <v>0</v>
      </c>
      <c r="D722" t="s">
        <v>49</v>
      </c>
      <c r="E722" t="s">
        <v>56</v>
      </c>
      <c r="F722">
        <v>0</v>
      </c>
      <c r="G722">
        <v>0</v>
      </c>
      <c r="H722">
        <v>0</v>
      </c>
      <c r="K722">
        <v>0</v>
      </c>
      <c r="L722" t="s">
        <v>45</v>
      </c>
      <c r="M722">
        <v>0</v>
      </c>
      <c r="Q722">
        <v>17383924</v>
      </c>
    </row>
    <row r="723" spans="1:17" x14ac:dyDescent="0.25">
      <c r="A723">
        <v>24115</v>
      </c>
      <c r="B723">
        <v>0</v>
      </c>
      <c r="D723" t="s">
        <v>49</v>
      </c>
      <c r="E723" t="s">
        <v>56</v>
      </c>
      <c r="F723">
        <v>0</v>
      </c>
      <c r="G723">
        <v>0</v>
      </c>
      <c r="H723">
        <v>1</v>
      </c>
      <c r="I723" t="s">
        <v>48</v>
      </c>
      <c r="K723">
        <v>0</v>
      </c>
      <c r="L723" t="s">
        <v>71</v>
      </c>
      <c r="M723">
        <v>0</v>
      </c>
      <c r="Q723">
        <v>17384523</v>
      </c>
    </row>
    <row r="724" spans="1:17" x14ac:dyDescent="0.25">
      <c r="A724">
        <v>4888</v>
      </c>
      <c r="B724">
        <v>0</v>
      </c>
      <c r="D724" t="s">
        <v>49</v>
      </c>
      <c r="E724" t="s">
        <v>56</v>
      </c>
      <c r="F724">
        <v>0</v>
      </c>
      <c r="G724">
        <v>0</v>
      </c>
      <c r="H724">
        <v>1</v>
      </c>
      <c r="I724" t="s">
        <v>48</v>
      </c>
      <c r="K724">
        <v>0</v>
      </c>
      <c r="L724" t="s">
        <v>43</v>
      </c>
      <c r="M724">
        <v>0</v>
      </c>
      <c r="Q724">
        <v>14830794</v>
      </c>
    </row>
    <row r="725" spans="1:17" x14ac:dyDescent="0.25">
      <c r="A725">
        <v>10101</v>
      </c>
      <c r="B725">
        <v>0</v>
      </c>
      <c r="D725" t="s">
        <v>49</v>
      </c>
      <c r="E725" t="s">
        <v>56</v>
      </c>
      <c r="F725">
        <v>0</v>
      </c>
      <c r="G725">
        <v>0</v>
      </c>
      <c r="H725">
        <v>0</v>
      </c>
      <c r="K725">
        <v>0</v>
      </c>
      <c r="L725" t="s">
        <v>40</v>
      </c>
      <c r="M725">
        <v>0</v>
      </c>
      <c r="Q725">
        <v>10142430</v>
      </c>
    </row>
    <row r="726" spans="1:17" x14ac:dyDescent="0.25">
      <c r="A726">
        <v>11775</v>
      </c>
      <c r="B726">
        <v>0</v>
      </c>
      <c r="D726" t="s">
        <v>49</v>
      </c>
      <c r="E726" t="s">
        <v>56</v>
      </c>
      <c r="F726">
        <v>0</v>
      </c>
      <c r="G726">
        <v>0</v>
      </c>
      <c r="H726">
        <v>0</v>
      </c>
      <c r="K726">
        <v>0</v>
      </c>
      <c r="L726" t="s">
        <v>45</v>
      </c>
      <c r="M726">
        <v>0</v>
      </c>
      <c r="Q726">
        <v>3668504</v>
      </c>
    </row>
    <row r="727" spans="1:17" x14ac:dyDescent="0.25">
      <c r="A727">
        <v>12674</v>
      </c>
      <c r="B727">
        <v>0</v>
      </c>
      <c r="D727" t="s">
        <v>49</v>
      </c>
      <c r="E727" t="s">
        <v>56</v>
      </c>
      <c r="F727">
        <v>0</v>
      </c>
      <c r="G727">
        <v>0</v>
      </c>
      <c r="H727">
        <v>0</v>
      </c>
      <c r="K727">
        <v>0</v>
      </c>
      <c r="L727" t="s">
        <v>45</v>
      </c>
      <c r="M727">
        <v>0</v>
      </c>
      <c r="Q727">
        <v>3708778</v>
      </c>
    </row>
    <row r="728" spans="1:17" x14ac:dyDescent="0.25">
      <c r="A728">
        <v>13661</v>
      </c>
      <c r="B728">
        <v>0</v>
      </c>
      <c r="D728" t="s">
        <v>49</v>
      </c>
      <c r="E728" t="s">
        <v>56</v>
      </c>
      <c r="F728">
        <v>0</v>
      </c>
      <c r="G728">
        <v>0</v>
      </c>
      <c r="H728">
        <v>0</v>
      </c>
      <c r="K728">
        <v>0</v>
      </c>
      <c r="L728" t="s">
        <v>45</v>
      </c>
      <c r="M728">
        <v>0</v>
      </c>
      <c r="Q728">
        <v>12352291</v>
      </c>
    </row>
    <row r="729" spans="1:17" x14ac:dyDescent="0.25">
      <c r="A729">
        <v>15349</v>
      </c>
      <c r="B729">
        <v>0</v>
      </c>
      <c r="D729" t="s">
        <v>49</v>
      </c>
      <c r="E729" t="s">
        <v>56</v>
      </c>
      <c r="F729">
        <v>0</v>
      </c>
      <c r="G729">
        <v>0</v>
      </c>
      <c r="H729">
        <v>0</v>
      </c>
      <c r="K729">
        <v>0</v>
      </c>
      <c r="L729" t="s">
        <v>43</v>
      </c>
      <c r="M729">
        <v>0</v>
      </c>
      <c r="Q729">
        <v>17292537</v>
      </c>
    </row>
    <row r="730" spans="1:17" x14ac:dyDescent="0.25">
      <c r="A730">
        <v>19106</v>
      </c>
      <c r="B730">
        <v>0</v>
      </c>
      <c r="D730" t="s">
        <v>49</v>
      </c>
      <c r="E730" t="s">
        <v>56</v>
      </c>
      <c r="F730">
        <v>0</v>
      </c>
      <c r="G730">
        <v>0</v>
      </c>
      <c r="H730">
        <v>1</v>
      </c>
      <c r="I730" t="s">
        <v>48</v>
      </c>
      <c r="K730">
        <v>0</v>
      </c>
      <c r="L730" t="s">
        <v>43</v>
      </c>
      <c r="M730">
        <v>0</v>
      </c>
      <c r="Q730">
        <v>17332716</v>
      </c>
    </row>
    <row r="731" spans="1:17" x14ac:dyDescent="0.25">
      <c r="A731">
        <v>19885</v>
      </c>
      <c r="B731">
        <v>0</v>
      </c>
      <c r="D731" t="s">
        <v>49</v>
      </c>
      <c r="E731" t="s">
        <v>56</v>
      </c>
      <c r="F731">
        <v>0</v>
      </c>
      <c r="G731">
        <v>0</v>
      </c>
      <c r="H731">
        <v>0</v>
      </c>
      <c r="K731">
        <v>0</v>
      </c>
      <c r="L731" t="s">
        <v>57</v>
      </c>
      <c r="M731">
        <v>0</v>
      </c>
      <c r="Q731">
        <v>17339944</v>
      </c>
    </row>
    <row r="732" spans="1:17" x14ac:dyDescent="0.25">
      <c r="A732">
        <v>22263</v>
      </c>
      <c r="B732">
        <v>0</v>
      </c>
      <c r="D732" t="s">
        <v>49</v>
      </c>
      <c r="E732" t="s">
        <v>56</v>
      </c>
      <c r="F732">
        <v>0</v>
      </c>
      <c r="G732">
        <v>0</v>
      </c>
      <c r="H732">
        <v>0</v>
      </c>
      <c r="K732">
        <v>0</v>
      </c>
      <c r="L732" t="s">
        <v>40</v>
      </c>
      <c r="M732">
        <v>0</v>
      </c>
      <c r="Q732">
        <v>17364489</v>
      </c>
    </row>
    <row r="733" spans="1:17" x14ac:dyDescent="0.25">
      <c r="A733">
        <v>23598</v>
      </c>
      <c r="B733">
        <v>0</v>
      </c>
      <c r="D733" t="s">
        <v>49</v>
      </c>
      <c r="E733" t="s">
        <v>56</v>
      </c>
      <c r="F733">
        <v>0</v>
      </c>
      <c r="G733">
        <v>0</v>
      </c>
      <c r="H733">
        <v>1</v>
      </c>
      <c r="I733" t="s">
        <v>48</v>
      </c>
      <c r="K733">
        <v>0</v>
      </c>
      <c r="L733" t="s">
        <v>45</v>
      </c>
      <c r="M733">
        <v>0</v>
      </c>
      <c r="Q733">
        <v>17377493</v>
      </c>
    </row>
    <row r="734" spans="1:17" x14ac:dyDescent="0.25">
      <c r="A734">
        <v>23770</v>
      </c>
      <c r="B734">
        <v>0</v>
      </c>
      <c r="D734" t="s">
        <v>49</v>
      </c>
      <c r="E734" t="s">
        <v>56</v>
      </c>
      <c r="F734">
        <v>0</v>
      </c>
      <c r="G734">
        <v>0</v>
      </c>
      <c r="H734">
        <v>0</v>
      </c>
      <c r="K734">
        <v>0</v>
      </c>
      <c r="L734" t="s">
        <v>43</v>
      </c>
      <c r="M734">
        <v>0</v>
      </c>
      <c r="Q734">
        <v>17379756</v>
      </c>
    </row>
    <row r="735" spans="1:17" x14ac:dyDescent="0.25">
      <c r="A735">
        <v>9330</v>
      </c>
      <c r="B735">
        <v>0</v>
      </c>
      <c r="D735" t="s">
        <v>49</v>
      </c>
      <c r="E735" t="s">
        <v>56</v>
      </c>
      <c r="F735">
        <v>0</v>
      </c>
      <c r="G735">
        <v>0</v>
      </c>
      <c r="H735">
        <v>1</v>
      </c>
      <c r="J735" t="s">
        <v>21</v>
      </c>
      <c r="K735">
        <v>0</v>
      </c>
      <c r="L735" t="s">
        <v>45</v>
      </c>
      <c r="M735">
        <v>0</v>
      </c>
      <c r="Q735">
        <v>3710935</v>
      </c>
    </row>
    <row r="736" spans="1:17" x14ac:dyDescent="0.25">
      <c r="A736">
        <v>10113</v>
      </c>
      <c r="B736">
        <v>0</v>
      </c>
      <c r="D736" t="s">
        <v>49</v>
      </c>
      <c r="E736" t="s">
        <v>56</v>
      </c>
      <c r="F736">
        <v>0</v>
      </c>
      <c r="G736">
        <v>0</v>
      </c>
      <c r="H736">
        <v>1</v>
      </c>
      <c r="J736" t="s">
        <v>21</v>
      </c>
      <c r="K736">
        <v>0</v>
      </c>
      <c r="L736" t="s">
        <v>40</v>
      </c>
      <c r="M736">
        <v>0</v>
      </c>
      <c r="Q736">
        <v>14868706</v>
      </c>
    </row>
    <row r="737" spans="1:17" x14ac:dyDescent="0.25">
      <c r="A737">
        <v>10158</v>
      </c>
      <c r="B737">
        <v>0</v>
      </c>
      <c r="D737" t="s">
        <v>49</v>
      </c>
      <c r="E737" t="s">
        <v>56</v>
      </c>
      <c r="F737">
        <v>0</v>
      </c>
      <c r="G737">
        <v>0</v>
      </c>
      <c r="H737">
        <v>1</v>
      </c>
      <c r="J737" t="s">
        <v>21</v>
      </c>
      <c r="K737">
        <v>0</v>
      </c>
      <c r="L737" t="s">
        <v>40</v>
      </c>
      <c r="M737">
        <v>0</v>
      </c>
      <c r="Q737">
        <v>14868712</v>
      </c>
    </row>
    <row r="738" spans="1:17" x14ac:dyDescent="0.25">
      <c r="A738">
        <v>11533</v>
      </c>
      <c r="B738">
        <v>0</v>
      </c>
      <c r="D738" t="s">
        <v>49</v>
      </c>
      <c r="E738" t="s">
        <v>56</v>
      </c>
      <c r="F738">
        <v>0</v>
      </c>
      <c r="G738">
        <v>0</v>
      </c>
      <c r="H738">
        <v>1</v>
      </c>
      <c r="J738" t="s">
        <v>21</v>
      </c>
      <c r="K738">
        <v>0</v>
      </c>
      <c r="L738" t="s">
        <v>43</v>
      </c>
      <c r="M738">
        <v>0</v>
      </c>
      <c r="Q738">
        <v>12336597</v>
      </c>
    </row>
    <row r="739" spans="1:17" x14ac:dyDescent="0.25">
      <c r="A739">
        <v>12115</v>
      </c>
      <c r="B739">
        <v>0</v>
      </c>
      <c r="D739" t="s">
        <v>49</v>
      </c>
      <c r="E739" t="s">
        <v>56</v>
      </c>
      <c r="F739">
        <v>0</v>
      </c>
      <c r="G739">
        <v>0</v>
      </c>
      <c r="H739">
        <v>1</v>
      </c>
      <c r="K739">
        <v>0</v>
      </c>
      <c r="L739" t="s">
        <v>45</v>
      </c>
      <c r="M739">
        <v>0</v>
      </c>
      <c r="Q739">
        <v>14902692</v>
      </c>
    </row>
    <row r="740" spans="1:17" x14ac:dyDescent="0.25">
      <c r="A740">
        <v>23202</v>
      </c>
      <c r="B740">
        <v>0</v>
      </c>
      <c r="D740" t="s">
        <v>49</v>
      </c>
      <c r="E740" t="s">
        <v>56</v>
      </c>
      <c r="F740">
        <v>0</v>
      </c>
      <c r="G740">
        <v>0</v>
      </c>
      <c r="H740">
        <v>1</v>
      </c>
      <c r="J740" t="s">
        <v>21</v>
      </c>
      <c r="K740">
        <v>0</v>
      </c>
      <c r="L740" t="s">
        <v>63</v>
      </c>
      <c r="M740">
        <v>0</v>
      </c>
      <c r="Q740">
        <v>17372468</v>
      </c>
    </row>
  </sheetData>
  <sheetProtection sheet="1" objects="1" scenarios="1" sort="0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Résumé stat post-trait</vt:lpstr>
      <vt:lpstr>Proposition Nomenclature</vt:lpstr>
      <vt:lpstr>Analyse combinatoire</vt:lpstr>
      <vt:lpstr>Commentaires et décisions</vt:lpstr>
      <vt:lpstr>stats traitées</vt:lpstr>
      <vt:lpstr>Résumé stat</vt:lpstr>
      <vt:lpstr>stats 1er rang</vt:lpstr>
      <vt:lpstr>données traitées</vt:lpstr>
      <vt:lpstr>données brutes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2021-12-17T17:13:19Z</dcterms:modified>
</cp:coreProperties>
</file>