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 DATA" sheetId="1" r:id="rId4"/>
    <sheet state="visible" name="Sheet5" sheetId="2" r:id="rId5"/>
    <sheet state="visible" name="Vaccinations" sheetId="3" r:id="rId6"/>
  </sheets>
  <definedNames>
    <definedName hidden="1" localSheetId="0" name="_xlnm._FilterDatabase">'COVID DATA'!$A$1:$K$38</definedName>
    <definedName hidden="1" localSheetId="2" name="_xlnm._FilterDatabase">Vaccinations!$A$1:$D$37</definedName>
  </definedNames>
  <calcPr/>
</workbook>
</file>

<file path=xl/sharedStrings.xml><?xml version="1.0" encoding="utf-8"?>
<sst xmlns="http://schemas.openxmlformats.org/spreadsheetml/2006/main" count="243" uniqueCount="88">
  <si>
    <t>State</t>
  </si>
  <si>
    <t>Confirmed</t>
  </si>
  <si>
    <t>Recovered</t>
  </si>
  <si>
    <t>Deaths</t>
  </si>
  <si>
    <t>Active</t>
  </si>
  <si>
    <t>State_code</t>
  </si>
  <si>
    <t>Recovery_Rate</t>
  </si>
  <si>
    <t>Fatality_Rate</t>
  </si>
  <si>
    <t xml:space="preserve">revised recovered </t>
  </si>
  <si>
    <t>revised fatality</t>
  </si>
  <si>
    <t>Andaman and Nicobar Islands</t>
  </si>
  <si>
    <t>AN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</si>
  <si>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</si>
  <si>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</si>
  <si>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</si>
  <si>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</si>
  <si>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</si>
  <si>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</si>
  <si>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</si>
  <si>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</si>
  <si>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Chandigarh</t>
  </si>
  <si>
    <t>CH</t>
  </si>
  <si>
    <t>Chhattisgarh</t>
  </si>
  <si>
    <t>CT</t>
  </si>
  <si>
    <t>Dadra and Nagar Haveli and Daman and Diu</t>
  </si>
  <si>
    <t>DN</t>
  </si>
  <si>
    <t>Delhi</t>
  </si>
  <si>
    <t>DL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</si>
  <si>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</si>
  <si>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</si>
  <si>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</si>
  <si>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</si>
  <si>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</si>
  <si>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</si>
  <si>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</si>
  <si>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</si>
  <si>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</si>
  <si>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</si>
  <si>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</si>
  <si>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</si>
  <si>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</si>
  <si>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</si>
  <si>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</si>
  <si>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</si>
  <si>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Ladakh</t>
  </si>
  <si>
    <t>LA</t>
  </si>
  <si>
    <t>Lakshadweep</t>
  </si>
  <si>
    <t>LD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</si>
  <si>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</si>
  <si>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</si>
  <si>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</si>
  <si>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</si>
  <si>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</si>
  <si>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</si>
  <si>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</si>
  <si>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</si>
  <si>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Mizoram</t>
  </si>
  <si>
    <t>MZ</t>
  </si>
  <si>
    <t>Nagaland</t>
  </si>
  <si>
    <t>NL</t>
  </si>
  <si>
    <t>Odisha</t>
  </si>
  <si>
    <t>OR</t>
  </si>
  <si>
    <t>Puducherry</t>
  </si>
  <si>
    <t>PY</t>
  </si>
  <si>
    <t>Punjab</t>
  </si>
  <si>
    <t>PB</t>
  </si>
  <si>
    <t>Rajasthan</t>
  </si>
  <si>
    <t>RJ</t>
  </si>
  <si>
    <t>Sikkim</t>
  </si>
  <si>
    <t>SK</t>
  </si>
  <si>
    <t>Tamil Nadu</t>
  </si>
  <si>
    <t>TN</t>
  </si>
  <si>
    <t>Telangana</t>
  </si>
  <si>
    <t>TG</t>
  </si>
  <si>
    <t>Tripura</t>
  </si>
  <si>
    <t>TR</t>
  </si>
  <si>
    <t>Uttar Pradesh</t>
  </si>
  <si>
    <t>UP</t>
  </si>
  <si>
    <t>Uttarakhand</t>
  </si>
  <si>
    <t>UT</t>
  </si>
  <si>
    <t>West Bengal</t>
  </si>
  <si>
    <t>WB</t>
  </si>
  <si>
    <t>State_name</t>
  </si>
  <si>
    <t>Vaccinations(Jan)</t>
  </si>
  <si>
    <t>Vaccinations(Feb)</t>
  </si>
  <si>
    <t>Vaccinations(Mar)</t>
  </si>
  <si>
    <t>state</t>
  </si>
  <si>
    <t>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</si>
</sst>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sz val="11.0"/>
      <color rgb="FF000000"/>
      <name val="Arial"/>
    </font>
    <font>
      <sz val="12.0"/>
      <color rgb="FF222222"/>
      <name val="&quot;Open Sans&quot;"/>
    </font>
    <font>
      <sz val="12.0"/>
      <color theme="1"/>
      <name val="Calibri"/>
      <scheme val="minor"/>
    </font>
    <font>
      <color theme="1"/>
      <name val="Calibri"/>
      <scheme val="minor"/>
    </font>
    <font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 shrinkToFit="0" vertical="bottom" wrapText="1"/>
    </xf>
    <xf borderId="0" fillId="2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Vaccinations(Jan), Vaccinations(Feb) and Vaccinations(Mar)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Sheet5!$I$24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Sheet5!$H$25:$H$29</c:f>
            </c:strRef>
          </c:cat>
          <c:val>
            <c:numRef>
              <c:f>Sheet5!$I$25:$I$29</c:f>
              <c:numCache/>
            </c:numRef>
          </c:val>
        </c:ser>
        <c:ser>
          <c:idx val="1"/>
          <c:order val="1"/>
          <c:tx>
            <c:strRef>
              <c:f>Sheet5!$J$24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Sheet5!$H$25:$H$29</c:f>
            </c:strRef>
          </c:cat>
          <c:val>
            <c:numRef>
              <c:f>Sheet5!$J$25:$J$29</c:f>
              <c:numCache/>
            </c:numRef>
          </c:val>
        </c:ser>
        <c:ser>
          <c:idx val="2"/>
          <c:order val="2"/>
          <c:tx>
            <c:strRef>
              <c:f>Sheet5!$K$24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Sheet5!$H$25:$H$29</c:f>
            </c:strRef>
          </c:cat>
          <c:val>
            <c:numRef>
              <c:f>Sheet5!$K$25:$K$29</c:f>
              <c:numCache/>
            </c:numRef>
          </c:val>
        </c:ser>
        <c:overlap val="100"/>
        <c:axId val="176462314"/>
        <c:axId val="1929754166"/>
      </c:barChart>
      <c:catAx>
        <c:axId val="176462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754166"/>
      </c:catAx>
      <c:valAx>
        <c:axId val="1929754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2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Fatality_Rate vs. State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Sheet5!$D$16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Sheet5!$E$17:$E$21</c:f>
            </c:strRef>
          </c:cat>
          <c:val>
            <c:numRef>
              <c:f>Sheet5!$D$17:$D$21</c:f>
              <c:numCache/>
            </c:numRef>
          </c:val>
          <c:smooth val="0"/>
        </c:ser>
        <c:axId val="173844538"/>
        <c:axId val="1236981955"/>
      </c:lineChart>
      <c:catAx>
        <c:axId val="173844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81955"/>
      </c:catAx>
      <c:valAx>
        <c:axId val="1236981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Fatality_Rate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44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Recovery_Rate vs. State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Sheet5!$D$9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Sheet5!$E$10:$E$14</c:f>
            </c:strRef>
          </c:cat>
          <c:val>
            <c:numRef>
              <c:f>Sheet5!$D$10:$D$14</c:f>
              <c:numCache/>
            </c:numRef>
          </c:val>
          <c:smooth val="0"/>
        </c:ser>
        <c:axId val="1393936380"/>
        <c:axId val="758403134"/>
      </c:lineChart>
      <c:catAx>
        <c:axId val="139393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403134"/>
      </c:catAx>
      <c:valAx>
        <c:axId val="758403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Recovery_Rate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936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 vs. state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Sheet5!$C$41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Sheet5!$B$42:$B$46</c:f>
            </c:strRef>
          </c:cat>
          <c:val>
            <c:numRef>
              <c:f>Sheet5!$C$42:$C$46</c:f>
              <c:numCache/>
            </c:numRef>
          </c:val>
        </c:ser>
        <c:axId val="975454774"/>
        <c:axId val="1055033400"/>
      </c:barChart>
      <c:catAx>
        <c:axId val="9754547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033400"/>
      </c:catAx>
      <c:valAx>
        <c:axId val="1055033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4547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Vaccinations(Jan), Vaccinations(Feb) and Vaccinations(Mar)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Vaccinations!$B$1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Vaccinations!$A$2:$A$37</c:f>
            </c:strRef>
          </c:cat>
          <c:val>
            <c:numRef>
              <c:f>Vaccinations!$B$2:$B$37</c:f>
              <c:numCache/>
            </c:numRef>
          </c:val>
        </c:ser>
        <c:ser>
          <c:idx val="1"/>
          <c:order val="1"/>
          <c:tx>
            <c:strRef>
              <c:f>Vaccinations!$C$1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Vaccinations!$A$2:$A$37</c:f>
            </c:strRef>
          </c:cat>
          <c:val>
            <c:numRef>
              <c:f>Vaccinations!$C$2:$C$37</c:f>
              <c:numCache/>
            </c:numRef>
          </c:val>
        </c:ser>
        <c:ser>
          <c:idx val="2"/>
          <c:order val="2"/>
          <c:tx>
            <c:strRef>
              <c:f>Vaccinations!$D$1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Vaccinations!$A$2:$A$37</c:f>
            </c:strRef>
          </c:cat>
          <c:val>
            <c:numRef>
              <c:f>Vaccinations!$D$2:$D$37</c:f>
              <c:numCache/>
            </c:numRef>
          </c:val>
        </c:ser>
        <c:overlap val="100"/>
        <c:axId val="1790160950"/>
        <c:axId val="680814900"/>
      </c:barChart>
      <c:catAx>
        <c:axId val="1790160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14900"/>
      </c:catAx>
      <c:valAx>
        <c:axId val="68081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160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19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371475</xdr:colOff>
      <xdr:row>14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333375</xdr:colOff>
      <xdr:row>7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400050</xdr:colOff>
      <xdr:row>29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26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5" width="14.43"/>
    <col customWidth="1" min="8" max="8" width="16.57"/>
    <col customWidth="1" min="9" max="9" width="21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3" t="s">
        <v>10</v>
      </c>
      <c r="B2" s="3">
        <v>5042.0</v>
      </c>
      <c r="C2" s="3">
        <v>4974.0</v>
      </c>
      <c r="D2" s="3">
        <v>62.0</v>
      </c>
      <c r="E2" s="3">
        <v>6.0</v>
      </c>
      <c r="F2" s="3" t="s">
        <v>11</v>
      </c>
      <c r="G2" s="4">
        <f t="shared" ref="G2:G37" si="1">C2*100/B2</f>
        <v>98.65132884</v>
      </c>
      <c r="H2" s="4">
        <f t="shared" ref="H2:H37" si="2">D2*100/B2</f>
        <v>1.229670766</v>
      </c>
      <c r="I2" s="4" t="str">
        <f t="shared" ref="I2:I37" si="3">IFS(G2 &gt;=96, "high", AND(G2 &gt; 92, G2 &lt;96), "moderate", G2&lt;=92, "low")</f>
        <v>high</v>
      </c>
      <c r="J2" s="4" t="str">
        <f t="shared" ref="J2:J37" si="4">IFS(H2 &gt;=1, "high", AND(H2 &gt; 0.5, H2 &lt;1), "moderate", H2&lt;=0.5, "low")</f>
        <v>high</v>
      </c>
      <c r="K2" s="5">
        <f>VLOOKUP(A2,Vaccinations!F1:G37,2,0)</f>
        <v>3969</v>
      </c>
    </row>
    <row r="3" ht="15.75" customHeight="1">
      <c r="A3" s="3" t="s">
        <v>12</v>
      </c>
      <c r="B3" s="3">
        <v>895879.0</v>
      </c>
      <c r="C3" s="3">
        <v>885209.0</v>
      </c>
      <c r="D3" s="3">
        <v>7201.0</v>
      </c>
      <c r="E3" s="3">
        <v>3469.0</v>
      </c>
      <c r="F3" s="3" t="s">
        <v>13</v>
      </c>
      <c r="G3" s="4">
        <f t="shared" si="1"/>
        <v>98.80899095</v>
      </c>
      <c r="H3" s="4">
        <f t="shared" si="2"/>
        <v>0.8037915835</v>
      </c>
      <c r="I3" s="4" t="str">
        <f t="shared" si="3"/>
        <v>high</v>
      </c>
      <c r="J3" s="4" t="str">
        <f t="shared" si="4"/>
        <v>moderate</v>
      </c>
      <c r="K3" s="5">
        <f>VLOOKUP(A3,Vaccinations!F2:G38,2,0)</f>
        <v>402332</v>
      </c>
    </row>
    <row r="4" ht="15.75" customHeight="1">
      <c r="A4" s="3" t="s">
        <v>14</v>
      </c>
      <c r="B4" s="3">
        <v>16842.0</v>
      </c>
      <c r="C4" s="3">
        <v>16785.0</v>
      </c>
      <c r="D4" s="3">
        <v>56.0</v>
      </c>
      <c r="E4" s="3">
        <v>1.0</v>
      </c>
      <c r="F4" s="3" t="s">
        <v>15</v>
      </c>
      <c r="G4" s="4">
        <f t="shared" si="1"/>
        <v>99.66156038</v>
      </c>
      <c r="H4" s="4">
        <f t="shared" si="2"/>
        <v>0.3325020781</v>
      </c>
      <c r="I4" s="4" t="str">
        <f t="shared" si="3"/>
        <v>high</v>
      </c>
      <c r="J4" s="4" t="str">
        <f t="shared" si="4"/>
        <v>low</v>
      </c>
      <c r="K4" s="5">
        <f>VLOOKUP(A4,Vaccinations!F3:G39,2,0)</f>
        <v>19378</v>
      </c>
    </row>
    <row r="5" ht="15.75" customHeight="1">
      <c r="A5" s="3" t="s">
        <v>16</v>
      </c>
      <c r="B5" s="3">
        <v>218139.0</v>
      </c>
      <c r="C5" s="3">
        <v>215299.0</v>
      </c>
      <c r="D5" s="3">
        <v>1104.0</v>
      </c>
      <c r="E5" s="3">
        <v>389.0</v>
      </c>
      <c r="F5" s="3" t="s">
        <v>17</v>
      </c>
      <c r="G5" s="4">
        <f t="shared" si="1"/>
        <v>98.69807783</v>
      </c>
      <c r="H5" s="4">
        <f t="shared" si="2"/>
        <v>0.506099322</v>
      </c>
      <c r="I5" s="4" t="str">
        <f t="shared" si="3"/>
        <v>high</v>
      </c>
      <c r="J5" s="4" t="str">
        <f t="shared" si="4"/>
        <v>moderate</v>
      </c>
      <c r="K5" s="5">
        <f>VLOOKUP(A5,Vaccinations!F4:G40,2,0)</f>
        <v>164688</v>
      </c>
    </row>
    <row r="6" ht="15.75" customHeight="1">
      <c r="A6" s="3" t="s">
        <v>18</v>
      </c>
      <c r="B6" s="3">
        <v>264198.0</v>
      </c>
      <c r="C6" s="3">
        <v>261706.0</v>
      </c>
      <c r="D6" s="3">
        <v>1567.0</v>
      </c>
      <c r="E6" s="3">
        <v>924.0</v>
      </c>
      <c r="F6" s="3" t="s">
        <v>19</v>
      </c>
      <c r="G6" s="4">
        <f t="shared" si="1"/>
        <v>99.05676803</v>
      </c>
      <c r="H6" s="4">
        <f t="shared" si="2"/>
        <v>0.5931157692</v>
      </c>
      <c r="I6" s="4" t="str">
        <f t="shared" si="3"/>
        <v>high</v>
      </c>
      <c r="J6" s="4" t="str">
        <f t="shared" si="4"/>
        <v>moderate</v>
      </c>
      <c r="K6" s="5">
        <f>VLOOKUP(A6,Vaccinations!F5:G41,2,0)</f>
        <v>450432</v>
      </c>
    </row>
    <row r="7" ht="15.75" customHeight="1">
      <c r="A7" s="3" t="s">
        <v>20</v>
      </c>
      <c r="B7" s="3">
        <v>25356.0</v>
      </c>
      <c r="C7" s="3">
        <v>22702.0</v>
      </c>
      <c r="D7" s="3">
        <v>368.0</v>
      </c>
      <c r="E7" s="3">
        <v>2286.0</v>
      </c>
      <c r="F7" s="3" t="s">
        <v>21</v>
      </c>
      <c r="G7" s="4">
        <f t="shared" si="1"/>
        <v>89.53304938</v>
      </c>
      <c r="H7" s="4">
        <f t="shared" si="2"/>
        <v>1.451333018</v>
      </c>
      <c r="I7" s="4" t="str">
        <f t="shared" si="3"/>
        <v>low</v>
      </c>
      <c r="J7" s="4" t="str">
        <f t="shared" si="4"/>
        <v>high</v>
      </c>
      <c r="K7" s="5">
        <f>VLOOKUP(A7,Vaccinations!F6:G42,2,0)</f>
        <v>14710</v>
      </c>
    </row>
    <row r="8" ht="15.75" customHeight="1">
      <c r="A8" s="3" t="s">
        <v>22</v>
      </c>
      <c r="B8" s="3">
        <v>332113.0</v>
      </c>
      <c r="C8" s="3">
        <v>314769.0</v>
      </c>
      <c r="D8" s="3">
        <v>4026.0</v>
      </c>
      <c r="E8" s="3">
        <v>13318.0</v>
      </c>
      <c r="F8" s="3" t="s">
        <v>23</v>
      </c>
      <c r="G8" s="4">
        <f t="shared" si="1"/>
        <v>94.77768109</v>
      </c>
      <c r="H8" s="4">
        <f t="shared" si="2"/>
        <v>1.212238003</v>
      </c>
      <c r="I8" s="4" t="str">
        <f t="shared" si="3"/>
        <v>moderate</v>
      </c>
      <c r="J8" s="4" t="str">
        <f t="shared" si="4"/>
        <v>high</v>
      </c>
      <c r="K8" s="5">
        <f>VLOOKUP(A8,Vaccinations!F7:G43,2,0)</f>
        <v>319263</v>
      </c>
    </row>
    <row r="9" ht="15.75" customHeight="1">
      <c r="A9" s="3" t="s">
        <v>24</v>
      </c>
      <c r="B9" s="3">
        <v>3511.0</v>
      </c>
      <c r="C9" s="3">
        <v>3394.0</v>
      </c>
      <c r="D9" s="3">
        <v>2.0</v>
      </c>
      <c r="E9" s="3">
        <v>85.0</v>
      </c>
      <c r="F9" s="3" t="s">
        <v>25</v>
      </c>
      <c r="G9" s="4">
        <f t="shared" si="1"/>
        <v>96.66761606</v>
      </c>
      <c r="H9" s="4">
        <f t="shared" si="2"/>
        <v>0.05696382797</v>
      </c>
      <c r="I9" s="4" t="str">
        <f t="shared" si="3"/>
        <v>high</v>
      </c>
      <c r="J9" s="4" t="str">
        <f t="shared" si="4"/>
        <v>low</v>
      </c>
      <c r="K9" s="5" t="str">
        <f>VLOOKUP(A9,Vaccinations!F8:G44,2,0)</f>
        <v>#N/A</v>
      </c>
    </row>
    <row r="10" ht="15.75" customHeight="1">
      <c r="A10" s="3" t="s">
        <v>26</v>
      </c>
      <c r="B10" s="3">
        <v>652742.0</v>
      </c>
      <c r="C10" s="3">
        <v>636267.0</v>
      </c>
      <c r="D10" s="3">
        <v>10978.0</v>
      </c>
      <c r="E10" s="3">
        <v>5497.0</v>
      </c>
      <c r="F10" s="3" t="s">
        <v>27</v>
      </c>
      <c r="G10" s="4">
        <f t="shared" si="1"/>
        <v>97.47603188</v>
      </c>
      <c r="H10" s="4">
        <f t="shared" si="2"/>
        <v>1.681828349</v>
      </c>
      <c r="I10" s="4" t="str">
        <f t="shared" si="3"/>
        <v>high</v>
      </c>
      <c r="J10" s="4" t="str">
        <f t="shared" si="4"/>
        <v>high</v>
      </c>
      <c r="K10" s="5">
        <f>VLOOKUP(A10,Vaccinations!F9:G45,2,0)</f>
        <v>322859</v>
      </c>
    </row>
    <row r="11" ht="15.75" customHeight="1">
      <c r="A11" s="3" t="s">
        <v>28</v>
      </c>
      <c r="B11" s="3">
        <v>57170.0</v>
      </c>
      <c r="C11" s="3">
        <v>55070.0</v>
      </c>
      <c r="D11" s="3">
        <v>822.0</v>
      </c>
      <c r="E11" s="3">
        <v>1278.0</v>
      </c>
      <c r="F11" s="3" t="s">
        <v>29</v>
      </c>
      <c r="G11" s="4">
        <f t="shared" si="1"/>
        <v>96.3267448</v>
      </c>
      <c r="H11" s="4">
        <f t="shared" si="2"/>
        <v>1.437817037</v>
      </c>
      <c r="I11" s="4" t="str">
        <f t="shared" si="3"/>
        <v>high</v>
      </c>
      <c r="J11" s="4" t="str">
        <f t="shared" si="4"/>
        <v>high</v>
      </c>
      <c r="K11" s="5">
        <f>VLOOKUP(A11,Vaccinations!F10:G46,2,0)</f>
        <v>16404</v>
      </c>
    </row>
    <row r="12" ht="15.75" customHeight="1">
      <c r="A12" s="3" t="s">
        <v>30</v>
      </c>
      <c r="B12" s="3">
        <v>294130.0</v>
      </c>
      <c r="C12" s="3">
        <v>280285.0</v>
      </c>
      <c r="D12" s="3">
        <v>4473.0</v>
      </c>
      <c r="E12" s="3">
        <v>9372.0</v>
      </c>
      <c r="F12" s="3" t="s">
        <v>31</v>
      </c>
      <c r="G12" s="4">
        <f t="shared" si="1"/>
        <v>95.2928977</v>
      </c>
      <c r="H12" s="4">
        <f t="shared" si="2"/>
        <v>1.520756128</v>
      </c>
      <c r="I12" s="4" t="str">
        <f t="shared" si="3"/>
        <v>moderate</v>
      </c>
      <c r="J12" s="4" t="str">
        <f t="shared" si="4"/>
        <v>high</v>
      </c>
      <c r="K12" s="5">
        <f>VLOOKUP(A12,Vaccinations!F11:G47,2,0)</f>
        <v>570576</v>
      </c>
    </row>
    <row r="13" ht="15.75" customHeight="1">
      <c r="A13" s="3" t="s">
        <v>32</v>
      </c>
      <c r="B13" s="3">
        <v>283622.0</v>
      </c>
      <c r="C13" s="3">
        <v>273276.0</v>
      </c>
      <c r="D13" s="3">
        <v>3117.0</v>
      </c>
      <c r="E13" s="3">
        <v>7229.0</v>
      </c>
      <c r="F13" s="3" t="s">
        <v>33</v>
      </c>
      <c r="G13" s="4">
        <f t="shared" si="1"/>
        <v>96.35218707</v>
      </c>
      <c r="H13" s="4">
        <f t="shared" si="2"/>
        <v>1.098997962</v>
      </c>
      <c r="I13" s="4" t="str">
        <f t="shared" si="3"/>
        <v>high</v>
      </c>
      <c r="J13" s="4" t="str">
        <f t="shared" si="4"/>
        <v>high</v>
      </c>
      <c r="K13" s="5">
        <f>VLOOKUP(A13,Vaccinations!F12:G48,2,0)</f>
        <v>123270</v>
      </c>
    </row>
    <row r="14" ht="15.75" customHeight="1">
      <c r="A14" s="3" t="s">
        <v>34</v>
      </c>
      <c r="B14" s="3">
        <v>61616.0</v>
      </c>
      <c r="C14" s="3">
        <v>58679.0</v>
      </c>
      <c r="D14" s="3">
        <v>1016.0</v>
      </c>
      <c r="E14" s="3">
        <v>1903.0</v>
      </c>
      <c r="F14" s="3" t="s">
        <v>35</v>
      </c>
      <c r="G14" s="4">
        <f t="shared" si="1"/>
        <v>95.23338094</v>
      </c>
      <c r="H14" s="4">
        <f t="shared" si="2"/>
        <v>1.648922358</v>
      </c>
      <c r="I14" s="4" t="str">
        <f t="shared" si="3"/>
        <v>moderate</v>
      </c>
      <c r="J14" s="4" t="str">
        <f t="shared" si="4"/>
        <v>high</v>
      </c>
      <c r="K14" s="5">
        <f>VLOOKUP(A14,Vaccinations!F13:G49,2,0)</f>
        <v>78129</v>
      </c>
    </row>
    <row r="15" ht="15.75" customHeight="1">
      <c r="A15" s="3" t="s">
        <v>36</v>
      </c>
      <c r="B15" s="3">
        <v>129203.0</v>
      </c>
      <c r="C15" s="3">
        <v>125627.0</v>
      </c>
      <c r="D15" s="3">
        <v>1983.0</v>
      </c>
      <c r="E15" s="3">
        <v>1593.0</v>
      </c>
      <c r="F15" s="3" t="s">
        <v>37</v>
      </c>
      <c r="G15" s="4">
        <f t="shared" si="1"/>
        <v>97.23226241</v>
      </c>
      <c r="H15" s="4">
        <f t="shared" si="2"/>
        <v>1.534794084</v>
      </c>
      <c r="I15" s="4" t="str">
        <f t="shared" si="3"/>
        <v>high</v>
      </c>
      <c r="J15" s="4" t="str">
        <f t="shared" si="4"/>
        <v>high</v>
      </c>
      <c r="K15" s="5">
        <f>VLOOKUP(A15,Vaccinations!F14:G50,2,0)</f>
        <v>201120</v>
      </c>
    </row>
    <row r="16" ht="15.75" customHeight="1">
      <c r="A16" s="3" t="s">
        <v>38</v>
      </c>
      <c r="B16" s="3">
        <v>121973.0</v>
      </c>
      <c r="C16" s="3">
        <v>119698.0</v>
      </c>
      <c r="D16" s="3">
        <v>1100.0</v>
      </c>
      <c r="E16" s="3">
        <v>1175.0</v>
      </c>
      <c r="F16" s="3" t="s">
        <v>39</v>
      </c>
      <c r="G16" s="4">
        <f t="shared" si="1"/>
        <v>98.13483312</v>
      </c>
      <c r="H16" s="4">
        <f t="shared" si="2"/>
        <v>0.9018389316</v>
      </c>
      <c r="I16" s="4" t="str">
        <f t="shared" si="3"/>
        <v>high</v>
      </c>
      <c r="J16" s="4" t="str">
        <f t="shared" si="4"/>
        <v>moderate</v>
      </c>
      <c r="K16" s="5">
        <f>VLOOKUP(A16,Vaccinations!F15:G51,2,0)</f>
        <v>258009</v>
      </c>
    </row>
    <row r="17" ht="15.75" customHeight="1">
      <c r="A17" s="3" t="s">
        <v>40</v>
      </c>
      <c r="B17" s="3">
        <v>978478.0</v>
      </c>
      <c r="C17" s="3">
        <v>947781.0</v>
      </c>
      <c r="D17" s="3">
        <v>12471.0</v>
      </c>
      <c r="E17" s="3">
        <v>18207.0</v>
      </c>
      <c r="F17" s="3" t="s">
        <v>41</v>
      </c>
      <c r="G17" s="4">
        <f t="shared" si="1"/>
        <v>96.86278077</v>
      </c>
      <c r="H17" s="4">
        <f t="shared" si="2"/>
        <v>1.274530444</v>
      </c>
      <c r="I17" s="4" t="str">
        <f t="shared" si="3"/>
        <v>high</v>
      </c>
      <c r="J17" s="4" t="str">
        <f t="shared" si="4"/>
        <v>high</v>
      </c>
      <c r="K17" s="5">
        <f>VLOOKUP(A17,Vaccinations!F16:G52,2,0)</f>
        <v>363722</v>
      </c>
    </row>
    <row r="18" ht="15.75" customHeight="1">
      <c r="A18" s="3" t="s">
        <v>42</v>
      </c>
      <c r="B18" s="3">
        <v>1111898.0</v>
      </c>
      <c r="C18" s="3">
        <v>1082668.0</v>
      </c>
      <c r="D18" s="3">
        <v>4540.0</v>
      </c>
      <c r="E18" s="3">
        <v>24377.0</v>
      </c>
      <c r="F18" s="3" t="s">
        <v>43</v>
      </c>
      <c r="G18" s="4">
        <f t="shared" si="1"/>
        <v>97.37116174</v>
      </c>
      <c r="H18" s="4">
        <f t="shared" si="2"/>
        <v>0.4083108343</v>
      </c>
      <c r="I18" s="4" t="str">
        <f t="shared" si="3"/>
        <v>high</v>
      </c>
      <c r="J18" s="4" t="str">
        <f t="shared" si="4"/>
        <v>low</v>
      </c>
      <c r="K18" s="5">
        <f>VLOOKUP(A18,Vaccinations!F17:G53,2,0)</f>
        <v>348207</v>
      </c>
    </row>
    <row r="19" ht="15.75" customHeight="1">
      <c r="A19" s="3" t="s">
        <v>44</v>
      </c>
      <c r="B19" s="3">
        <v>9948.0</v>
      </c>
      <c r="C19" s="3">
        <v>9713.0</v>
      </c>
      <c r="D19" s="3">
        <v>130.0</v>
      </c>
      <c r="E19" s="3">
        <v>105.0</v>
      </c>
      <c r="F19" s="3" t="s">
        <v>45</v>
      </c>
      <c r="G19" s="4">
        <f t="shared" si="1"/>
        <v>97.63771612</v>
      </c>
      <c r="H19" s="4">
        <f t="shared" si="2"/>
        <v>1.306795336</v>
      </c>
      <c r="I19" s="4" t="str">
        <f t="shared" si="3"/>
        <v>high</v>
      </c>
      <c r="J19" s="4" t="str">
        <f t="shared" si="4"/>
        <v>high</v>
      </c>
      <c r="K19" s="5" t="str">
        <f>VLOOKUP(A19,Vaccinations!F18:G54,2,0)</f>
        <v>#N/A</v>
      </c>
    </row>
    <row r="20" ht="15.75" customHeight="1">
      <c r="A20" s="3" t="s">
        <v>46</v>
      </c>
      <c r="B20" s="3">
        <v>708.0</v>
      </c>
      <c r="C20" s="3">
        <v>591.0</v>
      </c>
      <c r="D20" s="3">
        <v>1.0</v>
      </c>
      <c r="E20" s="3">
        <v>111.0</v>
      </c>
      <c r="F20" s="3" t="s">
        <v>47</v>
      </c>
      <c r="G20" s="4">
        <f t="shared" si="1"/>
        <v>83.47457627</v>
      </c>
      <c r="H20" s="4">
        <f t="shared" si="2"/>
        <v>0.1412429379</v>
      </c>
      <c r="I20" s="4" t="str">
        <f t="shared" si="3"/>
        <v>low</v>
      </c>
      <c r="J20" s="4" t="str">
        <f t="shared" si="4"/>
        <v>low</v>
      </c>
      <c r="K20" s="5" t="str">
        <f>VLOOKUP(A20,Vaccinations!F19:G55,2,0)</f>
        <v>#N/A</v>
      </c>
    </row>
    <row r="21" ht="15.75" customHeight="1">
      <c r="A21" s="3" t="s">
        <v>48</v>
      </c>
      <c r="B21" s="3">
        <v>282174.0</v>
      </c>
      <c r="C21" s="3">
        <v>267242.0</v>
      </c>
      <c r="D21" s="3">
        <v>3928.0</v>
      </c>
      <c r="E21" s="3">
        <v>11004.0</v>
      </c>
      <c r="F21" s="3" t="s">
        <v>49</v>
      </c>
      <c r="G21" s="4">
        <f t="shared" si="1"/>
        <v>94.70822967</v>
      </c>
      <c r="H21" s="4">
        <f t="shared" si="2"/>
        <v>1.392048878</v>
      </c>
      <c r="I21" s="4" t="str">
        <f t="shared" si="3"/>
        <v>moderate</v>
      </c>
      <c r="J21" s="4" t="str">
        <f t="shared" si="4"/>
        <v>high</v>
      </c>
      <c r="K21" s="5">
        <f>VLOOKUP(A21,Vaccinations!F20:G56,2,0)</f>
        <v>359235</v>
      </c>
    </row>
    <row r="22" ht="15.75" customHeight="1">
      <c r="A22" s="3" t="s">
        <v>50</v>
      </c>
      <c r="B22" s="3">
        <v>2600833.0</v>
      </c>
      <c r="C22" s="3">
        <v>2283037.0</v>
      </c>
      <c r="D22" s="3">
        <v>53795.0</v>
      </c>
      <c r="E22" s="3">
        <v>262685.0</v>
      </c>
      <c r="F22" s="3" t="s">
        <v>51</v>
      </c>
      <c r="G22" s="4">
        <f t="shared" si="1"/>
        <v>87.78099171</v>
      </c>
      <c r="H22" s="4">
        <f t="shared" si="2"/>
        <v>2.068375786</v>
      </c>
      <c r="I22" s="4" t="str">
        <f t="shared" si="3"/>
        <v>low</v>
      </c>
      <c r="J22" s="4" t="str">
        <f t="shared" si="4"/>
        <v>high</v>
      </c>
      <c r="K22" s="5">
        <f>VLOOKUP(A22,Vaccinations!F21:G57,2,0)</f>
        <v>794370</v>
      </c>
    </row>
    <row r="23" ht="15.75" customHeight="1">
      <c r="A23" s="3" t="s">
        <v>52</v>
      </c>
      <c r="B23" s="3">
        <v>29365.0</v>
      </c>
      <c r="C23" s="3">
        <v>28937.0</v>
      </c>
      <c r="D23" s="3">
        <v>374.0</v>
      </c>
      <c r="E23" s="3">
        <v>54.0</v>
      </c>
      <c r="F23" s="3" t="s">
        <v>53</v>
      </c>
      <c r="G23" s="4">
        <f t="shared" si="1"/>
        <v>98.54248255</v>
      </c>
      <c r="H23" s="4">
        <f t="shared" si="2"/>
        <v>1.273625064</v>
      </c>
      <c r="I23" s="4" t="str">
        <f t="shared" si="3"/>
        <v>high</v>
      </c>
      <c r="J23" s="4" t="str">
        <f t="shared" si="4"/>
        <v>high</v>
      </c>
      <c r="K23" s="5" t="str">
        <f>VLOOKUP(A23,Vaccinations!F22:G58,2,0)</f>
        <v>#N/A</v>
      </c>
    </row>
    <row r="24" ht="15.75" customHeight="1">
      <c r="A24" s="3" t="s">
        <v>54</v>
      </c>
      <c r="B24" s="3">
        <v>14022.0</v>
      </c>
      <c r="C24" s="3">
        <v>13849.0</v>
      </c>
      <c r="D24" s="3">
        <v>150.0</v>
      </c>
      <c r="E24" s="3">
        <v>23.0</v>
      </c>
      <c r="F24" s="3" t="s">
        <v>55</v>
      </c>
      <c r="G24" s="4">
        <f t="shared" si="1"/>
        <v>98.7662245</v>
      </c>
      <c r="H24" s="4">
        <f t="shared" si="2"/>
        <v>1.06974754</v>
      </c>
      <c r="I24" s="4" t="str">
        <f t="shared" si="3"/>
        <v>high</v>
      </c>
      <c r="J24" s="4" t="str">
        <f t="shared" si="4"/>
        <v>high</v>
      </c>
      <c r="K24" s="5" t="str">
        <f>VLOOKUP(A24,Vaccinations!F23:G59,2,0)</f>
        <v>#N/A</v>
      </c>
    </row>
    <row r="25" ht="15.75" customHeight="1">
      <c r="A25" s="3" t="s">
        <v>56</v>
      </c>
      <c r="B25" s="3">
        <v>4454.0</v>
      </c>
      <c r="C25" s="3">
        <v>4425.0</v>
      </c>
      <c r="D25" s="3">
        <v>11.0</v>
      </c>
      <c r="E25" s="3">
        <v>18.0</v>
      </c>
      <c r="F25" s="3" t="s">
        <v>57</v>
      </c>
      <c r="G25" s="4">
        <f t="shared" si="1"/>
        <v>99.34889987</v>
      </c>
      <c r="H25" s="4">
        <f t="shared" si="2"/>
        <v>0.2469690166</v>
      </c>
      <c r="I25" s="4" t="str">
        <f t="shared" si="3"/>
        <v>high</v>
      </c>
      <c r="J25" s="4" t="str">
        <f t="shared" si="4"/>
        <v>low</v>
      </c>
      <c r="K25" s="5" t="str">
        <f>VLOOKUP(A25,Vaccinations!F24:G60,2,0)</f>
        <v>#N/A</v>
      </c>
    </row>
    <row r="26" ht="15.75" customHeight="1">
      <c r="A26" s="3" t="s">
        <v>58</v>
      </c>
      <c r="B26" s="3">
        <v>12229.0</v>
      </c>
      <c r="C26" s="3">
        <v>11979.0</v>
      </c>
      <c r="D26" s="3">
        <v>91.0</v>
      </c>
      <c r="E26" s="3">
        <v>5.0</v>
      </c>
      <c r="F26" s="3" t="s">
        <v>59</v>
      </c>
      <c r="G26" s="4">
        <f t="shared" si="1"/>
        <v>97.95567912</v>
      </c>
      <c r="H26" s="4">
        <f t="shared" si="2"/>
        <v>0.7441327991</v>
      </c>
      <c r="I26" s="4" t="str">
        <f t="shared" si="3"/>
        <v>high</v>
      </c>
      <c r="J26" s="4" t="str">
        <f t="shared" si="4"/>
        <v>moderate</v>
      </c>
      <c r="K26" s="5" t="str">
        <f>VLOOKUP(A26,Vaccinations!F25:G61,2,0)</f>
        <v>#N/A</v>
      </c>
    </row>
    <row r="27" ht="15.75" customHeight="1">
      <c r="A27" s="3" t="s">
        <v>60</v>
      </c>
      <c r="B27" s="3">
        <v>339460.0</v>
      </c>
      <c r="C27" s="3">
        <v>336409.0</v>
      </c>
      <c r="D27" s="3">
        <v>1972.0</v>
      </c>
      <c r="E27" s="3">
        <v>1079.0</v>
      </c>
      <c r="F27" s="3" t="s">
        <v>61</v>
      </c>
      <c r="G27" s="4">
        <f t="shared" si="1"/>
        <v>99.10121958</v>
      </c>
      <c r="H27" s="4">
        <f t="shared" si="2"/>
        <v>0.5809226418</v>
      </c>
      <c r="I27" s="4" t="str">
        <f t="shared" si="3"/>
        <v>high</v>
      </c>
      <c r="J27" s="4" t="str">
        <f t="shared" si="4"/>
        <v>moderate</v>
      </c>
      <c r="K27" s="5" t="str">
        <f>VLOOKUP(A27,Vaccinations!F26:G62,2,0)</f>
        <v>#N/A</v>
      </c>
    </row>
    <row r="28" ht="15.75" customHeight="1">
      <c r="A28" s="3" t="s">
        <v>62</v>
      </c>
      <c r="B28" s="3">
        <v>40740.0</v>
      </c>
      <c r="C28" s="3">
        <v>39389.0</v>
      </c>
      <c r="D28" s="3">
        <v>679.0</v>
      </c>
      <c r="E28" s="3">
        <v>672.0</v>
      </c>
      <c r="F28" s="3" t="s">
        <v>63</v>
      </c>
      <c r="G28" s="4">
        <f t="shared" si="1"/>
        <v>96.6838488</v>
      </c>
      <c r="H28" s="4">
        <f t="shared" si="2"/>
        <v>1.666666667</v>
      </c>
      <c r="I28" s="4" t="str">
        <f t="shared" si="3"/>
        <v>high</v>
      </c>
      <c r="J28" s="4" t="str">
        <f t="shared" si="4"/>
        <v>high</v>
      </c>
      <c r="K28" s="5" t="str">
        <f>VLOOKUP(A28,Vaccinations!F27:G63,2,0)</f>
        <v>#N/A</v>
      </c>
    </row>
    <row r="29" ht="15.75" customHeight="1">
      <c r="A29" s="3" t="s">
        <v>64</v>
      </c>
      <c r="B29" s="3">
        <v>222937.0</v>
      </c>
      <c r="C29" s="3">
        <v>195015.0</v>
      </c>
      <c r="D29" s="3">
        <v>6517.0</v>
      </c>
      <c r="E29" s="3">
        <v>21405.0</v>
      </c>
      <c r="F29" s="3" t="s">
        <v>65</v>
      </c>
      <c r="G29" s="4">
        <f t="shared" si="1"/>
        <v>87.47538542</v>
      </c>
      <c r="H29" s="4">
        <f t="shared" si="2"/>
        <v>2.923247375</v>
      </c>
      <c r="I29" s="4" t="str">
        <f t="shared" si="3"/>
        <v>low</v>
      </c>
      <c r="J29" s="4" t="str">
        <f t="shared" si="4"/>
        <v>high</v>
      </c>
      <c r="K29" s="5" t="str">
        <f>VLOOKUP(A29,Vaccinations!F28:G64,2,0)</f>
        <v>#N/A</v>
      </c>
    </row>
    <row r="30" ht="15.75" customHeight="1">
      <c r="A30" s="3" t="s">
        <v>66</v>
      </c>
      <c r="B30" s="3">
        <v>327890.0</v>
      </c>
      <c r="C30" s="3">
        <v>319933.0</v>
      </c>
      <c r="D30" s="3">
        <v>2808.0</v>
      </c>
      <c r="E30" s="3">
        <v>5149.0</v>
      </c>
      <c r="F30" s="3" t="s">
        <v>67</v>
      </c>
      <c r="G30" s="4">
        <f t="shared" si="1"/>
        <v>97.57327152</v>
      </c>
      <c r="H30" s="4">
        <f t="shared" si="2"/>
        <v>0.8563847632</v>
      </c>
      <c r="I30" s="4" t="str">
        <f t="shared" si="3"/>
        <v>high</v>
      </c>
      <c r="J30" s="4" t="str">
        <f t="shared" si="4"/>
        <v>moderate</v>
      </c>
      <c r="K30" s="5">
        <f>VLOOKUP(A30,Vaccinations!F29:G65,2,0)</f>
        <v>479915</v>
      </c>
    </row>
    <row r="31" ht="15.75" customHeight="1">
      <c r="A31" s="3" t="s">
        <v>68</v>
      </c>
      <c r="B31" s="3">
        <v>6212.0</v>
      </c>
      <c r="C31" s="3">
        <v>5939.0</v>
      </c>
      <c r="D31" s="3">
        <v>135.0</v>
      </c>
      <c r="E31" s="3">
        <v>41.0</v>
      </c>
      <c r="F31" s="3" t="s">
        <v>69</v>
      </c>
      <c r="G31" s="4">
        <f t="shared" si="1"/>
        <v>95.6052801</v>
      </c>
      <c r="H31" s="4">
        <f t="shared" si="2"/>
        <v>2.173213136</v>
      </c>
      <c r="I31" s="4" t="str">
        <f t="shared" si="3"/>
        <v>moderate</v>
      </c>
      <c r="J31" s="4" t="str">
        <f t="shared" si="4"/>
        <v>high</v>
      </c>
      <c r="K31" s="5" t="str">
        <f>VLOOKUP(A31,Vaccinations!F30:G66,2,0)</f>
        <v>#N/A</v>
      </c>
    </row>
    <row r="32" ht="15.75" customHeight="1">
      <c r="A32" s="3" t="s">
        <v>70</v>
      </c>
      <c r="B32" s="3">
        <v>873219.0</v>
      </c>
      <c r="C32" s="3">
        <v>850091.0</v>
      </c>
      <c r="D32" s="3">
        <v>12641.0</v>
      </c>
      <c r="E32" s="3">
        <v>10487.0</v>
      </c>
      <c r="F32" s="3" t="s">
        <v>71</v>
      </c>
      <c r="G32" s="4">
        <f t="shared" si="1"/>
        <v>97.35140898</v>
      </c>
      <c r="H32" s="4">
        <f t="shared" si="2"/>
        <v>1.447632266</v>
      </c>
      <c r="I32" s="4" t="str">
        <f t="shared" si="3"/>
        <v>high</v>
      </c>
      <c r="J32" s="4" t="str">
        <f t="shared" si="4"/>
        <v>high</v>
      </c>
      <c r="K32" s="5" t="str">
        <f>VLOOKUP(A32,Vaccinations!F31:G67,2,0)</f>
        <v>#N/A</v>
      </c>
    </row>
    <row r="33" ht="15.75" customHeight="1">
      <c r="A33" s="3" t="s">
        <v>72</v>
      </c>
      <c r="B33" s="3">
        <v>304791.0</v>
      </c>
      <c r="C33" s="3">
        <v>299427.0</v>
      </c>
      <c r="D33" s="3">
        <v>1680.0</v>
      </c>
      <c r="E33" s="3">
        <v>3684.0</v>
      </c>
      <c r="F33" s="3" t="s">
        <v>73</v>
      </c>
      <c r="G33" s="4">
        <f t="shared" si="1"/>
        <v>98.24010551</v>
      </c>
      <c r="H33" s="4">
        <f t="shared" si="2"/>
        <v>0.5511973779</v>
      </c>
      <c r="I33" s="4" t="str">
        <f t="shared" si="3"/>
        <v>high</v>
      </c>
      <c r="J33" s="4" t="str">
        <f t="shared" si="4"/>
        <v>moderate</v>
      </c>
      <c r="K33" s="5" t="str">
        <f>VLOOKUP(A33,Vaccinations!F32:G68,2,0)</f>
        <v>#N/A</v>
      </c>
    </row>
    <row r="34" ht="15.75" customHeight="1">
      <c r="A34" s="3" t="s">
        <v>74</v>
      </c>
      <c r="B34" s="3">
        <v>33477.0</v>
      </c>
      <c r="C34" s="3">
        <v>33022.0</v>
      </c>
      <c r="D34" s="3">
        <v>389.0</v>
      </c>
      <c r="E34" s="3">
        <v>43.0</v>
      </c>
      <c r="F34" s="3" t="s">
        <v>75</v>
      </c>
      <c r="G34" s="4">
        <f t="shared" si="1"/>
        <v>98.6408579</v>
      </c>
      <c r="H34" s="4">
        <f t="shared" si="2"/>
        <v>1.161991815</v>
      </c>
      <c r="I34" s="4" t="str">
        <f t="shared" si="3"/>
        <v>high</v>
      </c>
      <c r="J34" s="4" t="str">
        <f t="shared" si="4"/>
        <v>high</v>
      </c>
      <c r="K34" s="5" t="str">
        <f>VLOOKUP(A34,Vaccinations!F33:G69,2,0)</f>
        <v>#N/A</v>
      </c>
    </row>
    <row r="35" ht="15.75" customHeight="1">
      <c r="A35" s="3" t="s">
        <v>76</v>
      </c>
      <c r="B35" s="3">
        <v>610273.0</v>
      </c>
      <c r="C35" s="3">
        <v>596451.0</v>
      </c>
      <c r="D35" s="3">
        <v>8773.0</v>
      </c>
      <c r="E35" s="3">
        <v>5049.0</v>
      </c>
      <c r="F35" s="3" t="s">
        <v>77</v>
      </c>
      <c r="G35" s="4">
        <f t="shared" si="1"/>
        <v>97.73511199</v>
      </c>
      <c r="H35" s="4">
        <f t="shared" si="2"/>
        <v>1.437553357</v>
      </c>
      <c r="I35" s="4" t="str">
        <f t="shared" si="3"/>
        <v>high</v>
      </c>
      <c r="J35" s="4" t="str">
        <f t="shared" si="4"/>
        <v>high</v>
      </c>
      <c r="K35" s="5">
        <f>VLOOKUP(A35,Vaccinations!F34:G70,2,0)</f>
        <v>846893</v>
      </c>
    </row>
    <row r="36" ht="15.75" customHeight="1">
      <c r="A36" s="3" t="s">
        <v>78</v>
      </c>
      <c r="B36" s="3">
        <v>99072.0</v>
      </c>
      <c r="C36" s="3">
        <v>94755.0</v>
      </c>
      <c r="D36" s="3">
        <v>1707.0</v>
      </c>
      <c r="E36" s="3">
        <v>1150.0</v>
      </c>
      <c r="F36" s="3" t="s">
        <v>79</v>
      </c>
      <c r="G36" s="4">
        <f t="shared" si="1"/>
        <v>95.64256298</v>
      </c>
      <c r="H36" s="4">
        <f t="shared" si="2"/>
        <v>1.722989341</v>
      </c>
      <c r="I36" s="4" t="str">
        <f t="shared" si="3"/>
        <v>moderate</v>
      </c>
      <c r="J36" s="4" t="str">
        <f t="shared" si="4"/>
        <v>high</v>
      </c>
      <c r="K36" s="5" t="str">
        <f>VLOOKUP(A36,Vaccinations!F35:G71,2,0)</f>
        <v>#N/A</v>
      </c>
    </row>
    <row r="37" ht="15.75" customHeight="1">
      <c r="A37" s="3" t="s">
        <v>80</v>
      </c>
      <c r="B37" s="3">
        <v>582381.0</v>
      </c>
      <c r="C37" s="3">
        <v>568115.0</v>
      </c>
      <c r="D37" s="3">
        <v>10316.0</v>
      </c>
      <c r="E37" s="3">
        <v>3950.0</v>
      </c>
      <c r="F37" s="3" t="s">
        <v>81</v>
      </c>
      <c r="G37" s="4">
        <f t="shared" si="1"/>
        <v>97.55040085</v>
      </c>
      <c r="H37" s="4">
        <f t="shared" si="2"/>
        <v>1.771348997</v>
      </c>
      <c r="I37" s="4" t="str">
        <f t="shared" si="3"/>
        <v>high</v>
      </c>
      <c r="J37" s="4" t="str">
        <f t="shared" si="4"/>
        <v>high</v>
      </c>
      <c r="K37" s="5" t="str">
        <f>VLOOKUP(A37,Vaccinations!F36:G72,2,0)</f>
        <v>#N/A</v>
      </c>
    </row>
    <row r="38" ht="15.75" customHeight="1">
      <c r="E38" s="5">
        <f>MEDIAN(E2:E37)</f>
        <v>1435.5</v>
      </c>
    </row>
    <row r="39" ht="15.75" customHeight="1"/>
    <row r="40" ht="15.75" customHeight="1">
      <c r="B40" s="5">
        <f>AVEDEV(K4,K18)</f>
        <v>164414.5</v>
      </c>
    </row>
    <row r="41" ht="15.75" customHeight="1">
      <c r="I41" s="6">
        <v>6448.0</v>
      </c>
    </row>
    <row r="42" ht="15.75" customHeight="1"/>
    <row r="43" ht="15.75" customHeight="1">
      <c r="I43" s="6">
        <v>13949.0</v>
      </c>
    </row>
    <row r="44" ht="15.75" customHeight="1">
      <c r="A44" s="5">
        <f>AVERAGE(K4,K18,I41,I43)</f>
        <v>96995.5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K$38"/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26</v>
      </c>
      <c r="B2" s="3">
        <v>652742.0</v>
      </c>
      <c r="C2" s="3">
        <v>636267.0</v>
      </c>
      <c r="D2" s="3">
        <v>10978.0</v>
      </c>
      <c r="E2" s="3">
        <v>5497.0</v>
      </c>
      <c r="F2" s="3" t="s">
        <v>27</v>
      </c>
      <c r="G2" s="4">
        <f t="shared" ref="G2:G6" si="1">C2*100/B2</f>
        <v>97.47603188</v>
      </c>
      <c r="H2" s="4">
        <f t="shared" ref="H2:H6" si="2">D2*100/B2</f>
        <v>1.681828349</v>
      </c>
      <c r="I2" s="4" t="str">
        <f t="shared" ref="I2:I6" si="3">IFS(G2 &gt;=96, "high", AND(G2 &gt; 92, G2 &lt;96), "moderate", G2&lt;=92, "low")</f>
        <v>high</v>
      </c>
      <c r="J2" s="4" t="str">
        <f t="shared" ref="J2:J6" si="4">IFS(H2 &gt;=1, "high", AND(H2 &gt; 0.5, H2 &lt;1), "moderate", H2&lt;=0.5, "low")</f>
        <v>high</v>
      </c>
    </row>
    <row r="3">
      <c r="A3" s="3" t="s">
        <v>48</v>
      </c>
      <c r="B3" s="3">
        <v>282174.0</v>
      </c>
      <c r="C3" s="3">
        <v>267242.0</v>
      </c>
      <c r="D3" s="3">
        <v>3928.0</v>
      </c>
      <c r="E3" s="3">
        <v>11004.0</v>
      </c>
      <c r="F3" s="3" t="s">
        <v>49</v>
      </c>
      <c r="G3" s="4">
        <f t="shared" si="1"/>
        <v>94.70822967</v>
      </c>
      <c r="H3" s="4">
        <f t="shared" si="2"/>
        <v>1.392048878</v>
      </c>
      <c r="I3" s="4" t="str">
        <f t="shared" si="3"/>
        <v>moderate</v>
      </c>
      <c r="J3" s="4" t="str">
        <f t="shared" si="4"/>
        <v>high</v>
      </c>
    </row>
    <row r="4">
      <c r="A4" s="3" t="s">
        <v>66</v>
      </c>
      <c r="B4" s="3">
        <v>327890.0</v>
      </c>
      <c r="C4" s="3">
        <v>319933.0</v>
      </c>
      <c r="D4" s="3">
        <v>2808.0</v>
      </c>
      <c r="E4" s="3">
        <v>5149.0</v>
      </c>
      <c r="F4" s="3" t="s">
        <v>67</v>
      </c>
      <c r="G4" s="4">
        <f t="shared" si="1"/>
        <v>97.57327152</v>
      </c>
      <c r="H4" s="4">
        <f t="shared" si="2"/>
        <v>0.8563847632</v>
      </c>
      <c r="I4" s="4" t="str">
        <f t="shared" si="3"/>
        <v>high</v>
      </c>
      <c r="J4" s="4" t="str">
        <f t="shared" si="4"/>
        <v>moderate</v>
      </c>
    </row>
    <row r="5">
      <c r="A5" s="3" t="s">
        <v>76</v>
      </c>
      <c r="B5" s="3">
        <v>610273.0</v>
      </c>
      <c r="C5" s="3">
        <v>596451.0</v>
      </c>
      <c r="D5" s="3">
        <v>8773.0</v>
      </c>
      <c r="E5" s="3">
        <v>5049.0</v>
      </c>
      <c r="F5" s="3" t="s">
        <v>77</v>
      </c>
      <c r="G5" s="4">
        <f t="shared" si="1"/>
        <v>97.73511199</v>
      </c>
      <c r="H5" s="4">
        <f t="shared" si="2"/>
        <v>1.437553357</v>
      </c>
      <c r="I5" s="4" t="str">
        <f t="shared" si="3"/>
        <v>high</v>
      </c>
      <c r="J5" s="4" t="str">
        <f t="shared" si="4"/>
        <v>high</v>
      </c>
    </row>
    <row r="6">
      <c r="A6" s="3" t="s">
        <v>80</v>
      </c>
      <c r="B6" s="3">
        <v>582381.0</v>
      </c>
      <c r="C6" s="3">
        <v>568115.0</v>
      </c>
      <c r="D6" s="3">
        <v>10316.0</v>
      </c>
      <c r="E6" s="3">
        <v>3950.0</v>
      </c>
      <c r="F6" s="3" t="s">
        <v>81</v>
      </c>
      <c r="G6" s="4">
        <f t="shared" si="1"/>
        <v>97.55040085</v>
      </c>
      <c r="H6" s="4">
        <f t="shared" si="2"/>
        <v>1.771348997</v>
      </c>
      <c r="I6" s="4" t="str">
        <f t="shared" si="3"/>
        <v>high</v>
      </c>
      <c r="J6" s="4" t="str">
        <f t="shared" si="4"/>
        <v>high</v>
      </c>
    </row>
    <row r="9">
      <c r="A9" s="7" t="s">
        <v>6</v>
      </c>
      <c r="B9" s="1"/>
      <c r="D9" s="2" t="s">
        <v>6</v>
      </c>
      <c r="E9" s="1" t="s">
        <v>0</v>
      </c>
    </row>
    <row r="10">
      <c r="A10" s="3">
        <v>97.47603187783228</v>
      </c>
      <c r="B10" s="3"/>
      <c r="C10" s="3"/>
      <c r="D10" s="3">
        <v>97.7351119908631</v>
      </c>
      <c r="E10" s="3" t="s">
        <v>76</v>
      </c>
    </row>
    <row r="11">
      <c r="A11" s="3">
        <v>94.70822967388916</v>
      </c>
      <c r="B11" s="3"/>
      <c r="C11" s="3"/>
      <c r="D11" s="3">
        <v>97.47603187783228</v>
      </c>
      <c r="E11" s="3" t="s">
        <v>26</v>
      </c>
    </row>
    <row r="12">
      <c r="A12" s="3">
        <v>97.5732715239867</v>
      </c>
      <c r="B12" s="3"/>
      <c r="D12" s="3">
        <v>97.5732715239867</v>
      </c>
      <c r="E12" s="3" t="s">
        <v>66</v>
      </c>
    </row>
    <row r="13">
      <c r="A13" s="3">
        <v>97.7351119908631</v>
      </c>
      <c r="B13" s="3"/>
      <c r="D13" s="4">
        <v>97.55040085442347</v>
      </c>
      <c r="E13" s="4" t="s">
        <v>80</v>
      </c>
    </row>
    <row r="14">
      <c r="A14" s="3">
        <v>97.55040085442347</v>
      </c>
      <c r="B14" s="3"/>
      <c r="C14" s="3"/>
      <c r="D14" s="3">
        <v>94.70822967388916</v>
      </c>
      <c r="E14" s="3" t="s">
        <v>48</v>
      </c>
    </row>
    <row r="16">
      <c r="A16" s="8" t="s">
        <v>7</v>
      </c>
      <c r="B16" s="1" t="s">
        <v>0</v>
      </c>
      <c r="D16" s="8" t="s">
        <v>7</v>
      </c>
      <c r="E16" s="1" t="s">
        <v>0</v>
      </c>
    </row>
    <row r="17">
      <c r="A17" s="4">
        <v>1.6818283487197085</v>
      </c>
      <c r="B17" s="3" t="s">
        <v>26</v>
      </c>
      <c r="D17" s="4">
        <v>1.4375533572679768</v>
      </c>
      <c r="E17" s="3" t="s">
        <v>76</v>
      </c>
    </row>
    <row r="18">
      <c r="A18" s="4">
        <v>1.3920488776428728</v>
      </c>
      <c r="B18" s="3" t="s">
        <v>48</v>
      </c>
      <c r="D18" s="4">
        <v>1.6818283487197085</v>
      </c>
      <c r="E18" s="3" t="s">
        <v>26</v>
      </c>
    </row>
    <row r="19">
      <c r="A19" s="4">
        <v>0.8563847631827747</v>
      </c>
      <c r="B19" s="3" t="s">
        <v>66</v>
      </c>
      <c r="D19" s="4">
        <v>0.8563847631827747</v>
      </c>
      <c r="E19" s="3" t="s">
        <v>66</v>
      </c>
    </row>
    <row r="20">
      <c r="A20" s="4">
        <v>1.4375533572679768</v>
      </c>
      <c r="B20" s="3" t="s">
        <v>76</v>
      </c>
      <c r="D20" s="4">
        <v>1.7713489966190519</v>
      </c>
      <c r="E20" s="3" t="s">
        <v>80</v>
      </c>
    </row>
    <row r="21">
      <c r="A21" s="4">
        <v>1.7713489966190519</v>
      </c>
      <c r="B21" s="3" t="s">
        <v>80</v>
      </c>
      <c r="D21" s="4">
        <v>1.3920488776428728</v>
      </c>
      <c r="E21" s="3" t="s">
        <v>48</v>
      </c>
    </row>
    <row r="24">
      <c r="B24" s="9" t="s">
        <v>82</v>
      </c>
      <c r="C24" s="9" t="s">
        <v>83</v>
      </c>
      <c r="D24" s="9" t="s">
        <v>84</v>
      </c>
      <c r="E24" s="9" t="s">
        <v>85</v>
      </c>
      <c r="H24" s="9" t="s">
        <v>82</v>
      </c>
      <c r="I24" s="9" t="s">
        <v>83</v>
      </c>
      <c r="J24" s="9" t="s">
        <v>84</v>
      </c>
      <c r="K24" s="9" t="s">
        <v>85</v>
      </c>
    </row>
    <row r="25">
      <c r="B25" s="10" t="s">
        <v>26</v>
      </c>
      <c r="C25" s="6">
        <v>44840.0</v>
      </c>
      <c r="D25" s="6">
        <v>322859.0</v>
      </c>
      <c r="E25" s="6">
        <v>246901.0</v>
      </c>
      <c r="H25" s="10" t="s">
        <v>76</v>
      </c>
      <c r="I25" s="6">
        <v>434185.0</v>
      </c>
      <c r="J25" s="6">
        <v>846893.0</v>
      </c>
      <c r="K25" s="6">
        <v>2486697.0</v>
      </c>
    </row>
    <row r="26">
      <c r="B26" s="10" t="s">
        <v>48</v>
      </c>
      <c r="C26" s="6">
        <v>285481.0</v>
      </c>
      <c r="D26" s="6">
        <v>359235.0</v>
      </c>
      <c r="E26" s="6">
        <v>1424634.0</v>
      </c>
      <c r="H26" s="10" t="s">
        <v>26</v>
      </c>
      <c r="I26" s="6">
        <v>44840.0</v>
      </c>
      <c r="J26" s="6">
        <v>322859.0</v>
      </c>
      <c r="K26" s="6">
        <v>246901.0</v>
      </c>
    </row>
    <row r="27">
      <c r="B27" s="10" t="s">
        <v>66</v>
      </c>
      <c r="C27" s="6">
        <v>309565.0</v>
      </c>
      <c r="D27" s="6">
        <v>479915.0</v>
      </c>
      <c r="E27" s="6">
        <v>3135171.0</v>
      </c>
      <c r="H27" s="10" t="s">
        <v>66</v>
      </c>
      <c r="I27" s="6">
        <v>309565.0</v>
      </c>
      <c r="J27" s="6">
        <v>479915.0</v>
      </c>
      <c r="K27" s="6">
        <v>3135171.0</v>
      </c>
    </row>
    <row r="28">
      <c r="B28" s="10" t="s">
        <v>80</v>
      </c>
      <c r="C28" s="6">
        <v>214256.0</v>
      </c>
      <c r="D28" s="6">
        <v>739626.0</v>
      </c>
      <c r="E28" s="6">
        <v>2516126.0</v>
      </c>
      <c r="H28" s="10" t="s">
        <v>80</v>
      </c>
      <c r="I28" s="6">
        <v>214256.0</v>
      </c>
      <c r="J28" s="6">
        <v>739626.0</v>
      </c>
      <c r="K28" s="6">
        <v>2516126.0</v>
      </c>
    </row>
    <row r="29">
      <c r="B29" s="10" t="s">
        <v>76</v>
      </c>
      <c r="C29" s="6">
        <v>434185.0</v>
      </c>
      <c r="D29" s="6">
        <v>846893.0</v>
      </c>
      <c r="E29" s="6">
        <v>2486697.0</v>
      </c>
      <c r="H29" s="10" t="s">
        <v>48</v>
      </c>
      <c r="I29" s="6">
        <v>285481.0</v>
      </c>
      <c r="J29" s="6">
        <v>359235.0</v>
      </c>
      <c r="K29" s="6">
        <v>1424634.0</v>
      </c>
    </row>
    <row r="34">
      <c r="B34" s="1" t="s">
        <v>0</v>
      </c>
      <c r="C34" s="1" t="s">
        <v>3</v>
      </c>
    </row>
    <row r="35">
      <c r="B35" s="3" t="s">
        <v>26</v>
      </c>
      <c r="C35" s="3">
        <v>10978.0</v>
      </c>
    </row>
    <row r="36">
      <c r="B36" s="3" t="s">
        <v>48</v>
      </c>
      <c r="C36" s="3">
        <v>3928.0</v>
      </c>
    </row>
    <row r="37">
      <c r="B37" s="3" t="s">
        <v>66</v>
      </c>
      <c r="C37" s="3">
        <v>2808.0</v>
      </c>
    </row>
    <row r="38">
      <c r="B38" s="3" t="s">
        <v>76</v>
      </c>
      <c r="C38" s="3">
        <v>8773.0</v>
      </c>
    </row>
    <row r="39">
      <c r="B39" s="3" t="s">
        <v>80</v>
      </c>
      <c r="C39" s="3">
        <v>10316.0</v>
      </c>
    </row>
    <row r="41">
      <c r="B41" s="11" t="s">
        <v>86</v>
      </c>
      <c r="C41" s="11" t="s">
        <v>87</v>
      </c>
    </row>
    <row r="42">
      <c r="B42" s="3" t="s">
        <v>76</v>
      </c>
      <c r="C42" s="3">
        <v>8773.0</v>
      </c>
    </row>
    <row r="43">
      <c r="B43" s="3" t="s">
        <v>26</v>
      </c>
      <c r="C43" s="3">
        <v>10978.0</v>
      </c>
    </row>
    <row r="44">
      <c r="B44" s="3" t="s">
        <v>66</v>
      </c>
      <c r="C44" s="3">
        <v>2808.0</v>
      </c>
    </row>
    <row r="45">
      <c r="B45" s="3" t="s">
        <v>80</v>
      </c>
      <c r="C45" s="3">
        <v>10316.0</v>
      </c>
    </row>
    <row r="46">
      <c r="B46" s="3" t="s">
        <v>48</v>
      </c>
      <c r="C46" s="3">
        <v>3928.0</v>
      </c>
    </row>
    <row r="49">
      <c r="B49" s="3"/>
      <c r="C49" s="3"/>
    </row>
    <row r="55">
      <c r="A55" s="9" t="s">
        <v>82</v>
      </c>
      <c r="B55" s="9" t="s">
        <v>83</v>
      </c>
      <c r="C55" s="9" t="s">
        <v>84</v>
      </c>
      <c r="D55" s="9" t="s">
        <v>85</v>
      </c>
    </row>
    <row r="56">
      <c r="A56" s="10" t="s">
        <v>26</v>
      </c>
      <c r="B56" s="6">
        <v>44840.0</v>
      </c>
      <c r="C56" s="6">
        <v>322859.0</v>
      </c>
      <c r="D56" s="6">
        <v>246901.0</v>
      </c>
    </row>
    <row r="57">
      <c r="A57" s="10" t="s">
        <v>48</v>
      </c>
      <c r="B57" s="6">
        <v>285481.0</v>
      </c>
      <c r="C57" s="6">
        <v>359235.0</v>
      </c>
      <c r="D57" s="6">
        <v>1424634.0</v>
      </c>
    </row>
    <row r="58">
      <c r="A58" s="10" t="s">
        <v>66</v>
      </c>
      <c r="B58" s="6">
        <v>309565.0</v>
      </c>
      <c r="C58" s="6">
        <v>479915.0</v>
      </c>
      <c r="D58" s="6">
        <v>3135171.0</v>
      </c>
    </row>
    <row r="59">
      <c r="A59" s="10" t="s">
        <v>80</v>
      </c>
      <c r="B59" s="6">
        <v>214256.0</v>
      </c>
      <c r="C59" s="6">
        <v>739626.0</v>
      </c>
      <c r="D59" s="6">
        <v>2516126.0</v>
      </c>
    </row>
    <row r="60">
      <c r="A60" s="10" t="s">
        <v>76</v>
      </c>
      <c r="B60" s="6">
        <v>434185.0</v>
      </c>
      <c r="C60" s="6">
        <v>846893.0</v>
      </c>
      <c r="D60" s="6">
        <v>2486697.0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23.0"/>
    <col customWidth="1" min="4" max="4" width="23.71"/>
  </cols>
  <sheetData>
    <row r="1">
      <c r="A1" s="9" t="s">
        <v>82</v>
      </c>
      <c r="B1" s="9" t="s">
        <v>83</v>
      </c>
      <c r="C1" s="9" t="s">
        <v>84</v>
      </c>
      <c r="D1" s="9" t="s">
        <v>85</v>
      </c>
      <c r="F1" s="9" t="s">
        <v>82</v>
      </c>
      <c r="G1" s="9" t="s">
        <v>84</v>
      </c>
    </row>
    <row r="2" hidden="1">
      <c r="A2" s="10" t="s">
        <v>46</v>
      </c>
      <c r="B2" s="6">
        <v>807.0</v>
      </c>
      <c r="C2" s="6">
        <v>1017.0</v>
      </c>
      <c r="D2" s="6">
        <v>1976.0</v>
      </c>
      <c r="F2" s="10" t="s">
        <v>46</v>
      </c>
      <c r="G2" s="6">
        <v>1017.0</v>
      </c>
    </row>
    <row r="3" hidden="1">
      <c r="A3" s="10" t="s">
        <v>10</v>
      </c>
      <c r="B3" s="6">
        <v>2060.0</v>
      </c>
      <c r="C3" s="6">
        <v>3969.0</v>
      </c>
      <c r="D3" s="6">
        <v>8184.0</v>
      </c>
      <c r="F3" s="10" t="s">
        <v>10</v>
      </c>
      <c r="G3" s="6">
        <v>3969.0</v>
      </c>
    </row>
    <row r="4" hidden="1">
      <c r="A4" s="10" t="s">
        <v>24</v>
      </c>
      <c r="B4" s="6">
        <v>856.0</v>
      </c>
      <c r="C4" s="6">
        <v>6448.0</v>
      </c>
      <c r="D4" s="6">
        <v>12518.0</v>
      </c>
      <c r="F4" s="10" t="s">
        <v>24</v>
      </c>
      <c r="G4" s="6">
        <v>6448.0</v>
      </c>
    </row>
    <row r="5" hidden="1">
      <c r="A5" s="10" t="s">
        <v>62</v>
      </c>
      <c r="B5" s="6">
        <v>2077.0</v>
      </c>
      <c r="C5" s="6">
        <v>7972.0</v>
      </c>
      <c r="D5" s="6">
        <v>34136.0</v>
      </c>
      <c r="F5" s="10" t="s">
        <v>62</v>
      </c>
      <c r="G5" s="6">
        <v>7972.0</v>
      </c>
    </row>
    <row r="6" hidden="1">
      <c r="A6" s="10" t="s">
        <v>44</v>
      </c>
      <c r="B6" s="6">
        <v>959.0</v>
      </c>
      <c r="C6" s="6">
        <v>8453.0</v>
      </c>
      <c r="D6" s="6">
        <v>29808.0</v>
      </c>
      <c r="F6" s="10" t="s">
        <v>44</v>
      </c>
      <c r="G6" s="6">
        <v>8453.0</v>
      </c>
    </row>
    <row r="7" hidden="1">
      <c r="A7" s="10" t="s">
        <v>56</v>
      </c>
      <c r="B7" s="6">
        <v>7977.0</v>
      </c>
      <c r="C7" s="6">
        <v>13949.0</v>
      </c>
      <c r="D7" s="6">
        <v>31667.0</v>
      </c>
      <c r="F7" s="10" t="s">
        <v>56</v>
      </c>
      <c r="G7" s="6">
        <v>13949.0</v>
      </c>
    </row>
    <row r="8" hidden="1">
      <c r="A8" s="10" t="s">
        <v>20</v>
      </c>
      <c r="B8" s="6">
        <v>2217.0</v>
      </c>
      <c r="C8" s="6">
        <v>14710.0</v>
      </c>
      <c r="D8" s="6">
        <v>33376.0</v>
      </c>
      <c r="F8" s="10" t="s">
        <v>20</v>
      </c>
      <c r="G8" s="6">
        <v>14710.0</v>
      </c>
    </row>
    <row r="9" hidden="1">
      <c r="A9" s="10" t="s">
        <v>68</v>
      </c>
      <c r="B9" s="6">
        <v>1709.0</v>
      </c>
      <c r="C9" s="6">
        <v>15938.0</v>
      </c>
      <c r="D9" s="6">
        <v>37688.0</v>
      </c>
      <c r="F9" s="10" t="s">
        <v>68</v>
      </c>
      <c r="G9" s="6">
        <v>15938.0</v>
      </c>
    </row>
    <row r="10" hidden="1">
      <c r="A10" s="10" t="s">
        <v>28</v>
      </c>
      <c r="B10" s="6">
        <v>3466.0</v>
      </c>
      <c r="C10" s="6">
        <v>16404.0</v>
      </c>
      <c r="D10" s="6">
        <v>61982.0</v>
      </c>
      <c r="F10" s="10" t="s">
        <v>28</v>
      </c>
      <c r="G10" s="6">
        <v>16404.0</v>
      </c>
    </row>
    <row r="11" hidden="1">
      <c r="A11" s="10" t="s">
        <v>14</v>
      </c>
      <c r="B11" s="6">
        <v>6525.0</v>
      </c>
      <c r="C11" s="6">
        <v>19378.0</v>
      </c>
      <c r="D11" s="6">
        <v>35045.0</v>
      </c>
      <c r="F11" s="10" t="s">
        <v>14</v>
      </c>
      <c r="G11" s="6">
        <v>19378.0</v>
      </c>
    </row>
    <row r="12" hidden="1">
      <c r="A12" s="10" t="s">
        <v>58</v>
      </c>
      <c r="B12" s="6">
        <v>3530.0</v>
      </c>
      <c r="C12" s="6">
        <v>23878.0</v>
      </c>
      <c r="D12" s="6">
        <v>24140.0</v>
      </c>
      <c r="F12" s="10" t="s">
        <v>58</v>
      </c>
      <c r="G12" s="6">
        <v>23878.0</v>
      </c>
    </row>
    <row r="13" hidden="1">
      <c r="A13" s="10" t="s">
        <v>54</v>
      </c>
      <c r="B13" s="6">
        <v>3076.0</v>
      </c>
      <c r="C13" s="6">
        <v>37138.0</v>
      </c>
      <c r="D13" s="6">
        <v>31889.0</v>
      </c>
      <c r="F13" s="10" t="s">
        <v>54</v>
      </c>
      <c r="G13" s="6">
        <v>37138.0</v>
      </c>
    </row>
    <row r="14" hidden="1">
      <c r="A14" s="10" t="s">
        <v>52</v>
      </c>
      <c r="B14" s="6">
        <v>2947.0</v>
      </c>
      <c r="C14" s="6">
        <v>45365.0</v>
      </c>
      <c r="D14" s="6">
        <v>29515.0</v>
      </c>
      <c r="F14" s="10" t="s">
        <v>52</v>
      </c>
      <c r="G14" s="6">
        <v>45365.0</v>
      </c>
    </row>
    <row r="15" hidden="1">
      <c r="A15" s="10" t="s">
        <v>74</v>
      </c>
      <c r="B15" s="6">
        <v>21367.0</v>
      </c>
      <c r="C15" s="6">
        <v>66722.0</v>
      </c>
      <c r="D15" s="6">
        <v>251266.0</v>
      </c>
      <c r="F15" s="10" t="s">
        <v>74</v>
      </c>
      <c r="G15" s="6">
        <v>66722.0</v>
      </c>
    </row>
    <row r="16" hidden="1">
      <c r="A16" s="10" t="s">
        <v>34</v>
      </c>
      <c r="B16" s="6">
        <v>22798.0</v>
      </c>
      <c r="C16" s="6">
        <v>78129.0</v>
      </c>
      <c r="D16" s="6">
        <v>176639.0</v>
      </c>
      <c r="F16" s="10" t="s">
        <v>34</v>
      </c>
      <c r="G16" s="6">
        <v>78129.0</v>
      </c>
    </row>
    <row r="17" hidden="1">
      <c r="A17" s="10" t="s">
        <v>64</v>
      </c>
      <c r="B17" s="6">
        <v>45738.0</v>
      </c>
      <c r="C17" s="6">
        <v>103461.0</v>
      </c>
      <c r="D17" s="6">
        <v>366987.0</v>
      </c>
      <c r="F17" s="10" t="s">
        <v>64</v>
      </c>
      <c r="G17" s="6">
        <v>103461.0</v>
      </c>
    </row>
    <row r="18" hidden="1">
      <c r="A18" s="10" t="s">
        <v>78</v>
      </c>
      <c r="B18" s="6">
        <v>26517.0</v>
      </c>
      <c r="C18" s="6">
        <v>121583.0</v>
      </c>
      <c r="D18" s="6">
        <v>277557.0</v>
      </c>
      <c r="F18" s="10" t="s">
        <v>78</v>
      </c>
      <c r="G18" s="6">
        <v>121583.0</v>
      </c>
    </row>
    <row r="19" hidden="1">
      <c r="A19" s="10" t="s">
        <v>32</v>
      </c>
      <c r="B19" s="6">
        <v>95245.0</v>
      </c>
      <c r="C19" s="6">
        <v>123270.0</v>
      </c>
      <c r="D19" s="6">
        <v>734814.0</v>
      </c>
      <c r="F19" s="10" t="s">
        <v>32</v>
      </c>
      <c r="G19" s="6">
        <v>123270.0</v>
      </c>
    </row>
    <row r="20" hidden="1">
      <c r="A20" s="10" t="s">
        <v>16</v>
      </c>
      <c r="B20" s="6">
        <v>30688.0</v>
      </c>
      <c r="C20" s="6">
        <v>164688.0</v>
      </c>
      <c r="D20" s="6">
        <v>507265.0</v>
      </c>
      <c r="F20" s="10" t="s">
        <v>16</v>
      </c>
      <c r="G20" s="6">
        <v>164688.0</v>
      </c>
    </row>
    <row r="21" hidden="1">
      <c r="A21" s="10" t="s">
        <v>72</v>
      </c>
      <c r="B21" s="6">
        <v>95057.0</v>
      </c>
      <c r="C21" s="6">
        <v>196368.0</v>
      </c>
      <c r="D21" s="6">
        <v>370279.0</v>
      </c>
      <c r="F21" s="10" t="s">
        <v>72</v>
      </c>
      <c r="G21" s="6">
        <v>196368.0</v>
      </c>
    </row>
    <row r="22" hidden="1">
      <c r="A22" s="10" t="s">
        <v>36</v>
      </c>
      <c r="B22" s="6">
        <v>21268.0</v>
      </c>
      <c r="C22" s="6">
        <v>201120.0</v>
      </c>
      <c r="D22" s="6">
        <v>288321.0</v>
      </c>
      <c r="F22" s="10" t="s">
        <v>36</v>
      </c>
      <c r="G22" s="6">
        <v>201120.0</v>
      </c>
    </row>
    <row r="23" hidden="1">
      <c r="A23" s="10" t="s">
        <v>70</v>
      </c>
      <c r="B23" s="6">
        <v>77809.0</v>
      </c>
      <c r="C23" s="6">
        <v>206831.0</v>
      </c>
      <c r="D23" s="6">
        <v>1717976.0</v>
      </c>
      <c r="F23" s="10" t="s">
        <v>70</v>
      </c>
      <c r="G23" s="6">
        <v>206831.0</v>
      </c>
    </row>
    <row r="24" hidden="1">
      <c r="A24" s="10" t="s">
        <v>38</v>
      </c>
      <c r="B24" s="6">
        <v>31672.0</v>
      </c>
      <c r="C24" s="6">
        <v>258009.0</v>
      </c>
      <c r="D24" s="6">
        <v>754343.0</v>
      </c>
      <c r="F24" s="10" t="s">
        <v>38</v>
      </c>
      <c r="G24" s="6">
        <v>258009.0</v>
      </c>
    </row>
    <row r="25" hidden="1">
      <c r="A25" s="10" t="s">
        <v>60</v>
      </c>
      <c r="B25" s="6">
        <v>158567.0</v>
      </c>
      <c r="C25" s="6">
        <v>281970.0</v>
      </c>
      <c r="D25" s="6">
        <v>1051023.0</v>
      </c>
      <c r="F25" s="10" t="s">
        <v>60</v>
      </c>
      <c r="G25" s="6">
        <v>281970.0</v>
      </c>
    </row>
    <row r="26" hidden="1">
      <c r="A26" s="10" t="s">
        <v>22</v>
      </c>
      <c r="B26" s="6">
        <v>57455.0</v>
      </c>
      <c r="C26" s="6">
        <v>319263.0</v>
      </c>
      <c r="D26" s="6">
        <v>796237.0</v>
      </c>
      <c r="F26" s="10" t="s">
        <v>22</v>
      </c>
      <c r="G26" s="6">
        <v>319263.0</v>
      </c>
    </row>
    <row r="27">
      <c r="A27" s="10" t="s">
        <v>26</v>
      </c>
      <c r="B27" s="6">
        <v>44840.0</v>
      </c>
      <c r="C27" s="6">
        <v>322859.0</v>
      </c>
      <c r="D27" s="6">
        <v>246901.0</v>
      </c>
      <c r="F27" s="10" t="s">
        <v>26</v>
      </c>
      <c r="G27" s="6">
        <v>322859.0</v>
      </c>
    </row>
    <row r="28" hidden="1">
      <c r="A28" s="10" t="s">
        <v>42</v>
      </c>
      <c r="B28" s="6">
        <v>140906.0</v>
      </c>
      <c r="C28" s="6">
        <v>348207.0</v>
      </c>
      <c r="D28" s="6">
        <v>1118350.0</v>
      </c>
      <c r="F28" s="10" t="s">
        <v>42</v>
      </c>
      <c r="G28" s="6">
        <v>348207.0</v>
      </c>
    </row>
    <row r="29">
      <c r="A29" s="10" t="s">
        <v>48</v>
      </c>
      <c r="B29" s="6">
        <v>285481.0</v>
      </c>
      <c r="C29" s="6">
        <v>359235.0</v>
      </c>
      <c r="D29" s="6">
        <v>1424634.0</v>
      </c>
      <c r="F29" s="10" t="s">
        <v>48</v>
      </c>
      <c r="G29" s="6">
        <v>359235.0</v>
      </c>
    </row>
    <row r="30" hidden="1">
      <c r="A30" s="10" t="s">
        <v>40</v>
      </c>
      <c r="B30" s="6">
        <v>247613.0</v>
      </c>
      <c r="C30" s="6">
        <v>363722.0</v>
      </c>
      <c r="D30" s="6">
        <v>1729195.0</v>
      </c>
      <c r="F30" s="10" t="s">
        <v>40</v>
      </c>
      <c r="G30" s="6">
        <v>363722.0</v>
      </c>
    </row>
    <row r="31" hidden="1">
      <c r="A31" s="10" t="s">
        <v>12</v>
      </c>
      <c r="B31" s="6">
        <v>133623.0</v>
      </c>
      <c r="C31" s="6">
        <v>402332.0</v>
      </c>
      <c r="D31" s="6">
        <v>984117.0</v>
      </c>
      <c r="F31" s="10" t="s">
        <v>12</v>
      </c>
      <c r="G31" s="6">
        <v>402332.0</v>
      </c>
    </row>
    <row r="32" hidden="1">
      <c r="A32" s="10" t="s">
        <v>18</v>
      </c>
      <c r="B32" s="6">
        <v>108889.0</v>
      </c>
      <c r="C32" s="6">
        <v>450432.0</v>
      </c>
      <c r="D32" s="6">
        <v>1094539.0</v>
      </c>
      <c r="F32" s="10" t="s">
        <v>18</v>
      </c>
      <c r="G32" s="6">
        <v>450432.0</v>
      </c>
    </row>
    <row r="33">
      <c r="A33" s="10" t="s">
        <v>66</v>
      </c>
      <c r="B33" s="6">
        <v>309565.0</v>
      </c>
      <c r="C33" s="6">
        <v>479915.0</v>
      </c>
      <c r="D33" s="6">
        <v>3135171.0</v>
      </c>
      <c r="F33" s="10" t="s">
        <v>66</v>
      </c>
      <c r="G33" s="6">
        <v>479915.0</v>
      </c>
    </row>
    <row r="34" hidden="1">
      <c r="A34" s="10" t="s">
        <v>30</v>
      </c>
      <c r="B34" s="6">
        <v>251207.0</v>
      </c>
      <c r="C34" s="6">
        <v>570576.0</v>
      </c>
      <c r="D34" s="6">
        <v>2628889.0</v>
      </c>
      <c r="F34" s="10" t="s">
        <v>30</v>
      </c>
      <c r="G34" s="6">
        <v>570576.0</v>
      </c>
    </row>
    <row r="35">
      <c r="A35" s="10" t="s">
        <v>80</v>
      </c>
      <c r="B35" s="6">
        <v>214256.0</v>
      </c>
      <c r="C35" s="6">
        <v>739626.0</v>
      </c>
      <c r="D35" s="6">
        <v>2516126.0</v>
      </c>
      <c r="F35" s="10" t="s">
        <v>80</v>
      </c>
      <c r="G35" s="6">
        <v>739626.0</v>
      </c>
    </row>
    <row r="36" hidden="1">
      <c r="A36" s="10" t="s">
        <v>50</v>
      </c>
      <c r="B36" s="6">
        <v>234150.0</v>
      </c>
      <c r="C36" s="6">
        <v>794370.0</v>
      </c>
      <c r="D36" s="6">
        <v>2271683.0</v>
      </c>
      <c r="F36" s="10" t="s">
        <v>50</v>
      </c>
      <c r="G36" s="6">
        <v>794370.0</v>
      </c>
    </row>
    <row r="37">
      <c r="A37" s="10" t="s">
        <v>76</v>
      </c>
      <c r="B37" s="6">
        <v>434185.0</v>
      </c>
      <c r="C37" s="6">
        <v>846893.0</v>
      </c>
      <c r="D37" s="6">
        <v>2486697.0</v>
      </c>
      <c r="F37" s="10" t="s">
        <v>76</v>
      </c>
      <c r="G37" s="6">
        <v>846893.0</v>
      </c>
    </row>
    <row r="45">
      <c r="A45" s="12">
        <f>(D37 - C37)*100/C37</f>
        <v>193.6258772</v>
      </c>
    </row>
  </sheetData>
  <autoFilter ref="$A$1:$D$37">
    <filterColumn colId="0">
      <filters>
        <filter val="Delhi"/>
        <filter val="Madhya Pradesh"/>
        <filter val="West Bengal"/>
        <filter val="Rajasthan"/>
        <filter val="Uttar Pradesh"/>
      </filters>
    </filterColumn>
  </autoFilter>
  <drawing r:id="rId1"/>
</worksheet>
</file>