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ex1" sheetId="1" r:id="rId4"/>
    <sheet state="visible" name="Data_ex2" sheetId="2" r:id="rId5"/>
    <sheet state="visible" name="Data_ex3,4" sheetId="3" r:id="rId6"/>
    <sheet state="visible" name="Ex3_use_this_format" sheetId="4" r:id="rId7"/>
    <sheet state="visible" name="Fine for Massachusetts" sheetId="5" r:id="rId8"/>
    <sheet state="visible" name="Data_ex5,6,7" sheetId="6" r:id="rId9"/>
    <sheet state="visible" name="Data_ex8_12" sheetId="7" r:id="rId10"/>
    <sheet state="visible" name="Data_ex8_12 exercise" sheetId="8" r:id="rId11"/>
    <sheet state="visible" name="Data_ex13_26" sheetId="9" r:id="rId12"/>
    <sheet state="visible" name="Copy of Data_ex13_26" sheetId="10" r:id="rId13"/>
    <sheet state="visible" name="Data_ex27_33" sheetId="11" r:id="rId14"/>
    <sheet state="visible" name="Data_ex34_40" sheetId="12" r:id="rId15"/>
    <sheet state="visible" name="bin" sheetId="13" r:id="rId16"/>
  </sheets>
  <definedNames>
    <definedName name="date">'Copy of Data_ex13_26'!$B:$B</definedName>
    <definedName name="destination">'Copy of Data_ex13_26'!$G:$G</definedName>
    <definedName name="item">'Copy of Data_ex13_26'!$D:$D</definedName>
    <definedName name="number_of_items">'Copy of Data_ex13_26'!$E:$E</definedName>
    <definedName name="driver_name">'Copy of Data_ex13_26'!$C:$C</definedName>
    <definedName name="order_no">'Copy of Data_ex13_26'!$A:$A</definedName>
    <definedName name="transport">'Copy of Data_ex13_26'!$F:$F</definedName>
    <definedName hidden="1" localSheetId="6" name="_xlnm._FilterDatabase">Data_ex8_12!$A$1:$Z$87</definedName>
    <definedName hidden="1" localSheetId="8" name="_xlnm._FilterDatabase">Data_ex13_26!$B$1:$B$1000</definedName>
    <definedName hidden="1" localSheetId="9" name="_xlnm._FilterDatabase">'Copy of Data_ex13_26'!$A$1:$G$25</definedName>
    <definedName hidden="1" localSheetId="11" name="_xlnm._FilterDatabase">Data_ex34_40!$A$1:$M$186</definedName>
    <definedName hidden="1" localSheetId="12" name="_xlnm._FilterDatabase">bin!$A$1:$B$17</definedName>
  </definedNames>
  <calcPr/>
  <pivotCaches>
    <pivotCache cacheId="0" r:id="rId17"/>
    <pivotCache cacheId="1" r:id="rId18"/>
    <pivotCache cacheId="2" r:id="rId19"/>
  </pivotCaches>
</workbook>
</file>

<file path=xl/sharedStrings.xml><?xml version="1.0" encoding="utf-8"?>
<sst xmlns="http://schemas.openxmlformats.org/spreadsheetml/2006/main" count="2519" uniqueCount="533">
  <si>
    <t xml:space="preserve"> </t>
  </si>
  <si>
    <t>width</t>
  </si>
  <si>
    <t>Click on this cell to select it. Click on the text wrap icon to have all the text show in this cell. You will notice the text moves to a second line and the cell height increases.</t>
  </si>
  <si>
    <t>SPEEDING TICKETS</t>
  </si>
  <si>
    <t>New York state wants to change its system for assigning speeding fines to drivers. The current system allows a judge to assign a fine that is within the ranges shown in Table 1.</t>
  </si>
  <si>
    <t>Table 1</t>
  </si>
  <si>
    <t>New York Speeding Fines</t>
  </si>
  <si>
    <t>Miles Per Hour over Speed Limit</t>
  </si>
  <si>
    <t>Minimum Fine</t>
  </si>
  <si>
    <t>Maximum Fine</t>
  </si>
  <si>
    <t>1-10</t>
  </si>
  <si>
    <t>11-30</t>
  </si>
  <si>
    <t>31 or more</t>
  </si>
  <si>
    <t>Some people have complained that the New York speeding fine system is not fair. The New Drivers Association (NDA) is recommending a new speeding find system. The NDA is studying the Massachusetts system because of claims that it is fairer than the New York system.</t>
  </si>
  <si>
    <t>Table 2</t>
  </si>
  <si>
    <t>Massachusetts Speeding Fines</t>
  </si>
  <si>
    <t>$100 flat charge</t>
  </si>
  <si>
    <t>$100 flat charge plus $10 for each additional mph above the first 10 mph.</t>
  </si>
  <si>
    <t>In this task, you will:</t>
  </si>
  <si>
    <t>analyze the speeding fine systems for both New York and Massachusetts.</t>
  </si>
  <si>
    <t>use data to propose a fairer speeding fine system for New York State</t>
  </si>
  <si>
    <t>Create a table of data points to represent the fines for the number of mph over the speed limit starting at 1 through 30. Write formulas to calculate the values of the fines based on table 2.</t>
  </si>
  <si>
    <t>Name</t>
  </si>
  <si>
    <t>Math</t>
  </si>
  <si>
    <t>Physics</t>
  </si>
  <si>
    <t xml:space="preserve">Chemistry </t>
  </si>
  <si>
    <t>Biology</t>
  </si>
  <si>
    <t>Grade_Math</t>
  </si>
  <si>
    <t>Grade_Physics</t>
  </si>
  <si>
    <t xml:space="preserve">Grade_Chemistry </t>
  </si>
  <si>
    <t>Grade_Biology</t>
  </si>
  <si>
    <t>Marks</t>
  </si>
  <si>
    <t>Grade</t>
  </si>
  <si>
    <t>Karthick</t>
  </si>
  <si>
    <t>90-100</t>
  </si>
  <si>
    <t>S</t>
  </si>
  <si>
    <t>Tina</t>
  </si>
  <si>
    <t>80-89</t>
  </si>
  <si>
    <t>A</t>
  </si>
  <si>
    <t>Divya</t>
  </si>
  <si>
    <t>70-79</t>
  </si>
  <si>
    <t>B</t>
  </si>
  <si>
    <t>Basheer</t>
  </si>
  <si>
    <t>60-69</t>
  </si>
  <si>
    <t>C</t>
  </si>
  <si>
    <t>Naveen</t>
  </si>
  <si>
    <t>50-59</t>
  </si>
  <si>
    <t>D</t>
  </si>
  <si>
    <t>40-49</t>
  </si>
  <si>
    <t>E</t>
  </si>
  <si>
    <t>&lt;40</t>
  </si>
  <si>
    <t>F</t>
  </si>
  <si>
    <t>Karthick's math score</t>
  </si>
  <si>
    <t>Divya's math score</t>
  </si>
  <si>
    <t>Balls</t>
  </si>
  <si>
    <t>Batsman</t>
  </si>
  <si>
    <t>Match</t>
  </si>
  <si>
    <t>Location</t>
  </si>
  <si>
    <t>Season</t>
  </si>
  <si>
    <t>Region</t>
  </si>
  <si>
    <t>BB McCullum</t>
  </si>
  <si>
    <t>New Zealand v Australia</t>
  </si>
  <si>
    <t>Christchurch</t>
  </si>
  <si>
    <t>2015/16</t>
  </si>
  <si>
    <t>check it now</t>
  </si>
  <si>
    <t>IVA Richards</t>
  </si>
  <si>
    <t>West Indies v England</t>
  </si>
  <si>
    <t>St John's</t>
  </si>
  <si>
    <t>1985/86</t>
  </si>
  <si>
    <t>is it clear</t>
  </si>
  <si>
    <t>Misbah-ul-Haq</t>
  </si>
  <si>
    <t>Pakistan v Australia</t>
  </si>
  <si>
    <t>Abu Dhabi</t>
  </si>
  <si>
    <t>2014/15</t>
  </si>
  <si>
    <t>clear sir</t>
  </si>
  <si>
    <t>AC Gilchrist</t>
  </si>
  <si>
    <t>Australia v England</t>
  </si>
  <si>
    <t>Perth</t>
  </si>
  <si>
    <t>JM Gregory</t>
  </si>
  <si>
    <t>Australia v South Africa</t>
  </si>
  <si>
    <t>Johannesburg</t>
  </si>
  <si>
    <t>1921/22</t>
  </si>
  <si>
    <t>S Chanderpaul</t>
  </si>
  <si>
    <t>West Indies v Australia</t>
  </si>
  <si>
    <t>Georgetown</t>
  </si>
  <si>
    <t>DA Warner</t>
  </si>
  <si>
    <t>Australia v India</t>
  </si>
  <si>
    <t>CH Gayle</t>
  </si>
  <si>
    <t>RC Fredericks</t>
  </si>
  <si>
    <t>1975/76</t>
  </si>
  <si>
    <t>C de Grandhomme</t>
  </si>
  <si>
    <t>New Zealand v West Indies</t>
  </si>
  <si>
    <t>Wellington</t>
  </si>
  <si>
    <t>2017/18</t>
  </si>
  <si>
    <t>#batsman</t>
  </si>
  <si>
    <t>Majid Khan</t>
  </si>
  <si>
    <t>Pakistan v New Zealand</t>
  </si>
  <si>
    <t>Karachi</t>
  </si>
  <si>
    <t>1976/77</t>
  </si>
  <si>
    <t>Kapil Dev</t>
  </si>
  <si>
    <t>India v Sri Lanka</t>
  </si>
  <si>
    <t>Kanpur</t>
  </si>
  <si>
    <t>1986/87</t>
  </si>
  <si>
    <t>M Azharuddin</t>
  </si>
  <si>
    <t>India v South Africa</t>
  </si>
  <si>
    <t>Calcutta</t>
  </si>
  <si>
    <t>1996/97</t>
  </si>
  <si>
    <t>New Zealand v Sri Lanka</t>
  </si>
  <si>
    <t>Hagley Oval, Christchurch</t>
  </si>
  <si>
    <t>AB de Villiers</t>
  </si>
  <si>
    <t>South Africa v India</t>
  </si>
  <si>
    <t>Centurion</t>
  </si>
  <si>
    <t>GL Jessop</t>
  </si>
  <si>
    <t>England v Australia</t>
  </si>
  <si>
    <t>The Oval</t>
  </si>
  <si>
    <t>BC Lara</t>
  </si>
  <si>
    <t>West Indies v Pakistan</t>
  </si>
  <si>
    <t>Multan Cricket Stadium</t>
  </si>
  <si>
    <t>Shahid Afridi</t>
  </si>
  <si>
    <t>Pakistan v West Indies</t>
  </si>
  <si>
    <t>Kensington Oval, Bridgetown</t>
  </si>
  <si>
    <t>Pakistan v India</t>
  </si>
  <si>
    <t>Gaddafi Stadium, Lahore</t>
  </si>
  <si>
    <t>V Sehwag</t>
  </si>
  <si>
    <t>India v West Indies</t>
  </si>
  <si>
    <t>Beausejour Stadium, Gros Islet</t>
  </si>
  <si>
    <t>New Zealand v Pakistan</t>
  </si>
  <si>
    <t>Sharjah Cricket Stadium</t>
  </si>
  <si>
    <t>Australia v Pakistan</t>
  </si>
  <si>
    <t>Sydney Cricket Ground</t>
  </si>
  <si>
    <t>2016/17</t>
  </si>
  <si>
    <t>West Indies v South Africa</t>
  </si>
  <si>
    <t>Newlands, Cape Town</t>
  </si>
  <si>
    <t>Kennington Oval</t>
  </si>
  <si>
    <t>Sarfraz Ahmed</t>
  </si>
  <si>
    <t>Dubai Sports City Stadium</t>
  </si>
  <si>
    <t>DPMD Jayawardene</t>
  </si>
  <si>
    <t>Sri Lanka v Bangladesh</t>
  </si>
  <si>
    <t>Sinhalese Sports Club Ground</t>
  </si>
  <si>
    <t>Kamran Akmal</t>
  </si>
  <si>
    <t>LRPL Taylor</t>
  </si>
  <si>
    <t>Seddon Park, Hamilton</t>
  </si>
  <si>
    <t>Antigua Recreation Ground, St John's</t>
  </si>
  <si>
    <t>1998/99</t>
  </si>
  <si>
    <t>DL Vettori</t>
  </si>
  <si>
    <t>New Zealand v Zimbabwe</t>
  </si>
  <si>
    <t>Harare Sports Club</t>
  </si>
  <si>
    <t>Australia v West Indies</t>
  </si>
  <si>
    <t>Sydney</t>
  </si>
  <si>
    <t>BR Taylor</t>
  </si>
  <si>
    <t>Eden Park, Auckland</t>
  </si>
  <si>
    <t>1968/69</t>
  </si>
  <si>
    <t>Wankhede Stadium, Mumbai</t>
  </si>
  <si>
    <t>Australia v Zimbabwe</t>
  </si>
  <si>
    <t>ML Hayden</t>
  </si>
  <si>
    <t>CH Lloyd</t>
  </si>
  <si>
    <t>West Indies v India</t>
  </si>
  <si>
    <t>M Chinnaswamy Stadium, Bangalore</t>
  </si>
  <si>
    <t>1974/75</t>
  </si>
  <si>
    <t>S Dhawan</t>
  </si>
  <si>
    <t>India v Australia</t>
  </si>
  <si>
    <t>Punjab Cricket Association Stadium, Mohali</t>
  </si>
  <si>
    <t>2012/13</t>
  </si>
  <si>
    <t>BA Stokes</t>
  </si>
  <si>
    <t>England v New Zealand</t>
  </si>
  <si>
    <t>Lord's</t>
  </si>
  <si>
    <t>IT Botham</t>
  </si>
  <si>
    <t>Old Trafford, Manchester</t>
  </si>
  <si>
    <t>India v England</t>
  </si>
  <si>
    <t>Modi Stadium, Kanpur</t>
  </si>
  <si>
    <t>1981/82</t>
  </si>
  <si>
    <t>CL Cairns</t>
  </si>
  <si>
    <t>1995/96</t>
  </si>
  <si>
    <t>Wasim Akram</t>
  </si>
  <si>
    <t>Pakistan v Sri Lanka</t>
  </si>
  <si>
    <t>Galle International Stadium</t>
  </si>
  <si>
    <t>Australia v New Zealand</t>
  </si>
  <si>
    <t>Basin Reserve, Wellington</t>
  </si>
  <si>
    <t>MG Johnson</t>
  </si>
  <si>
    <t>HH Pandya</t>
  </si>
  <si>
    <t>Pallekele</t>
  </si>
  <si>
    <t>Headingley, Leeds</t>
  </si>
  <si>
    <t>Eden Gardens, Kolkata</t>
  </si>
  <si>
    <t>HM Amla</t>
  </si>
  <si>
    <t>South Africa v Australia</t>
  </si>
  <si>
    <t>India v Afghanistan</t>
  </si>
  <si>
    <t>Bengaluru</t>
  </si>
  <si>
    <t>RJ Hadlee</t>
  </si>
  <si>
    <t>Lancaster Park, Christchurch</t>
  </si>
  <si>
    <t>1979/80</t>
  </si>
  <si>
    <t>KP Pietersen</t>
  </si>
  <si>
    <t>England v West Indies</t>
  </si>
  <si>
    <t>Queen's Park Oval, Port of Spain</t>
  </si>
  <si>
    <t>RR Lindwall</t>
  </si>
  <si>
    <t>Melbourne Cricket Ground</t>
  </si>
  <si>
    <t>1946/47</t>
  </si>
  <si>
    <t>ST Jayasuriya</t>
  </si>
  <si>
    <t>Sri Lanka v Zimbabwe</t>
  </si>
  <si>
    <t>P Sara Oval, Colombo</t>
  </si>
  <si>
    <t>Sardar Patel Stadium, Motera, Ahmedabad</t>
  </si>
  <si>
    <t>Abdul Razzaq</t>
  </si>
  <si>
    <t>Pakistan v Bangladesh</t>
  </si>
  <si>
    <t>DR Smith</t>
  </si>
  <si>
    <t>India v Pakistan</t>
  </si>
  <si>
    <t>MS Dhoni</t>
  </si>
  <si>
    <t>Iqbal Stadium, Faisalabad</t>
  </si>
  <si>
    <t>TM Dilshan</t>
  </si>
  <si>
    <t>Chittagong</t>
  </si>
  <si>
    <t>Adelaide Oval</t>
  </si>
  <si>
    <t>Zaheer Abbas</t>
  </si>
  <si>
    <t>1982/83</t>
  </si>
  <si>
    <t>SM Gavaskar</t>
  </si>
  <si>
    <t>Feroz Shah Kotla, Delhi</t>
  </si>
  <si>
    <t>1983/84</t>
  </si>
  <si>
    <t>Tamim Iqbal</t>
  </si>
  <si>
    <t>Bangladesh v England</t>
  </si>
  <si>
    <t>Soumya Sarkar</t>
  </si>
  <si>
    <t>Bangladesh v New Zealand</t>
  </si>
  <si>
    <t>Hamilton</t>
  </si>
  <si>
    <t>2018/19</t>
  </si>
  <si>
    <t>DT Lindsay</t>
  </si>
  <si>
    <t>New Wanderers Stadium, Johannesburg</t>
  </si>
  <si>
    <t>1966/67</t>
  </si>
  <si>
    <t>JN Rhodes</t>
  </si>
  <si>
    <t>South Africa v West Indies</t>
  </si>
  <si>
    <t>Centurion Park, Centurion</t>
  </si>
  <si>
    <t>SM Pollock</t>
  </si>
  <si>
    <t>South Africa v Sri Lanka</t>
  </si>
  <si>
    <t>K Srikkanth</t>
  </si>
  <si>
    <t>JE Taylor</t>
  </si>
  <si>
    <t>West Indies v New Zealand</t>
  </si>
  <si>
    <t>University Oval, Dunedin</t>
  </si>
  <si>
    <t>RS Kaluwitharana</t>
  </si>
  <si>
    <t>Sri Lanka v New Zealand</t>
  </si>
  <si>
    <t>Carisbrook, Dunedin</t>
  </si>
  <si>
    <t>Mominul Haque</t>
  </si>
  <si>
    <t>2013/14</t>
  </si>
  <si>
    <t>Trent Bridge, Nottingham</t>
  </si>
  <si>
    <t>New Zealand v India</t>
  </si>
  <si>
    <t>KDK Vithanage</t>
  </si>
  <si>
    <t>Shere Bangla National Stadium, Mirpur</t>
  </si>
  <si>
    <t>No of occurencies V Sehwag</t>
  </si>
  <si>
    <t xml:space="preserve">New Zealand </t>
  </si>
  <si>
    <t xml:space="preserve">West Indies </t>
  </si>
  <si>
    <t xml:space="preserve">Pakistan </t>
  </si>
  <si>
    <t xml:space="preserve">Australia </t>
  </si>
  <si>
    <t xml:space="preserve">India </t>
  </si>
  <si>
    <t xml:space="preserve">South Africa </t>
  </si>
  <si>
    <t xml:space="preserve">England </t>
  </si>
  <si>
    <t xml:space="preserve">Sri Lanka </t>
  </si>
  <si>
    <t xml:space="preserve">Bangladesh 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</si>
  <si>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</si>
  <si>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</si>
  <si>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</si>
  <si>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</si>
  <si>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</si>
  <si>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</si>
  <si>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</si>
  <si>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Find the sum of items ordered between 2/3/2013 and 2/6/2013</t>
  </si>
  <si>
    <t>John May</t>
  </si>
  <si>
    <t>TV</t>
  </si>
  <si>
    <t>truck 4</t>
  </si>
  <si>
    <t>Boston</t>
  </si>
  <si>
    <t>SUM of Number of items</t>
  </si>
  <si>
    <t>Peter White</t>
  </si>
  <si>
    <t>washing machine</t>
  </si>
  <si>
    <t>truck 3</t>
  </si>
  <si>
    <t>NY</t>
  </si>
  <si>
    <t>microwave</t>
  </si>
  <si>
    <t>Carl Nowak</t>
  </si>
  <si>
    <t>Philadelphia</t>
  </si>
  <si>
    <t>refrigerator</t>
  </si>
  <si>
    <t>George Ramsay</t>
  </si>
  <si>
    <t>truck 1</t>
  </si>
  <si>
    <t>Baltimore</t>
  </si>
  <si>
    <t>Grand Total</t>
  </si>
  <si>
    <t>truck 2</t>
  </si>
  <si>
    <t>Pittsburgh</t>
  </si>
  <si>
    <t>Mertl Pavel</t>
  </si>
  <si>
    <t>airplane</t>
  </si>
  <si>
    <t>COUNT of Order no.</t>
  </si>
  <si>
    <t>Find the number of orders in Boston.</t>
  </si>
  <si>
    <t>Find the number of microwave orders</t>
  </si>
  <si>
    <t>Find the number of journeys with truck 3</t>
  </si>
  <si>
    <t>Find the number of Peter White journeys:</t>
  </si>
  <si>
    <t>How many times are numbers of items less than 20?</t>
  </si>
  <si>
    <t>Find the sum of refrigerator items</t>
  </si>
  <si>
    <t>Find the sum of washing machine items:</t>
  </si>
  <si>
    <t>Find the sum of items transported by truck 4</t>
  </si>
  <si>
    <t>Find the sum of items transported by trucks</t>
  </si>
  <si>
    <t>Find the number of orders in Boston after 2/3/2013</t>
  </si>
  <si>
    <t>COUNTA of Order no.</t>
  </si>
  <si>
    <t>Find the number of orders between 2/3/2013 and 2/6/2013</t>
  </si>
  <si>
    <t>Find the sum of microwaves transported to NY</t>
  </si>
  <si>
    <t>Find the sum of items transported to Pittsburgh by truck 1</t>
  </si>
  <si>
    <t>Service</t>
  </si>
  <si>
    <t>Stylist name</t>
  </si>
  <si>
    <t>Payment</t>
  </si>
  <si>
    <t>Price</t>
  </si>
  <si>
    <t>COUNTA of Service</t>
  </si>
  <si>
    <t>SUM of Price</t>
  </si>
  <si>
    <t>COUNTA of Payment</t>
  </si>
  <si>
    <t>Shaving</t>
  </si>
  <si>
    <t>Jane</t>
  </si>
  <si>
    <t>cash</t>
  </si>
  <si>
    <t>Dyeing</t>
  </si>
  <si>
    <t>Martha</t>
  </si>
  <si>
    <t>credit card</t>
  </si>
  <si>
    <t>Lucy</t>
  </si>
  <si>
    <t>Washing and combing</t>
  </si>
  <si>
    <t>Alex</t>
  </si>
  <si>
    <t>All service</t>
  </si>
  <si>
    <t>Rachel</t>
  </si>
  <si>
    <t>Meeting hairstyles</t>
  </si>
  <si>
    <t>Ashley</t>
  </si>
  <si>
    <t>Sandy</t>
  </si>
  <si>
    <t>5/19/2013</t>
  </si>
  <si>
    <t>Kids</t>
  </si>
  <si>
    <t>5/22/2013</t>
  </si>
  <si>
    <t>5/23/2013</t>
  </si>
  <si>
    <t>5/29/2013</t>
  </si>
  <si>
    <t>5/20/2013</t>
  </si>
  <si>
    <t>5/21/2013</t>
  </si>
  <si>
    <t>5/26/2013</t>
  </si>
  <si>
    <t>5/25/2013</t>
  </si>
  <si>
    <t>5/27/2013</t>
  </si>
  <si>
    <t>5/30/2013</t>
  </si>
  <si>
    <t>5/24/2013</t>
  </si>
  <si>
    <t>5/18/2013</t>
  </si>
  <si>
    <t>5/28/2013</t>
  </si>
  <si>
    <t>5/17/2013</t>
  </si>
  <si>
    <t>5/31/2013</t>
  </si>
  <si>
    <t>5/14/2013</t>
  </si>
  <si>
    <t>5/15/2013</t>
  </si>
  <si>
    <t>5/16/2013</t>
  </si>
  <si>
    <t>5/13/2013</t>
  </si>
  <si>
    <t>Runs</t>
  </si>
  <si>
    <t>Mins</t>
  </si>
  <si>
    <t>BF</t>
  </si>
  <si>
    <t>4s</t>
  </si>
  <si>
    <t>6s</t>
  </si>
  <si>
    <t>SR</t>
  </si>
  <si>
    <t>Pos</t>
  </si>
  <si>
    <t>Dismissal</t>
  </si>
  <si>
    <t>Inns</t>
  </si>
  <si>
    <t>Opposition</t>
  </si>
  <si>
    <t>Start Date</t>
  </si>
  <si>
    <t>Test Number</t>
  </si>
  <si>
    <t>Given the individual innings score list of Virender Sehwag. Find the mean of the Runs column</t>
  </si>
  <si>
    <t>bowled</t>
  </si>
  <si>
    <t>v South Africa</t>
  </si>
  <si>
    <t>Bloemfontein</t>
  </si>
  <si>
    <t>Test # 1564</t>
  </si>
  <si>
    <t>Find the standard deviation of the Runs column?</t>
  </si>
  <si>
    <t>caught</t>
  </si>
  <si>
    <t>Port Elizabeth</t>
  </si>
  <si>
    <t>Test # 1569</t>
  </si>
  <si>
    <t>DNB</t>
  </si>
  <si>
    <t>-</t>
  </si>
  <si>
    <t>lbw</t>
  </si>
  <si>
    <t>v England</t>
  </si>
  <si>
    <t>Ahmedabad</t>
  </si>
  <si>
    <t>Test # 1575</t>
  </si>
  <si>
    <t>Test # 1578</t>
  </si>
  <si>
    <t>Find the median strike rate of V Sehwag</t>
  </si>
  <si>
    <t>v Zimbabwe</t>
  </si>
  <si>
    <t>Delhi</t>
  </si>
  <si>
    <t>Test # 1591</t>
  </si>
  <si>
    <t>MEDIAN of SR</t>
  </si>
  <si>
    <t>v Australia</t>
  </si>
  <si>
    <t>Test # 1610</t>
  </si>
  <si>
    <t>v Bangladesh</t>
  </si>
  <si>
    <t>Nottingham</t>
  </si>
  <si>
    <t>Test # 1612</t>
  </si>
  <si>
    <t>v New Zealand</t>
  </si>
  <si>
    <t>v Pakistan</t>
  </si>
  <si>
    <t>Leeds</t>
  </si>
  <si>
    <t>Test # 1613</t>
  </si>
  <si>
    <t>5 Sep 2002</t>
  </si>
  <si>
    <t>Test # 1614</t>
  </si>
  <si>
    <t>v Sri Lanka</t>
  </si>
  <si>
    <t>v West Indies</t>
  </si>
  <si>
    <t>Mumbai</t>
  </si>
  <si>
    <t>Test # 1616</t>
  </si>
  <si>
    <t>Chennai</t>
  </si>
  <si>
    <t>Test # 1618</t>
  </si>
  <si>
    <t>stumped</t>
  </si>
  <si>
    <t>Kolkata</t>
  </si>
  <si>
    <t>Test # 1622</t>
  </si>
  <si>
    <t>In which year has Sehwag scored the most runs?</t>
  </si>
  <si>
    <t>Test # 1631</t>
  </si>
  <si>
    <t>Start Date - Year</t>
  </si>
  <si>
    <t>COUNTA of Runs</t>
  </si>
  <si>
    <t>2001</t>
  </si>
  <si>
    <t>2008</t>
  </si>
  <si>
    <t>Test # 1633</t>
  </si>
  <si>
    <t>2002</t>
  </si>
  <si>
    <t>2010</t>
  </si>
  <si>
    <t>2003</t>
  </si>
  <si>
    <t>2006</t>
  </si>
  <si>
    <t>Test # 1660</t>
  </si>
  <si>
    <t>2004</t>
  </si>
  <si>
    <t>2005</t>
  </si>
  <si>
    <t>Mohali</t>
  </si>
  <si>
    <t>Test # 1662</t>
  </si>
  <si>
    <t>2012</t>
  </si>
  <si>
    <t>2007</t>
  </si>
  <si>
    <t>2011</t>
  </si>
  <si>
    <t>Brisbane</t>
  </si>
  <si>
    <t>Test # 1671</t>
  </si>
  <si>
    <t>2009</t>
  </si>
  <si>
    <t>Adelaide</t>
  </si>
  <si>
    <t>Test # 1673</t>
  </si>
  <si>
    <t>Melbourne</t>
  </si>
  <si>
    <t>Test # 1678</t>
  </si>
  <si>
    <t>2013</t>
  </si>
  <si>
    <t>Test # 1680</t>
  </si>
  <si>
    <t>13 Sep 2005</t>
  </si>
  <si>
    <t>20 Sep 2005</t>
  </si>
  <si>
    <t>Multan</t>
  </si>
  <si>
    <t>Test # 1693</t>
  </si>
  <si>
    <t>Lahore</t>
  </si>
  <si>
    <t>Test # 1695</t>
  </si>
  <si>
    <t>Plot a histogram of the “Runs” column. Customize the bucket size to 25.</t>
  </si>
  <si>
    <t>Rawalpindi</t>
  </si>
  <si>
    <t>Test # 1697</t>
  </si>
  <si>
    <t>Test # 1713</t>
  </si>
  <si>
    <t>Test # 1714</t>
  </si>
  <si>
    <t>12*</t>
  </si>
  <si>
    <t>not out</t>
  </si>
  <si>
    <t>Nagpur</t>
  </si>
  <si>
    <t>Test # 1718</t>
  </si>
  <si>
    <t>Test # 1720</t>
  </si>
  <si>
    <t>Test # 1722</t>
  </si>
  <si>
    <t>Test # 1724</t>
  </si>
  <si>
    <t>Dhaka</t>
  </si>
  <si>
    <t>Test # 1725</t>
  </si>
  <si>
    <t>Chattogram</t>
  </si>
  <si>
    <t>Test # 1727</t>
  </si>
  <si>
    <t>Test # 1738</t>
  </si>
  <si>
    <t>Test # 1741</t>
  </si>
  <si>
    <t>Test # 1743</t>
  </si>
  <si>
    <t>run out</t>
  </si>
  <si>
    <t>Bulawayo</t>
  </si>
  <si>
    <t>Test # 1765</t>
  </si>
  <si>
    <t>Harare</t>
  </si>
  <si>
    <t>Test # 1767</t>
  </si>
  <si>
    <t>14*</t>
  </si>
  <si>
    <t>Test # 1768</t>
  </si>
  <si>
    <t>Test # 1775</t>
  </si>
  <si>
    <t>Test # 1778</t>
  </si>
  <si>
    <t>Test # 1781</t>
  </si>
  <si>
    <t>Faisalabad</t>
  </si>
  <si>
    <t>Test # 1782</t>
  </si>
  <si>
    <t>Test # 1783</t>
  </si>
  <si>
    <t>Test # 1785</t>
  </si>
  <si>
    <t>Test # 1788</t>
  </si>
  <si>
    <t>76*</t>
  </si>
  <si>
    <t>Test # 1791</t>
  </si>
  <si>
    <t>Test # 1805</t>
  </si>
  <si>
    <t>Gros Islet</t>
  </si>
  <si>
    <t>Test # 1806</t>
  </si>
  <si>
    <t>Basseterre</t>
  </si>
  <si>
    <t>Test # 1807</t>
  </si>
  <si>
    <t>Kingston</t>
  </si>
  <si>
    <t>Test # 1808</t>
  </si>
  <si>
    <t>Test # 1823</t>
  </si>
  <si>
    <t>Durban</t>
  </si>
  <si>
    <t>Test # 1825</t>
  </si>
  <si>
    <t>Cape Town</t>
  </si>
  <si>
    <t>Test # 1827</t>
  </si>
  <si>
    <t>Test # 1862</t>
  </si>
  <si>
    <t>Test # 1863</t>
  </si>
  <si>
    <t>Test # 1870</t>
  </si>
  <si>
    <t>Test # 1871</t>
  </si>
  <si>
    <t>Test # 1873</t>
  </si>
  <si>
    <t>Colombo (SSC)</t>
  </si>
  <si>
    <t>Test # 1882</t>
  </si>
  <si>
    <t>201*</t>
  </si>
  <si>
    <t>Galle</t>
  </si>
  <si>
    <t>Test # 1884</t>
  </si>
  <si>
    <t>Colombo (PSS)</t>
  </si>
  <si>
    <t>Test # 1886</t>
  </si>
  <si>
    <t>Test # 1887</t>
  </si>
  <si>
    <t>Test # 1889</t>
  </si>
  <si>
    <t>Test # 1891</t>
  </si>
  <si>
    <t>Test # 1892</t>
  </si>
  <si>
    <t>Test # 1898</t>
  </si>
  <si>
    <t>Test # 1901</t>
  </si>
  <si>
    <t>Test # 1915</t>
  </si>
  <si>
    <t>Napier</t>
  </si>
  <si>
    <t>Test # 1917</t>
  </si>
  <si>
    <t>Test # 1918</t>
  </si>
  <si>
    <t>Test # 1933</t>
  </si>
  <si>
    <t>Test # 1935</t>
  </si>
  <si>
    <t>Mumbai (BS)</t>
  </si>
  <si>
    <t>Test # 1937</t>
  </si>
  <si>
    <t>Test # 1949</t>
  </si>
  <si>
    <t>Test # 1950</t>
  </si>
  <si>
    <t>0*</t>
  </si>
  <si>
    <t>Test # 1951</t>
  </si>
  <si>
    <t>Test # 1952</t>
  </si>
  <si>
    <t>Test # 1964</t>
  </si>
  <si>
    <t>Test # 1966</t>
  </si>
  <si>
    <t>Test # 1968</t>
  </si>
  <si>
    <t>Test # 1972</t>
  </si>
  <si>
    <t>Test # 1973</t>
  </si>
  <si>
    <t>Test # 1974</t>
  </si>
  <si>
    <t>Hyderabad (Deccan)</t>
  </si>
  <si>
    <t>Test # 1975</t>
  </si>
  <si>
    <t>54*</t>
  </si>
  <si>
    <t>Test # 1978</t>
  </si>
  <si>
    <t>Test # 1985</t>
  </si>
  <si>
    <t>Test # 1987</t>
  </si>
  <si>
    <t>Test # 1988</t>
  </si>
  <si>
    <t>Birmingham</t>
  </si>
  <si>
    <t>Test # 2003</t>
  </si>
  <si>
    <t>Test # 2004</t>
  </si>
  <si>
    <t>Test # 2015</t>
  </si>
  <si>
    <t>Test # 2017</t>
  </si>
  <si>
    <t>Test # 2019</t>
  </si>
  <si>
    <t>Test # 2025</t>
  </si>
  <si>
    <t>Test # 2027</t>
  </si>
  <si>
    <t>Test # 2029</t>
  </si>
  <si>
    <t>Test # 2031</t>
  </si>
  <si>
    <t>Test # 2054</t>
  </si>
  <si>
    <t>Test # 2055</t>
  </si>
  <si>
    <t>Test # 2058</t>
  </si>
  <si>
    <t>Test # 2062</t>
  </si>
  <si>
    <t>Test # 2065</t>
  </si>
  <si>
    <t>Test # 2066</t>
  </si>
  <si>
    <t>Test # 2074</t>
  </si>
  <si>
    <t>Test # 2076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</si>
</sst>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yyyy/mm"/>
    <numFmt numFmtId="166" formatCode="yyyy/m"/>
    <numFmt numFmtId="167" formatCode="d/m/yyyy"/>
    <numFmt numFmtId="168" formatCode="[$£-809]#,##0.00"/>
    <numFmt numFmtId="169" formatCode="d mmm yyyy"/>
    <numFmt numFmtId="170" formatCode="m/d/yyyy h:mm:ss"/>
  </numFmts>
  <fonts count="2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/>
    <font>
      <sz val="10.0"/>
      <color rgb="FF313131"/>
      <name val="&quot;Open Sans&quot;"/>
    </font>
    <font>
      <color theme="1"/>
      <name val="Arial"/>
      <scheme val="minor"/>
    </font>
    <font>
      <sz val="14.0"/>
      <color rgb="FF0C0C0C"/>
      <name val="Lato"/>
    </font>
    <font>
      <color rgb="FF000000"/>
      <name val="Arial"/>
    </font>
    <font>
      <sz val="11.0"/>
      <color theme="1"/>
      <name val="Calibri"/>
    </font>
    <font>
      <sz val="8.0"/>
      <color rgb="FF222222"/>
      <name val="Tahoma"/>
    </font>
    <font>
      <u/>
      <sz val="8.0"/>
      <color rgb="FF0068C3"/>
      <name val="Tahoma"/>
    </font>
    <font>
      <sz val="11.0"/>
      <color rgb="FF000000"/>
      <name val="Inconsolata"/>
    </font>
    <font>
      <u/>
      <sz val="11.0"/>
      <color rgb="FF000000"/>
      <name val="Inconsolata"/>
    </font>
    <font>
      <sz val="11.0"/>
      <color rgb="FF000000"/>
      <name val="Calibri"/>
    </font>
    <font>
      <u/>
      <sz val="8.0"/>
      <color rgb="FF0B3766"/>
      <name val="Tahoma"/>
    </font>
    <font>
      <u/>
      <sz val="8.0"/>
      <color rgb="FF222222"/>
      <name val="Tahoma"/>
    </font>
    <font>
      <u/>
      <sz val="8.0"/>
      <color rgb="FF333333"/>
      <name val="Tahoma"/>
    </font>
    <font>
      <b/>
      <sz val="8.0"/>
      <color rgb="FF222222"/>
      <name val="Tahoma"/>
    </font>
    <font>
      <u/>
      <sz val="8.0"/>
      <color rgb="FF0068C3"/>
      <name val="Tahoma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F3F3F3"/>
        <bgColor rgb="FFF3F3F3"/>
      </patternFill>
    </fill>
  </fills>
  <borders count="15">
    <border/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right"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5" fillId="0" fontId="2" numFmtId="0" xfId="0" applyAlignment="1" applyBorder="1" applyFont="1">
      <alignment horizontal="right" shrinkToFit="0" vertical="bottom" wrapText="1"/>
    </xf>
    <xf borderId="6" fillId="0" fontId="2" numFmtId="0" xfId="0" applyAlignment="1" applyBorder="1" applyFont="1">
      <alignment horizontal="right" shrinkToFit="0" vertical="bottom" wrapText="1"/>
    </xf>
    <xf borderId="0" fillId="2" fontId="2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4" numFmtId="0" xfId="0" applyBorder="1" applyFont="1"/>
    <xf borderId="7" fillId="0" fontId="2" numFmtId="0" xfId="0" applyAlignment="1" applyBorder="1" applyFont="1">
      <alignment horizontal="center" vertical="bottom"/>
    </xf>
    <xf borderId="7" fillId="0" fontId="2" numFmtId="49" xfId="0" applyAlignment="1" applyBorder="1" applyFont="1" applyNumberFormat="1">
      <alignment horizontal="center" vertical="bottom"/>
    </xf>
    <xf borderId="7" fillId="0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horizontal="left" shrinkToFit="0" vertical="center" wrapText="1"/>
    </xf>
    <xf borderId="8" fillId="0" fontId="2" numFmtId="0" xfId="0" applyAlignment="1" applyBorder="1" applyFont="1">
      <alignment horizontal="center" vertical="bottom"/>
    </xf>
    <xf borderId="7" fillId="0" fontId="2" numFmtId="49" xfId="0" applyAlignment="1" applyBorder="1" applyFont="1" applyNumberFormat="1">
      <alignment horizontal="center"/>
    </xf>
    <xf borderId="8" fillId="0" fontId="2" numFmtId="164" xfId="0" applyAlignment="1" applyBorder="1" applyFont="1" applyNumberFormat="1">
      <alignment horizontal="center"/>
    </xf>
    <xf borderId="8" fillId="0" fontId="2" numFmtId="164" xfId="0" applyAlignment="1" applyBorder="1" applyFont="1" applyNumberFormat="1">
      <alignment horizontal="center" shrinkToFit="0" wrapText="0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10" fillId="0" fontId="2" numFmtId="0" xfId="0" applyAlignment="1" applyBorder="1" applyFont="1">
      <alignment vertical="bottom"/>
    </xf>
    <xf borderId="10" fillId="5" fontId="5" numFmtId="0" xfId="0" applyAlignment="1" applyBorder="1" applyFill="1" applyFont="1">
      <alignment horizontal="left"/>
    </xf>
    <xf borderId="7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5" fontId="7" numFmtId="0" xfId="0" applyAlignment="1" applyFont="1">
      <alignment horizontal="left"/>
    </xf>
    <xf borderId="0" fillId="0" fontId="2" numFmtId="0" xfId="0" applyFont="1"/>
    <xf borderId="0" fillId="5" fontId="8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9" numFmtId="0" xfId="0" applyAlignment="1" applyBorder="1" applyFont="1">
      <alignment vertical="bottom"/>
    </xf>
    <xf borderId="0" fillId="0" fontId="6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2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5" fontId="10" numFmtId="0" xfId="0" applyAlignment="1" applyFont="1">
      <alignment horizontal="left" vertical="top"/>
    </xf>
    <xf borderId="0" fillId="5" fontId="11" numFmtId="0" xfId="0" applyAlignment="1" applyFont="1">
      <alignment horizontal="left" vertical="top"/>
    </xf>
    <xf borderId="0" fillId="5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6" numFmtId="0" xfId="0" applyAlignment="1" applyFont="1">
      <alignment readingOrder="0"/>
    </xf>
    <xf borderId="0" fillId="5" fontId="10" numFmtId="165" xfId="0" applyAlignment="1" applyFont="1" applyNumberFormat="1">
      <alignment horizontal="left" vertical="top"/>
    </xf>
    <xf borderId="0" fillId="5" fontId="10" numFmtId="166" xfId="0" applyAlignment="1" applyFont="1" applyNumberFormat="1">
      <alignment horizontal="left" vertical="top"/>
    </xf>
    <xf borderId="0" fillId="0" fontId="6" numFmtId="10" xfId="0" applyFont="1" applyNumberFormat="1"/>
    <xf borderId="0" fillId="5" fontId="12" numFmtId="0" xfId="0" applyFont="1"/>
    <xf borderId="7" fillId="6" fontId="14" numFmtId="0" xfId="0" applyAlignment="1" applyBorder="1" applyFill="1" applyFont="1">
      <alignment horizontal="center"/>
    </xf>
    <xf borderId="9" fillId="6" fontId="14" numFmtId="0" xfId="0" applyAlignment="1" applyBorder="1" applyFont="1">
      <alignment horizontal="center"/>
    </xf>
    <xf borderId="13" fillId="0" fontId="14" numFmtId="0" xfId="0" applyAlignment="1" applyBorder="1" applyFont="1">
      <alignment horizontal="right" shrinkToFit="0" vertical="bottom" wrapText="0"/>
    </xf>
    <xf borderId="14" fillId="0" fontId="14" numFmtId="167" xfId="0" applyAlignment="1" applyBorder="1" applyFont="1" applyNumberFormat="1">
      <alignment horizontal="right" shrinkToFit="0" vertical="bottom" wrapText="0"/>
    </xf>
    <xf borderId="14" fillId="0" fontId="14" numFmtId="0" xfId="0" applyAlignment="1" applyBorder="1" applyFont="1">
      <alignment shrinkToFit="0" vertical="bottom" wrapText="0"/>
    </xf>
    <xf borderId="14" fillId="0" fontId="14" numFmtId="0" xfId="0" applyAlignment="1" applyBorder="1" applyFont="1">
      <alignment horizontal="right" shrinkToFit="0" vertical="bottom" wrapText="0"/>
    </xf>
    <xf borderId="14" fillId="0" fontId="14" numFmtId="0" xfId="0" applyAlignment="1" applyBorder="1" applyFont="1">
      <alignment vertical="bottom"/>
    </xf>
    <xf borderId="13" fillId="6" fontId="14" numFmtId="0" xfId="0" applyAlignment="1" applyBorder="1" applyFont="1">
      <alignment horizontal="center"/>
    </xf>
    <xf borderId="14" fillId="6" fontId="14" numFmtId="0" xfId="0" applyAlignment="1" applyBorder="1" applyFont="1">
      <alignment horizontal="center"/>
    </xf>
    <xf borderId="14" fillId="6" fontId="14" numFmtId="168" xfId="0" applyAlignment="1" applyBorder="1" applyFont="1" applyNumberFormat="1">
      <alignment horizontal="center"/>
    </xf>
    <xf borderId="13" fillId="0" fontId="9" numFmtId="167" xfId="0" applyAlignment="1" applyBorder="1" applyFont="1" applyNumberFormat="1">
      <alignment horizontal="left" shrinkToFit="0" vertical="bottom" wrapText="0"/>
    </xf>
    <xf borderId="14" fillId="0" fontId="9" numFmtId="0" xfId="0" applyAlignment="1" applyBorder="1" applyFont="1">
      <alignment shrinkToFit="0" vertical="bottom" wrapText="0"/>
    </xf>
    <xf borderId="7" fillId="0" fontId="14" numFmtId="4" xfId="0" applyAlignment="1" applyBorder="1" applyFont="1" applyNumberForma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0" fillId="0" fontId="6" numFmtId="4" xfId="0" applyFont="1" applyNumberFormat="1"/>
    <xf borderId="13" fillId="0" fontId="14" numFmtId="4" xfId="0" applyAlignment="1" applyBorder="1" applyFont="1" applyNumberFormat="1">
      <alignment horizontal="right" shrinkToFit="0" vertical="bottom" wrapText="0"/>
    </xf>
    <xf borderId="0" fillId="0" fontId="6" numFmtId="167" xfId="0" applyFont="1" applyNumberFormat="1"/>
    <xf borderId="13" fillId="0" fontId="9" numFmtId="0" xfId="0" applyAlignment="1" applyBorder="1" applyFont="1">
      <alignment horizontal="left" shrinkToFit="0" vertical="bottom" wrapText="0"/>
    </xf>
    <xf borderId="0" fillId="0" fontId="6" numFmtId="168" xfId="0" applyFont="1" applyNumberFormat="1"/>
    <xf borderId="0" fillId="7" fontId="15" numFmtId="0" xfId="0" applyAlignment="1" applyFill="1" applyFont="1">
      <alignment horizontal="right"/>
    </xf>
    <xf borderId="0" fillId="7" fontId="10" numFmtId="0" xfId="0" applyAlignment="1" applyFont="1">
      <alignment horizontal="left"/>
    </xf>
    <xf borderId="0" fillId="7" fontId="10" numFmtId="0" xfId="0" applyAlignment="1" applyFont="1">
      <alignment horizontal="right" readingOrder="0"/>
    </xf>
    <xf borderId="0" fillId="0" fontId="10" numFmtId="0" xfId="0" applyAlignment="1" applyFont="1">
      <alignment horizontal="right" vertical="top"/>
    </xf>
    <xf borderId="0" fillId="0" fontId="16" numFmtId="0" xfId="0" applyAlignment="1" applyFont="1">
      <alignment horizontal="left" vertical="top"/>
    </xf>
    <xf borderId="0" fillId="0" fontId="17" numFmtId="0" xfId="0" applyAlignment="1" applyFont="1">
      <alignment horizontal="left" vertical="top"/>
    </xf>
    <xf borderId="0" fillId="0" fontId="18" numFmtId="169" xfId="0" applyAlignment="1" applyFont="1" applyNumberFormat="1">
      <alignment horizontal="right" vertical="top"/>
    </xf>
    <xf borderId="0" fillId="0" fontId="19" numFmtId="0" xfId="0" applyAlignment="1" applyFont="1">
      <alignment horizontal="right" shrinkToFit="0" vertical="top" wrapText="0"/>
    </xf>
    <xf borderId="0" fillId="0" fontId="20" numFmtId="0" xfId="0" applyFont="1"/>
    <xf borderId="0" fillId="0" fontId="18" numFmtId="0" xfId="0" applyAlignment="1" applyFont="1">
      <alignment horizontal="right" vertical="top"/>
    </xf>
    <xf borderId="0" fillId="0" fontId="6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19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 vs.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Data_ex1!$B$1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Data_ex1!$A$2:$A$14</c:f>
            </c:numRef>
          </c:xVal>
          <c:yVal>
            <c:numRef>
              <c:f>Data_ex1!$B$2:$B$14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4046"/>
        <c:axId val="1617781849"/>
      </c:scatterChart>
      <c:valAx>
        <c:axId val="101864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81849"/>
      </c:valAx>
      <c:valAx>
        <c:axId val="161778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64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Data_ex8_12!$A$1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Data_ex8_12!$A$2:$A$1000</c:f>
              <c:numCache/>
            </c:numRef>
          </c:val>
        </c:ser>
        <c:ser>
          <c:idx val="1"/>
          <c:order val="1"/>
          <c:tx>
            <c:strRef>
              <c:f>Data_ex8_12!$B$1</c:f>
            </c:strRef>
          </c:tx>
          <c:val>
            <c:numRef>
              <c:f>Data_ex8_12!$B$2:$B$1000</c:f>
              <c:numCache/>
            </c:numRef>
          </c:val>
        </c:ser>
        <c:ser>
          <c:idx val="2"/>
          <c:order val="2"/>
          <c:tx>
            <c:strRef>
              <c:f>Data_ex8_12!$C$1</c:f>
            </c:strRef>
          </c:tx>
          <c:val>
            <c:numRef>
              <c:f>Data_ex8_12!$C$2:$C$1000</c:f>
              <c:numCache/>
            </c:numRef>
          </c:val>
        </c:ser>
        <c:ser>
          <c:idx val="3"/>
          <c:order val="3"/>
          <c:tx>
            <c:strRef>
              <c:f>Data_ex8_12!$D$1</c:f>
            </c:strRef>
          </c:tx>
          <c:val>
            <c:numRef>
              <c:f>Data_ex8_12!$D$2:$D$1000</c:f>
              <c:numCache/>
            </c:numRef>
          </c:val>
        </c:ser>
        <c:ser>
          <c:idx val="4"/>
          <c:order val="4"/>
          <c:tx>
            <c:strRef>
              <c:f>Data_ex8_12!$E$1</c:f>
            </c:strRef>
          </c:tx>
          <c:val>
            <c:numRef>
              <c:f>Data_ex8_12!$E$2:$E$1000</c:f>
              <c:numCache/>
            </c:numRef>
          </c:val>
        </c:ser>
        <c:axId val="1664678189"/>
        <c:axId val="172375455"/>
      </c:barChart>
      <c:catAx>
        <c:axId val="16646781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75455"/>
      </c:catAx>
      <c:valAx>
        <c:axId val="172375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781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87</xdr:row>
      <xdr:rowOff>190500</xdr:rowOff>
    </xdr:from>
    <xdr:ext cx="478155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5" sheet="Data_ex13_26"/>
  </cacheSource>
  <cacheFields>
    <cacheField name="Order no." numFmtId="0">
      <sharedItems containsSemiMixedTypes="0" containsString="0" containsNumber="1" containsInteger="1">
        <n v="100001.0"/>
        <n v="100002.0"/>
        <n v="100003.0"/>
        <n v="100004.0"/>
        <n v="100005.0"/>
        <n v="100006.0"/>
        <n v="100007.0"/>
        <n v="100008.0"/>
        <n v="100009.0"/>
        <n v="100010.0"/>
        <n v="100011.0"/>
        <n v="100012.0"/>
        <n v="100013.0"/>
        <n v="100014.0"/>
        <n v="100015.0"/>
        <n v="100016.0"/>
        <n v="100017.0"/>
        <n v="100018.0"/>
        <n v="100019.0"/>
        <n v="100020.0"/>
        <n v="100021.0"/>
        <n v="100022.0"/>
        <n v="100023.0"/>
        <n v="100024.0"/>
      </sharedItems>
    </cacheField>
    <cacheField name="Date" numFmtId="167">
      <sharedItems containsSemiMixedTypes="0" containsDate="1" containsString="0">
        <d v="2013-09-02T00:00:00Z"/>
        <d v="2013-08-02T00:00:00Z"/>
        <d v="2013-07-02T00:00:00Z"/>
        <d v="2013-06-02T00:00:00Z"/>
        <d v="2013-05-02T00:00:00Z"/>
        <d v="2013-04-02T00:00:00Z"/>
        <d v="2013-03-02T00:00:00Z"/>
        <d v="2013-02-02T00:00:00Z"/>
        <d v="2013-01-02T00:00:00Z"/>
      </sharedItems>
    </cacheField>
    <cacheField name="Driver's name" numFmtId="0">
      <sharedItems>
        <s v="John May"/>
        <s v="Peter White"/>
        <s v="Carl Nowak"/>
        <s v="George Ramsay"/>
        <s v="Mertl Pavel"/>
      </sharedItems>
    </cacheField>
    <cacheField name="Item" numFmtId="0">
      <sharedItems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>
        <n v="25.0"/>
        <n v="30.0"/>
        <n v="15.0"/>
        <n v="32.0"/>
        <n v="18.0"/>
        <n v="14.0"/>
        <n v="13.0"/>
        <n v="34.0"/>
      </sharedItems>
    </cacheField>
    <cacheField name="Transport" numFmtId="0">
      <sharedItems>
        <s v="truck 4"/>
        <s v="truck 3"/>
        <s v="truck 1"/>
        <s v="truck 2"/>
        <s v="airplane"/>
      </sharedItems>
    </cacheField>
    <cacheField name="Destination" numFmtId="0">
      <sharedItems>
        <s v="Boston"/>
        <s v="NY"/>
        <s v="Philadelphia"/>
        <s v="Baltimore"/>
        <s v="Pittsburg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5" sheet="Copy of Data_ex13_26"/>
  </cacheSource>
  <cacheFields>
    <cacheField name="Order no." numFmtId="0">
      <sharedItems containsSemiMixedTypes="0" containsString="0" containsNumber="1" containsInteger="1">
        <n v="100001.0"/>
        <n v="100002.0"/>
        <n v="100003.0"/>
        <n v="100004.0"/>
        <n v="100005.0"/>
        <n v="100006.0"/>
        <n v="100007.0"/>
        <n v="100008.0"/>
        <n v="100009.0"/>
        <n v="100010.0"/>
        <n v="100011.0"/>
        <n v="100012.0"/>
        <n v="100013.0"/>
        <n v="100014.0"/>
        <n v="100015.0"/>
        <n v="100016.0"/>
        <n v="100017.0"/>
        <n v="100018.0"/>
        <n v="100019.0"/>
        <n v="100020.0"/>
        <n v="100021.0"/>
        <n v="100022.0"/>
        <n v="100023.0"/>
        <n v="100024.0"/>
      </sharedItems>
    </cacheField>
    <cacheField name="Date" numFmtId="167">
      <sharedItems containsSemiMixedTypes="0" containsDate="1" containsString="0">
        <d v="2013-09-02T00:00:00Z"/>
        <d v="2013-08-02T00:00:00Z"/>
        <d v="2013-07-02T00:00:00Z"/>
        <d v="2013-06-02T00:00:00Z"/>
        <d v="2013-05-02T00:00:00Z"/>
        <d v="2013-04-02T00:00:00Z"/>
        <d v="2013-03-02T00:00:00Z"/>
        <d v="2013-02-02T00:00:00Z"/>
        <d v="2013-01-02T00:00:00Z"/>
      </sharedItems>
    </cacheField>
    <cacheField name="Driver's name" numFmtId="0">
      <sharedItems>
        <s v="John May"/>
        <s v="Peter White"/>
        <s v="Carl Nowak"/>
        <s v="George Ramsay"/>
        <s v="Mertl Pavel"/>
      </sharedItems>
    </cacheField>
    <cacheField name="Item" numFmtId="0">
      <sharedItems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>
        <n v="25.0"/>
        <n v="30.0"/>
        <n v="15.0"/>
        <n v="32.0"/>
        <n v="18.0"/>
        <n v="14.0"/>
        <n v="13.0"/>
        <n v="34.0"/>
      </sharedItems>
    </cacheField>
    <cacheField name="Transport" numFmtId="0">
      <sharedItems>
        <s v="truck 4"/>
        <s v="truck 3"/>
        <s v="truck 1"/>
        <s v="truck 2"/>
        <s v="airplane"/>
      </sharedItems>
    </cacheField>
    <cacheField name="Destination" numFmtId="0">
      <sharedItems>
        <s v="Boston"/>
        <s v="NY"/>
        <s v="Philadelphia"/>
        <s v="Baltimore"/>
        <s v="Pittsburg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7" sheet="Data_ex27_33"/>
  </cacheSource>
  <cacheFields>
    <cacheField name="Date">
      <sharedItems containsDate="1" containsMixedTypes="1">
        <d v="2013-01-05T00:00:00Z"/>
        <d v="2013-02-05T00:00:00Z"/>
        <d v="2013-03-05T00:00:00Z"/>
        <d v="2013-04-05T00:00:00Z"/>
        <d v="2013-05-05T00:00:00Z"/>
        <d v="2013-06-05T00:00:00Z"/>
        <d v="2013-07-05T00:00:00Z"/>
        <d v="2013-08-05T00:00:00Z"/>
        <d v="2013-09-05T00:00:00Z"/>
        <d v="2013-10-05T00:00:00Z"/>
        <d v="2013-11-05T00:00:00Z"/>
        <d v="2013-12-05T00:00:00Z"/>
        <s v="5/13/2013"/>
        <s v="5/14/2013"/>
        <s v="5/15/2013"/>
        <s v="5/16/2013"/>
        <s v="5/17/2013"/>
        <s v="5/18/2013"/>
        <s v="5/19/2013"/>
        <s v="5/20/2013"/>
        <s v="5/21/2013"/>
        <s v="5/22/2013"/>
        <s v="5/23/2013"/>
        <s v="5/24/2013"/>
        <s v="5/25/2013"/>
        <s v="5/26/2013"/>
        <s v="5/27/2013"/>
        <s v="5/28/2013"/>
        <s v="5/29/2013"/>
        <s v="5/30/2013"/>
        <s v="5/31/2013"/>
      </sharedItems>
    </cacheField>
    <cacheField name="Service" numFmtId="0">
      <sharedItems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>
        <s v="Jane"/>
        <s v="Martha"/>
        <s v="Lucy"/>
        <s v="Alex"/>
        <s v="Rachel"/>
        <s v="Ashley"/>
        <s v="Sandy"/>
      </sharedItems>
    </cacheField>
    <cacheField name="Payment" numFmtId="0">
      <sharedItems>
        <s v="cash"/>
        <s v="credit card"/>
      </sharedItems>
    </cacheField>
    <cacheField name="Price" numFmtId="4">
      <sharedItems containsSemiMixedTypes="0" containsString="0" containsNumber="1" containsInteger="1">
        <n v="7.0"/>
        <n v="60.0"/>
        <n v="33.0"/>
        <n v="67.0"/>
        <n v="17.0"/>
        <n v="3.0"/>
        <n v="23.0"/>
        <n v="4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ata_ex13_26" cacheId="0" dataCaption="" createdVersion="6" compact="0" compactData="0">
  <location ref="N4:O9" firstHeaderRow="0" firstDataRow="1" firstDataCol="0" rowPageCount="1" colPageCount="1"/>
  <pivotFields>
    <pivotField name="Order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axis="axisPag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pageFields>
    <pageField fld="1"/>
  </pageFields>
  <dataFields>
    <dataField name="SUM of Number of items" fld="4" baseField="0"/>
  </dataFields>
  <filters>
    <filter fld="1" type="captionBetween" evalOrder="-1" id="1" stringValue1="2/3/2013" stringValue2="2/6/2013">
      <autoFilter ref="A1">
        <filterColumn colId="0">
          <customFilters and="1">
            <customFilter operator="greaterThanOrEqual" val="2/3/2013"/>
            <customFilter operator="lessThanOrEqual" val="2/6/2013"/>
          </customFilters>
        </filterColumn>
      </autoFilter>
    </filter>
  </filters>
</pivotTableDefinition>
</file>

<file path=xl/pivotTables/pivotTable10.xml><?xml version="1.0" encoding="utf-8"?>
<pivotTableDefinition xmlns="http://schemas.openxmlformats.org/spreadsheetml/2006/main" name="Data_ex27_33 4" cacheId="2" dataCaption="" rowGrandTotals="0" compact="0" compactData="0">
  <location ref="S3:T4" firstHeaderRow="0" firstDataRow="1" firstDataCol="0" rowPageCount="1" colPageCount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rvice" axis="axisRow" compact="0" outline="0" multipleItemSelectionAllowed="1" showAll="0" sortType="ascending">
      <items>
        <item h="1" x="3"/>
        <item x="2"/>
        <item h="1" x="5"/>
        <item h="1" x="4"/>
        <item h="1" x="0"/>
        <item h="1" x="1"/>
        <item t="default"/>
      </items>
    </pivotField>
    <pivotField name="Stylist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axis="axisPage" compact="0" outline="0" multipleItemSelectionAllowed="1" showAll="0">
      <items>
        <item x="0"/>
        <item h="1" x="1"/>
        <item t="default"/>
      </items>
    </pivotField>
    <pivotField name="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pageFields>
    <pageField fld="3"/>
  </pageFields>
  <dataFields>
    <dataField name="SUM of Price" fld="4" baseField="0"/>
  </dataFields>
</pivotTableDefinition>
</file>

<file path=xl/pivotTables/pivotTable11.xml><?xml version="1.0" encoding="utf-8"?>
<pivotTableDefinition xmlns="http://schemas.openxmlformats.org/spreadsheetml/2006/main" name="Data_ex27_33 5" cacheId="2" dataCaption="" rowGrandTotals="0" compact="0" compactData="0">
  <location ref="W4:X5" firstHeaderRow="0" firstDataRow="1" firstDataCol="0" rowPageCount="2" colPageCount="1"/>
  <pivotFields>
    <pivotField name="Da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ame="Service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Stylist name" axis="axisRow" compact="0" outline="0" multipleItemSelectionAllowed="1" showAll="0" sortType="ascending">
      <items>
        <item h="1" x="3"/>
        <item h="1" x="5"/>
        <item x="0"/>
        <item h="1" x="2"/>
        <item h="1" x="1"/>
        <item h="1" x="4"/>
        <item h="1" x="6"/>
        <item t="default"/>
      </items>
    </pivotField>
    <pivotField name="Payment" compact="0" outline="0" multipleItemSelectionAllowed="1" showAll="0">
      <items>
        <item x="0"/>
        <item x="1"/>
        <item t="default"/>
      </items>
    </pivotField>
    <pivotField name="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pageFields>
    <pageField fld="0"/>
    <pageField fld="1"/>
  </pageFields>
  <dataFields>
    <dataField name="SUM of Price" fld="4" baseField="0"/>
  </dataFields>
</pivotTableDefinition>
</file>

<file path=xl/pivotTables/pivotTable12.xml><?xml version="1.0" encoding="utf-8"?>
<pivotTableDefinition xmlns="http://schemas.openxmlformats.org/spreadsheetml/2006/main" name="Data_ex27_33 6" cacheId="2" dataCaption="" rowGrandTotals="0" compact="0" compactData="0">
  <location ref="F10:G11" firstHeaderRow="0" firstDataRow="1" firstDataCol="0" rowPageCount="1" colPageCount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rvice" axis="axisPage" dataField="1" compact="0" outline="0" multipleItemSelectionAllowed="1" showAll="0">
      <items>
        <item h="1" x="0"/>
        <item h="1" x="1"/>
        <item h="1" x="2"/>
        <item h="1" x="3"/>
        <item h="1" x="4"/>
        <item x="5"/>
        <item t="default"/>
      </items>
    </pivotField>
    <pivotField name="Stylist name" axis="axisRow" compact="0" outline="0" multipleItemSelectionAllowed="1" showAll="0" sortType="ascending">
      <items>
        <item h="1" x="3"/>
        <item h="1" x="5"/>
        <item h="1" x="0"/>
        <item h="1" x="2"/>
        <item x="1"/>
        <item h="1" x="4"/>
        <item h="1" x="6"/>
        <item t="default"/>
      </items>
    </pivotField>
    <pivotField name="Payment" compact="0" outline="0" multipleItemSelectionAllowed="1" showAll="0">
      <items>
        <item x="0"/>
        <item x="1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pageFields>
    <pageField fld="1"/>
  </pageFields>
  <dataFields>
    <dataField name="COUNTA of Service" fld="1" subtotal="count" baseField="0"/>
  </dataFields>
</pivotTableDefinition>
</file>

<file path=xl/pivotTables/pivotTable13.xml><?xml version="1.0" encoding="utf-8"?>
<pivotTableDefinition xmlns="http://schemas.openxmlformats.org/spreadsheetml/2006/main" name="Data_ex27_33 7" cacheId="2" dataCaption="" rowGrandTotals="0" compact="0" compactData="0">
  <location ref="I10:J41" firstHeaderRow="0" firstDataRow="1" firstDataCol="0"/>
  <pivotFields>
    <pivotField name="D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rv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ylist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dataField="1" compact="0" outline="0" multipleItemSelectionAllowed="1" showAll="0">
      <items>
        <item x="0"/>
        <item x="1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Payment" fld="3" subtotal="count" baseField="0"/>
  </dataFields>
</pivotTableDefinition>
</file>

<file path=xl/pivotTables/pivotTable2.xml><?xml version="1.0" encoding="utf-8"?>
<pivotTableDefinition xmlns="http://schemas.openxmlformats.org/spreadsheetml/2006/main" name="Copy of Data_ex13_26" cacheId="1" dataCaption="" rowGrandTotals="0" compact="0" compactData="0">
  <location ref="N1:P6" firstHeaderRow="0" firstDataRow="2" firstDataCol="0"/>
  <pivotFields>
    <pivotField name="Order no.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compact="0" outline="0" multipleItemSelectionAllowed="1" showAll="0">
      <items>
        <item x="0"/>
        <item x="1"/>
        <item x="2"/>
        <item x="3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axis="axisRow" compact="0" outline="0" multipleItemSelectionAllowed="1" showAll="0" sortType="ascending">
      <items>
        <item x="3"/>
        <item x="0"/>
        <item x="1"/>
        <item x="2"/>
        <item x="4"/>
        <item t="default"/>
      </items>
    </pivotField>
  </pivotFields>
  <rowFields>
    <field x="6"/>
  </rowFields>
  <colFields>
    <field x="-2"/>
  </colFields>
  <dataFields>
    <dataField name="SUM of Number of items" fld="4" baseField="0"/>
    <dataField name="COUNT of Order no." fld="0" subtotal="countNums" baseField="0"/>
  </dataFields>
</pivotTableDefinition>
</file>

<file path=xl/pivotTables/pivotTable3.xml><?xml version="1.0" encoding="utf-8"?>
<pivotTableDefinition xmlns="http://schemas.openxmlformats.org/spreadsheetml/2006/main" name="Copy of Data_ex13_26 2" cacheId="1" dataCaption="" rowGrandTotals="0" compact="0" compactData="0">
  <location ref="L21:M22" firstHeaderRow="0" firstDataRow="1" firstDataCol="0"/>
  <pivotFields>
    <pivotField name="Order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axis="axisRow" compact="0" outline="0" multipleItemSelectionAllowed="1" showAll="0" sortType="ascending">
      <items>
        <item h="1" x="3"/>
        <item x="2"/>
        <item h="1" x="0"/>
        <item h="1" x="1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SUM of Number of items" fld="4" baseField="0"/>
  </dataFields>
</pivotTableDefinition>
</file>

<file path=xl/pivotTables/pivotTable4.xml><?xml version="1.0" encoding="utf-8"?>
<pivotTableDefinition xmlns="http://schemas.openxmlformats.org/spreadsheetml/2006/main" name="Copy of Data_ex13_26 3" cacheId="1" dataCaption="" rowGrandTotals="0" compact="0" compactData="0">
  <location ref="L24:M25" firstHeaderRow="0" firstDataRow="1" firstDataCol="0"/>
  <pivotFields>
    <pivotField name="Order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axis="axisRow" compact="0" outline="0" multipleItemSelectionAllowed="1" showAll="0" sortType="ascending">
      <items>
        <item h="1" x="3"/>
        <item h="1" x="2"/>
        <item h="1" x="0"/>
        <item x="1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SUM of Number of items" fld="4" baseField="0"/>
  </dataFields>
</pivotTableDefinition>
</file>

<file path=xl/pivotTables/pivotTable5.xml><?xml version="1.0" encoding="utf-8"?>
<pivotTableDefinition xmlns="http://schemas.openxmlformats.org/spreadsheetml/2006/main" name="Copy of Data_ex13_26 4" cacheId="1" dataCaption="" createdVersion="6" compact="0" compactData="0">
  <location ref="L57:M62" firstHeaderRow="0" firstDataRow="1" firstDataCol="0" rowPageCount="1" colPageCount="1"/>
  <pivotFields>
    <pivotField name="Order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axis="axisPag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pageFields>
    <pageField fld="1"/>
  </pageFields>
  <dataFields>
    <dataField name="SUM of Number of items" fld="4" baseField="0"/>
  </dataFields>
  <filters>
    <filter fld="1" type="captionBetween" evalOrder="-1" id="1" stringValue1="2/3/2013" stringValue2="2/6/2013">
      <autoFilter ref="A1">
        <filterColumn colId="0">
          <customFilters and="1">
            <customFilter operator="greaterThanOrEqual" val="2/3/2013"/>
            <customFilter operator="lessThanOrEqual" val="2/6/2013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Copy of Data_ex13_26 5" cacheId="1" dataCaption="" createdVersion="6" compact="0" compactData="0">
  <location ref="P55:Q60" firstHeaderRow="0" firstDataRow="1" firstDataCol="0" rowPageCount="1" colPageCount="1"/>
  <pivotFields>
    <pivotField name="Order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" axis="axisPag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iver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tem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Number of item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pageFields>
    <pageField fld="1"/>
  </pageFields>
  <dataFields>
    <dataField name="SUM of Number of items" fld="4" baseField="0"/>
  </dataFields>
  <filters>
    <filter fld="1" type="captionBetween" evalOrder="-1" id="1" stringValue1="2/3/2013" stringValue2="2/6/2013">
      <autoFilter ref="A1">
        <filterColumn colId="0">
          <customFilters and="1">
            <customFilter operator="greaterThanOrEqual" val="2/3/2013"/>
            <customFilter operator="lessThanOrEqual" val="2/6/2013"/>
          </customFilters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Data_ex27_33" cacheId="2" dataCaption="" compact="0" compactData="0">
  <location ref="F3:F4" firstHeaderRow="0" firstDataRow="0" firstDataCol="0" rowPageCount="1" colPageCount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rvice" axis="axisPage" dataField="1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Stylist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compact="0" outline="0" multipleItemSelectionAllowed="1" showAll="0">
      <items>
        <item x="0"/>
        <item x="1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pageFields>
    <pageField fld="1"/>
  </pageFields>
  <dataFields>
    <dataField name="COUNTA of Service" fld="1" subtotal="count" baseField="0"/>
  </dataFields>
</pivotTableDefinition>
</file>

<file path=xl/pivotTables/pivotTable8.xml><?xml version="1.0" encoding="utf-8"?>
<pivotTableDefinition xmlns="http://schemas.openxmlformats.org/spreadsheetml/2006/main" name="Data_ex27_33 2" cacheId="2" dataCaption="" rowGrandTotals="0" compact="0" compactData="0">
  <location ref="L1:M2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rvice" axis="axisRow" compact="0" outline="0" multipleItemSelectionAllowed="1" showAll="0" sortType="ascending">
      <items>
        <item h="1" x="3"/>
        <item h="1" x="2"/>
        <item h="1" x="5"/>
        <item h="1" x="4"/>
        <item x="0"/>
        <item h="1" x="1"/>
        <item t="default"/>
      </items>
    </pivotField>
    <pivotField name="Stylist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compact="0" outline="0" multipleItemSelectionAllowed="1" showAll="0">
      <items>
        <item x="0"/>
        <item x="1"/>
        <item t="default"/>
      </items>
    </pivotField>
    <pivotField name="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dataFields>
    <dataField name="SUM of Price" fld="4" baseField="0"/>
  </dataFields>
</pivotTableDefinition>
</file>

<file path=xl/pivotTables/pivotTable9.xml><?xml version="1.0" encoding="utf-8"?>
<pivotTableDefinition xmlns="http://schemas.openxmlformats.org/spreadsheetml/2006/main" name="Data_ex27_33 3" cacheId="2" dataCaption="" rowGrandTotals="0" compact="0" compactData="0">
  <location ref="O3:P4" firstHeaderRow="0" firstDataRow="1" firstDataCol="0" rowPageCount="1" colPageCount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rvice" axis="axisRow" compact="0" outline="0" multipleItemSelectionAllowed="1" showAll="0" sortType="ascending">
      <items>
        <item h="1" x="3"/>
        <item h="1" x="2"/>
        <item h="1" x="5"/>
        <item h="1" x="4"/>
        <item x="0"/>
        <item h="1" x="1"/>
        <item t="default"/>
      </items>
    </pivotField>
    <pivotField name="Stylist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axis="axisPage" dataField="1" compact="0" outline="0" multipleItemSelectionAllowed="1" showAll="0">
      <items>
        <item x="0"/>
        <item h="1" x="1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pageFields>
    <pageField fld="3"/>
  </pageFields>
  <dataFields>
    <dataField name="COUNTA of Payment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pivotTable" Target="../pivotTables/pivotTable13.xm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90" Type="http://schemas.openxmlformats.org/officeDocument/2006/relationships/hyperlink" Target="https://stats.espncricinfo.com/ci/engine/match/64126.html" TargetMode="External"/><Relationship Id="rId194" Type="http://schemas.openxmlformats.org/officeDocument/2006/relationships/hyperlink" Target="https://stats.espncricinfo.com/ci/content/team/7.html" TargetMode="External"/><Relationship Id="rId193" Type="http://schemas.openxmlformats.org/officeDocument/2006/relationships/hyperlink" Target="https://stats.espncricinfo.com/ci/engine/match/64127.html" TargetMode="External"/><Relationship Id="rId192" Type="http://schemas.openxmlformats.org/officeDocument/2006/relationships/hyperlink" Target="https://stats.espncricinfo.com/ci/content/ground/57897.html" TargetMode="External"/><Relationship Id="rId191" Type="http://schemas.openxmlformats.org/officeDocument/2006/relationships/hyperlink" Target="https://stats.espncricinfo.com/ci/content/team/7.html" TargetMode="External"/><Relationship Id="rId187" Type="http://schemas.openxmlformats.org/officeDocument/2006/relationships/hyperlink" Target="https://stats.espncricinfo.com/ci/engine/match/64126.html" TargetMode="External"/><Relationship Id="rId186" Type="http://schemas.openxmlformats.org/officeDocument/2006/relationships/hyperlink" Target="https://stats.espncricinfo.com/ci/content/ground/57980.html" TargetMode="External"/><Relationship Id="rId185" Type="http://schemas.openxmlformats.org/officeDocument/2006/relationships/hyperlink" Target="https://stats.espncricinfo.com/ci/content/team/7.html" TargetMode="External"/><Relationship Id="rId184" Type="http://schemas.openxmlformats.org/officeDocument/2006/relationships/hyperlink" Target="https://stats.espncricinfo.com/ci/engine/match/64125.html" TargetMode="External"/><Relationship Id="rId189" Type="http://schemas.openxmlformats.org/officeDocument/2006/relationships/hyperlink" Target="https://stats.espncricinfo.com/ci/content/ground/57980.html" TargetMode="External"/><Relationship Id="rId188" Type="http://schemas.openxmlformats.org/officeDocument/2006/relationships/hyperlink" Target="https://stats.espncricinfo.com/ci/content/team/7.html" TargetMode="External"/><Relationship Id="rId183" Type="http://schemas.openxmlformats.org/officeDocument/2006/relationships/hyperlink" Target="https://stats.espncricinfo.com/ci/content/ground/57991.html" TargetMode="External"/><Relationship Id="rId182" Type="http://schemas.openxmlformats.org/officeDocument/2006/relationships/hyperlink" Target="https://stats.espncricinfo.com/ci/content/team/7.html" TargetMode="External"/><Relationship Id="rId181" Type="http://schemas.openxmlformats.org/officeDocument/2006/relationships/hyperlink" Target="https://stats.espncricinfo.com/ci/engine/match/64125.html" TargetMode="External"/><Relationship Id="rId180" Type="http://schemas.openxmlformats.org/officeDocument/2006/relationships/hyperlink" Target="https://stats.espncricinfo.com/ci/content/ground/57991.html" TargetMode="External"/><Relationship Id="rId176" Type="http://schemas.openxmlformats.org/officeDocument/2006/relationships/hyperlink" Target="https://stats.espncricinfo.com/ci/content/team/25.html" TargetMode="External"/><Relationship Id="rId297" Type="http://schemas.openxmlformats.org/officeDocument/2006/relationships/hyperlink" Target="https://stats.espncricinfo.com/ci/content/ground/56490.html" TargetMode="External"/><Relationship Id="rId175" Type="http://schemas.openxmlformats.org/officeDocument/2006/relationships/hyperlink" Target="https://stats.espncricinfo.com/ci/engine/match/64111.html" TargetMode="External"/><Relationship Id="rId296" Type="http://schemas.openxmlformats.org/officeDocument/2006/relationships/hyperlink" Target="https://stats.espncricinfo.com/ci/content/team/2.html" TargetMode="External"/><Relationship Id="rId174" Type="http://schemas.openxmlformats.org/officeDocument/2006/relationships/hyperlink" Target="https://stats.espncricinfo.com/ci/content/ground/56661.html" TargetMode="External"/><Relationship Id="rId295" Type="http://schemas.openxmlformats.org/officeDocument/2006/relationships/hyperlink" Target="https://stats.espncricinfo.com/ci/engine/match/291353.html" TargetMode="External"/><Relationship Id="rId173" Type="http://schemas.openxmlformats.org/officeDocument/2006/relationships/hyperlink" Target="https://stats.espncricinfo.com/ci/content/team/25.html" TargetMode="External"/><Relationship Id="rId294" Type="http://schemas.openxmlformats.org/officeDocument/2006/relationships/hyperlink" Target="https://stats.espncricinfo.com/ci/content/ground/56490.html" TargetMode="External"/><Relationship Id="rId179" Type="http://schemas.openxmlformats.org/officeDocument/2006/relationships/hyperlink" Target="https://stats.espncricinfo.com/ci/content/team/7.html" TargetMode="External"/><Relationship Id="rId178" Type="http://schemas.openxmlformats.org/officeDocument/2006/relationships/hyperlink" Target="https://stats.espncricinfo.com/ci/engine/match/64112.html" TargetMode="External"/><Relationship Id="rId299" Type="http://schemas.openxmlformats.org/officeDocument/2006/relationships/hyperlink" Target="https://stats.espncricinfo.com/ci/content/team/2.html" TargetMode="External"/><Relationship Id="rId177" Type="http://schemas.openxmlformats.org/officeDocument/2006/relationships/hyperlink" Target="https://stats.espncricinfo.com/ci/content/ground/56656.html" TargetMode="External"/><Relationship Id="rId298" Type="http://schemas.openxmlformats.org/officeDocument/2006/relationships/hyperlink" Target="https://stats.espncricinfo.com/ci/engine/match/291353.html" TargetMode="External"/><Relationship Id="rId198" Type="http://schemas.openxmlformats.org/officeDocument/2006/relationships/hyperlink" Target="https://stats.espncricinfo.com/ci/content/ground/59537.html" TargetMode="External"/><Relationship Id="rId197" Type="http://schemas.openxmlformats.org/officeDocument/2006/relationships/hyperlink" Target="https://stats.espncricinfo.com/ci/content/team/9.html" TargetMode="External"/><Relationship Id="rId196" Type="http://schemas.openxmlformats.org/officeDocument/2006/relationships/hyperlink" Target="https://stats.espncricinfo.com/ci/engine/match/64127.html" TargetMode="External"/><Relationship Id="rId195" Type="http://schemas.openxmlformats.org/officeDocument/2006/relationships/hyperlink" Target="https://stats.espncricinfo.com/ci/content/ground/57897.html" TargetMode="External"/><Relationship Id="rId199" Type="http://schemas.openxmlformats.org/officeDocument/2006/relationships/hyperlink" Target="https://stats.espncricinfo.com/ci/engine/match/219062.html" TargetMode="External"/><Relationship Id="rId150" Type="http://schemas.openxmlformats.org/officeDocument/2006/relationships/hyperlink" Target="https://stats.espncricinfo.com/ci/content/ground/58008.html" TargetMode="External"/><Relationship Id="rId271" Type="http://schemas.openxmlformats.org/officeDocument/2006/relationships/hyperlink" Target="https://stats.espncricinfo.com/ci/engine/match/239923.html" TargetMode="External"/><Relationship Id="rId392" Type="http://schemas.openxmlformats.org/officeDocument/2006/relationships/hyperlink" Target="https://stats.espncricinfo.com/ci/content/team/8.html" TargetMode="External"/><Relationship Id="rId270" Type="http://schemas.openxmlformats.org/officeDocument/2006/relationships/hyperlink" Target="https://stats.espncricinfo.com/ci/content/ground/59458.html" TargetMode="External"/><Relationship Id="rId391" Type="http://schemas.openxmlformats.org/officeDocument/2006/relationships/hyperlink" Target="https://stats.espncricinfo.com/ci/engine/match/366629.html" TargetMode="External"/><Relationship Id="rId390" Type="http://schemas.openxmlformats.org/officeDocument/2006/relationships/hyperlink" Target="https://stats.espncricinfo.com/ci/content/ground/58895.html" TargetMode="External"/><Relationship Id="rId1" Type="http://schemas.openxmlformats.org/officeDocument/2006/relationships/hyperlink" Target="https://stats.espncricinfo.com/ci/engine/player/35263.html?class=1;orderby=batted_score;template=results;type=batting;view=innings" TargetMode="External"/><Relationship Id="rId2" Type="http://schemas.openxmlformats.org/officeDocument/2006/relationships/hyperlink" Target="https://stats.espncricinfo.com/ci/engine/player/35263.html?class=1;orderby=minutes;template=results;type=batting;view=innings" TargetMode="External"/><Relationship Id="rId3" Type="http://schemas.openxmlformats.org/officeDocument/2006/relationships/hyperlink" Target="https://stats.espncricinfo.com/ci/engine/player/35263.html?class=1;orderby=balls_faced;template=results;type=batting;view=innings" TargetMode="External"/><Relationship Id="rId149" Type="http://schemas.openxmlformats.org/officeDocument/2006/relationships/hyperlink" Target="https://stats.espncricinfo.com/ci/content/team/2.html" TargetMode="External"/><Relationship Id="rId4" Type="http://schemas.openxmlformats.org/officeDocument/2006/relationships/hyperlink" Target="https://stats.espncricinfo.com/ci/engine/player/35263.html?class=1;orderby=fours;template=results;type=batting;view=innings" TargetMode="External"/><Relationship Id="rId148" Type="http://schemas.openxmlformats.org/officeDocument/2006/relationships/hyperlink" Target="https://stats.espncricinfo.com/ci/engine/match/64100.html" TargetMode="External"/><Relationship Id="rId269" Type="http://schemas.openxmlformats.org/officeDocument/2006/relationships/hyperlink" Target="https://stats.espncricinfo.com/ci/content/team/4.html" TargetMode="External"/><Relationship Id="rId9" Type="http://schemas.openxmlformats.org/officeDocument/2006/relationships/hyperlink" Target="https://stats.espncricinfo.com/ci/engine/player/35263.html?class=1;orderby=innings_number;template=results;type=batting;view=innings" TargetMode="External"/><Relationship Id="rId143" Type="http://schemas.openxmlformats.org/officeDocument/2006/relationships/hyperlink" Target="https://stats.espncricinfo.com/ci/content/team/2.html" TargetMode="External"/><Relationship Id="rId264" Type="http://schemas.openxmlformats.org/officeDocument/2006/relationships/hyperlink" Target="https://stats.espncricinfo.com/ci/content/ground/59421.html" TargetMode="External"/><Relationship Id="rId385" Type="http://schemas.openxmlformats.org/officeDocument/2006/relationships/hyperlink" Target="https://stats.espncricinfo.com/ci/engine/match/386496.html" TargetMode="External"/><Relationship Id="rId142" Type="http://schemas.openxmlformats.org/officeDocument/2006/relationships/hyperlink" Target="https://stats.espncricinfo.com/ci/engine/match/64099.html" TargetMode="External"/><Relationship Id="rId263" Type="http://schemas.openxmlformats.org/officeDocument/2006/relationships/hyperlink" Target="https://stats.espncricinfo.com/ci/content/team/4.html" TargetMode="External"/><Relationship Id="rId384" Type="http://schemas.openxmlformats.org/officeDocument/2006/relationships/hyperlink" Target="https://stats.espncricinfo.com/ci/content/ground/58857.html" TargetMode="External"/><Relationship Id="rId141" Type="http://schemas.openxmlformats.org/officeDocument/2006/relationships/hyperlink" Target="https://stats.espncricinfo.com/ci/content/ground/57897.html" TargetMode="External"/><Relationship Id="rId262" Type="http://schemas.openxmlformats.org/officeDocument/2006/relationships/hyperlink" Target="https://stats.espncricinfo.com/ci/engine/match/239921.html" TargetMode="External"/><Relationship Id="rId383" Type="http://schemas.openxmlformats.org/officeDocument/2006/relationships/hyperlink" Target="https://stats.espncricinfo.com/ci/content/team/5.html" TargetMode="External"/><Relationship Id="rId140" Type="http://schemas.openxmlformats.org/officeDocument/2006/relationships/hyperlink" Target="https://stats.espncricinfo.com/ci/content/team/2.html" TargetMode="External"/><Relationship Id="rId261" Type="http://schemas.openxmlformats.org/officeDocument/2006/relationships/hyperlink" Target="https://stats.espncricinfo.com/ci/content/ground/59518.html" TargetMode="External"/><Relationship Id="rId382" Type="http://schemas.openxmlformats.org/officeDocument/2006/relationships/hyperlink" Target="https://stats.espncricinfo.com/ci/engine/match/386496.html" TargetMode="External"/><Relationship Id="rId5" Type="http://schemas.openxmlformats.org/officeDocument/2006/relationships/hyperlink" Target="https://stats.espncricinfo.com/ci/engine/player/35263.html?class=1;orderby=sixes;template=results;type=batting;view=innings" TargetMode="External"/><Relationship Id="rId147" Type="http://schemas.openxmlformats.org/officeDocument/2006/relationships/hyperlink" Target="https://stats.espncricinfo.com/ci/content/ground/58008.html" TargetMode="External"/><Relationship Id="rId268" Type="http://schemas.openxmlformats.org/officeDocument/2006/relationships/hyperlink" Target="https://stats.espncricinfo.com/ci/engine/match/239922.html" TargetMode="External"/><Relationship Id="rId389" Type="http://schemas.openxmlformats.org/officeDocument/2006/relationships/hyperlink" Target="https://stats.espncricinfo.com/ci/content/team/5.html" TargetMode="External"/><Relationship Id="rId6" Type="http://schemas.openxmlformats.org/officeDocument/2006/relationships/hyperlink" Target="https://stats.espncricinfo.com/ci/engine/player/35263.html?class=1;orderby=batting_strike_rate;template=results;type=batting;view=innings" TargetMode="External"/><Relationship Id="rId146" Type="http://schemas.openxmlformats.org/officeDocument/2006/relationships/hyperlink" Target="https://stats.espncricinfo.com/ci/content/team/2.html" TargetMode="External"/><Relationship Id="rId267" Type="http://schemas.openxmlformats.org/officeDocument/2006/relationships/hyperlink" Target="https://stats.espncricinfo.com/ci/content/ground/59421.html" TargetMode="External"/><Relationship Id="rId388" Type="http://schemas.openxmlformats.org/officeDocument/2006/relationships/hyperlink" Target="https://stats.espncricinfo.com/ci/engine/match/366629.html" TargetMode="External"/><Relationship Id="rId7" Type="http://schemas.openxmlformats.org/officeDocument/2006/relationships/hyperlink" Target="https://stats.espncricinfo.com/ci/engine/player/35263.html?class=1;orderby=batting_position;template=results;type=batting;view=innings" TargetMode="External"/><Relationship Id="rId145" Type="http://schemas.openxmlformats.org/officeDocument/2006/relationships/hyperlink" Target="https://stats.espncricinfo.com/ci/engine/match/64099.html" TargetMode="External"/><Relationship Id="rId266" Type="http://schemas.openxmlformats.org/officeDocument/2006/relationships/hyperlink" Target="https://stats.espncricinfo.com/ci/content/team/4.html" TargetMode="External"/><Relationship Id="rId387" Type="http://schemas.openxmlformats.org/officeDocument/2006/relationships/hyperlink" Target="https://stats.espncricinfo.com/ci/content/ground/58895.html" TargetMode="External"/><Relationship Id="rId8" Type="http://schemas.openxmlformats.org/officeDocument/2006/relationships/hyperlink" Target="https://stats.espncricinfo.com/ci/engine/player/35263.html?class=1;orderby=dismissal;template=results;type=batting;view=innings" TargetMode="External"/><Relationship Id="rId144" Type="http://schemas.openxmlformats.org/officeDocument/2006/relationships/hyperlink" Target="https://stats.espncricinfo.com/ci/content/ground/57897.html" TargetMode="External"/><Relationship Id="rId265" Type="http://schemas.openxmlformats.org/officeDocument/2006/relationships/hyperlink" Target="https://stats.espncricinfo.com/ci/engine/match/239922.html" TargetMode="External"/><Relationship Id="rId386" Type="http://schemas.openxmlformats.org/officeDocument/2006/relationships/hyperlink" Target="https://stats.espncricinfo.com/ci/content/team/5.html" TargetMode="External"/><Relationship Id="rId260" Type="http://schemas.openxmlformats.org/officeDocument/2006/relationships/hyperlink" Target="https://stats.espncricinfo.com/ci/content/team/4.html" TargetMode="External"/><Relationship Id="rId381" Type="http://schemas.openxmlformats.org/officeDocument/2006/relationships/hyperlink" Target="https://stats.espncricinfo.com/ci/content/ground/58857.html" TargetMode="External"/><Relationship Id="rId380" Type="http://schemas.openxmlformats.org/officeDocument/2006/relationships/hyperlink" Target="https://stats.espncricinfo.com/ci/content/team/5.html" TargetMode="External"/><Relationship Id="rId139" Type="http://schemas.openxmlformats.org/officeDocument/2006/relationships/hyperlink" Target="https://stats.espncricinfo.com/ci/engine/match/64083.html" TargetMode="External"/><Relationship Id="rId138" Type="http://schemas.openxmlformats.org/officeDocument/2006/relationships/hyperlink" Target="https://stats.espncricinfo.com/ci/content/ground/59006.html" TargetMode="External"/><Relationship Id="rId259" Type="http://schemas.openxmlformats.org/officeDocument/2006/relationships/hyperlink" Target="https://stats.espncricinfo.com/ci/engine/match/239920.html" TargetMode="External"/><Relationship Id="rId137" Type="http://schemas.openxmlformats.org/officeDocument/2006/relationships/hyperlink" Target="https://stats.espncricinfo.com/ci/content/team/7.html" TargetMode="External"/><Relationship Id="rId258" Type="http://schemas.openxmlformats.org/officeDocument/2006/relationships/hyperlink" Target="https://stats.espncricinfo.com/ci/content/ground/59495.html" TargetMode="External"/><Relationship Id="rId379" Type="http://schemas.openxmlformats.org/officeDocument/2006/relationships/hyperlink" Target="https://stats.espncricinfo.com/ci/engine/match/366628.html" TargetMode="External"/><Relationship Id="rId132" Type="http://schemas.openxmlformats.org/officeDocument/2006/relationships/hyperlink" Target="https://stats.espncricinfo.com/ci/content/ground/58967.html" TargetMode="External"/><Relationship Id="rId253" Type="http://schemas.openxmlformats.org/officeDocument/2006/relationships/hyperlink" Target="https://stats.espncricinfo.com/ci/engine/match/238187.html" TargetMode="External"/><Relationship Id="rId374" Type="http://schemas.openxmlformats.org/officeDocument/2006/relationships/hyperlink" Target="https://stats.espncricinfo.com/ci/content/team/5.html" TargetMode="External"/><Relationship Id="rId495" Type="http://schemas.openxmlformats.org/officeDocument/2006/relationships/hyperlink" Target="https://stats.espncricinfo.com/ci/content/ground/57127.html" TargetMode="External"/><Relationship Id="rId131" Type="http://schemas.openxmlformats.org/officeDocument/2006/relationships/hyperlink" Target="https://stats.espncricinfo.com/ci/content/team/7.html" TargetMode="External"/><Relationship Id="rId252" Type="http://schemas.openxmlformats.org/officeDocument/2006/relationships/hyperlink" Target="https://stats.espncricinfo.com/ci/content/ground/58324.html" TargetMode="External"/><Relationship Id="rId373" Type="http://schemas.openxmlformats.org/officeDocument/2006/relationships/hyperlink" Target="https://stats.espncricinfo.com/ci/engine/match/361051.html" TargetMode="External"/><Relationship Id="rId494" Type="http://schemas.openxmlformats.org/officeDocument/2006/relationships/hyperlink" Target="https://stats.espncricinfo.com/ci/content/team/1.html" TargetMode="External"/><Relationship Id="rId130" Type="http://schemas.openxmlformats.org/officeDocument/2006/relationships/hyperlink" Target="https://stats.espncricinfo.com/ci/engine/match/64081.html" TargetMode="External"/><Relationship Id="rId251" Type="http://schemas.openxmlformats.org/officeDocument/2006/relationships/hyperlink" Target="https://stats.espncricinfo.com/ci/content/team/1.html" TargetMode="External"/><Relationship Id="rId372" Type="http://schemas.openxmlformats.org/officeDocument/2006/relationships/hyperlink" Target="https://stats.espncricinfo.com/ci/content/ground/57991.html" TargetMode="External"/><Relationship Id="rId493" Type="http://schemas.openxmlformats.org/officeDocument/2006/relationships/hyperlink" Target="https://stats.espncricinfo.com/ci/engine/match/474475.html" TargetMode="External"/><Relationship Id="rId250" Type="http://schemas.openxmlformats.org/officeDocument/2006/relationships/hyperlink" Target="https://stats.espncricinfo.com/ci/engine/match/238187.html" TargetMode="External"/><Relationship Id="rId371" Type="http://schemas.openxmlformats.org/officeDocument/2006/relationships/hyperlink" Target="https://stats.espncricinfo.com/ci/content/team/1.html" TargetMode="External"/><Relationship Id="rId492" Type="http://schemas.openxmlformats.org/officeDocument/2006/relationships/hyperlink" Target="https://stats.espncricinfo.com/ci/content/ground/57127.html" TargetMode="External"/><Relationship Id="rId136" Type="http://schemas.openxmlformats.org/officeDocument/2006/relationships/hyperlink" Target="https://stats.espncricinfo.com/ci/engine/match/64082.html" TargetMode="External"/><Relationship Id="rId257" Type="http://schemas.openxmlformats.org/officeDocument/2006/relationships/hyperlink" Target="https://stats.espncricinfo.com/ci/content/team/4.html" TargetMode="External"/><Relationship Id="rId378" Type="http://schemas.openxmlformats.org/officeDocument/2006/relationships/hyperlink" Target="https://stats.espncricinfo.com/ci/content/ground/58831.html" TargetMode="External"/><Relationship Id="rId499" Type="http://schemas.openxmlformats.org/officeDocument/2006/relationships/hyperlink" Target="https://stats.espncricinfo.com/ci/engine/match/535997.html" TargetMode="External"/><Relationship Id="rId135" Type="http://schemas.openxmlformats.org/officeDocument/2006/relationships/hyperlink" Target="https://stats.espncricinfo.com/ci/content/ground/58967.html" TargetMode="External"/><Relationship Id="rId256" Type="http://schemas.openxmlformats.org/officeDocument/2006/relationships/hyperlink" Target="https://stats.espncricinfo.com/ci/engine/match/239920.html" TargetMode="External"/><Relationship Id="rId377" Type="http://schemas.openxmlformats.org/officeDocument/2006/relationships/hyperlink" Target="https://stats.espncricinfo.com/ci/content/team/5.html" TargetMode="External"/><Relationship Id="rId498" Type="http://schemas.openxmlformats.org/officeDocument/2006/relationships/hyperlink" Target="https://stats.espncricinfo.com/ci/content/ground/58040.html" TargetMode="External"/><Relationship Id="rId134" Type="http://schemas.openxmlformats.org/officeDocument/2006/relationships/hyperlink" Target="https://stats.espncricinfo.com/ci/content/team/7.html" TargetMode="External"/><Relationship Id="rId255" Type="http://schemas.openxmlformats.org/officeDocument/2006/relationships/hyperlink" Target="https://stats.espncricinfo.com/ci/content/ground/59495.html" TargetMode="External"/><Relationship Id="rId376" Type="http://schemas.openxmlformats.org/officeDocument/2006/relationships/hyperlink" Target="https://stats.espncricinfo.com/ci/engine/match/366628.html" TargetMode="External"/><Relationship Id="rId497" Type="http://schemas.openxmlformats.org/officeDocument/2006/relationships/hyperlink" Target="https://stats.espncricinfo.com/ci/content/team/4.html" TargetMode="External"/><Relationship Id="rId133" Type="http://schemas.openxmlformats.org/officeDocument/2006/relationships/hyperlink" Target="https://stats.espncricinfo.com/ci/engine/match/64082.html" TargetMode="External"/><Relationship Id="rId254" Type="http://schemas.openxmlformats.org/officeDocument/2006/relationships/hyperlink" Target="https://stats.espncricinfo.com/ci/content/team/4.html" TargetMode="External"/><Relationship Id="rId375" Type="http://schemas.openxmlformats.org/officeDocument/2006/relationships/hyperlink" Target="https://stats.espncricinfo.com/ci/content/ground/58831.html" TargetMode="External"/><Relationship Id="rId496" Type="http://schemas.openxmlformats.org/officeDocument/2006/relationships/hyperlink" Target="https://stats.espncricinfo.com/ci/engine/match/474475.html" TargetMode="External"/><Relationship Id="rId172" Type="http://schemas.openxmlformats.org/officeDocument/2006/relationships/hyperlink" Target="https://stats.espncricinfo.com/ci/engine/match/64110.html" TargetMode="External"/><Relationship Id="rId293" Type="http://schemas.openxmlformats.org/officeDocument/2006/relationships/hyperlink" Target="https://stats.espncricinfo.com/ci/content/team/2.html" TargetMode="External"/><Relationship Id="rId171" Type="http://schemas.openxmlformats.org/officeDocument/2006/relationships/hyperlink" Target="https://stats.espncricinfo.com/ci/content/ground/57980.html" TargetMode="External"/><Relationship Id="rId292" Type="http://schemas.openxmlformats.org/officeDocument/2006/relationships/hyperlink" Target="https://stats.espncricinfo.com/ci/engine/match/249217.html" TargetMode="External"/><Relationship Id="rId170" Type="http://schemas.openxmlformats.org/officeDocument/2006/relationships/hyperlink" Target="https://stats.espncricinfo.com/ci/content/team/3.html" TargetMode="External"/><Relationship Id="rId291" Type="http://schemas.openxmlformats.org/officeDocument/2006/relationships/hyperlink" Target="https://stats.espncricinfo.com/ci/content/ground/59068.html" TargetMode="External"/><Relationship Id="rId290" Type="http://schemas.openxmlformats.org/officeDocument/2006/relationships/hyperlink" Target="https://stats.espncricinfo.com/ci/content/team/3.html" TargetMode="External"/><Relationship Id="rId165" Type="http://schemas.openxmlformats.org/officeDocument/2006/relationships/hyperlink" Target="https://stats.espncricinfo.com/ci/content/ground/58204.html" TargetMode="External"/><Relationship Id="rId286" Type="http://schemas.openxmlformats.org/officeDocument/2006/relationships/hyperlink" Target="https://stats.espncricinfo.com/ci/engine/match/249216.html" TargetMode="External"/><Relationship Id="rId164" Type="http://schemas.openxmlformats.org/officeDocument/2006/relationships/hyperlink" Target="https://stats.espncricinfo.com/ci/content/team/3.html" TargetMode="External"/><Relationship Id="rId285" Type="http://schemas.openxmlformats.org/officeDocument/2006/relationships/hyperlink" Target="https://stats.espncricinfo.com/ci/content/ground/59089.html" TargetMode="External"/><Relationship Id="rId163" Type="http://schemas.openxmlformats.org/officeDocument/2006/relationships/hyperlink" Target="https://stats.espncricinfo.com/ci/engine/match/64102.html" TargetMode="External"/><Relationship Id="rId284" Type="http://schemas.openxmlformats.org/officeDocument/2006/relationships/hyperlink" Target="https://stats.espncricinfo.com/ci/content/team/3.html" TargetMode="External"/><Relationship Id="rId162" Type="http://schemas.openxmlformats.org/officeDocument/2006/relationships/hyperlink" Target="https://stats.espncricinfo.com/ci/content/ground/58324.html" TargetMode="External"/><Relationship Id="rId283" Type="http://schemas.openxmlformats.org/officeDocument/2006/relationships/hyperlink" Target="https://stats.espncricinfo.com/ci/engine/match/249216.html" TargetMode="External"/><Relationship Id="rId169" Type="http://schemas.openxmlformats.org/officeDocument/2006/relationships/hyperlink" Target="https://stats.espncricinfo.com/ci/engine/match/64110.html" TargetMode="External"/><Relationship Id="rId168" Type="http://schemas.openxmlformats.org/officeDocument/2006/relationships/hyperlink" Target="https://stats.espncricinfo.com/ci/content/ground/57980.html" TargetMode="External"/><Relationship Id="rId289" Type="http://schemas.openxmlformats.org/officeDocument/2006/relationships/hyperlink" Target="https://stats.espncricinfo.com/ci/engine/match/249217.html" TargetMode="External"/><Relationship Id="rId167" Type="http://schemas.openxmlformats.org/officeDocument/2006/relationships/hyperlink" Target="https://stats.espncricinfo.com/ci/content/team/3.html" TargetMode="External"/><Relationship Id="rId288" Type="http://schemas.openxmlformats.org/officeDocument/2006/relationships/hyperlink" Target="https://stats.espncricinfo.com/ci/content/ground/59068.html" TargetMode="External"/><Relationship Id="rId166" Type="http://schemas.openxmlformats.org/officeDocument/2006/relationships/hyperlink" Target="https://stats.espncricinfo.com/ci/engine/match/64109.html" TargetMode="External"/><Relationship Id="rId287" Type="http://schemas.openxmlformats.org/officeDocument/2006/relationships/hyperlink" Target="https://stats.espncricinfo.com/ci/content/team/3.html" TargetMode="External"/><Relationship Id="rId161" Type="http://schemas.openxmlformats.org/officeDocument/2006/relationships/hyperlink" Target="https://stats.espncricinfo.com/ci/content/team/2.html" TargetMode="External"/><Relationship Id="rId282" Type="http://schemas.openxmlformats.org/officeDocument/2006/relationships/hyperlink" Target="https://stats.espncricinfo.com/ci/content/ground/59089.html" TargetMode="External"/><Relationship Id="rId160" Type="http://schemas.openxmlformats.org/officeDocument/2006/relationships/hyperlink" Target="https://stats.espncricinfo.com/ci/engine/match/64102.html" TargetMode="External"/><Relationship Id="rId281" Type="http://schemas.openxmlformats.org/officeDocument/2006/relationships/hyperlink" Target="https://stats.espncricinfo.com/ci/content/team/3.html" TargetMode="External"/><Relationship Id="rId280" Type="http://schemas.openxmlformats.org/officeDocument/2006/relationships/hyperlink" Target="https://stats.espncricinfo.com/ci/engine/match/249215.html" TargetMode="External"/><Relationship Id="rId159" Type="http://schemas.openxmlformats.org/officeDocument/2006/relationships/hyperlink" Target="https://stats.espncricinfo.com/ci/content/ground/58324.html" TargetMode="External"/><Relationship Id="rId154" Type="http://schemas.openxmlformats.org/officeDocument/2006/relationships/hyperlink" Target="https://stats.espncricinfo.com/ci/engine/match/64101.html" TargetMode="External"/><Relationship Id="rId275" Type="http://schemas.openxmlformats.org/officeDocument/2006/relationships/hyperlink" Target="https://stats.espncricinfo.com/ci/content/team/3.html" TargetMode="External"/><Relationship Id="rId396" Type="http://schemas.openxmlformats.org/officeDocument/2006/relationships/hyperlink" Target="https://stats.espncricinfo.com/ci/content/ground/57851.html" TargetMode="External"/><Relationship Id="rId153" Type="http://schemas.openxmlformats.org/officeDocument/2006/relationships/hyperlink" Target="https://stats.espncricinfo.com/ci/content/ground/58344.html" TargetMode="External"/><Relationship Id="rId274" Type="http://schemas.openxmlformats.org/officeDocument/2006/relationships/hyperlink" Target="https://stats.espncricinfo.com/ci/engine/match/239923.html" TargetMode="External"/><Relationship Id="rId395" Type="http://schemas.openxmlformats.org/officeDocument/2006/relationships/hyperlink" Target="https://stats.espncricinfo.com/ci/content/team/8.html" TargetMode="External"/><Relationship Id="rId152" Type="http://schemas.openxmlformats.org/officeDocument/2006/relationships/hyperlink" Target="https://stats.espncricinfo.com/ci/content/team/2.html" TargetMode="External"/><Relationship Id="rId273" Type="http://schemas.openxmlformats.org/officeDocument/2006/relationships/hyperlink" Target="https://stats.espncricinfo.com/ci/content/ground/59458.html" TargetMode="External"/><Relationship Id="rId394" Type="http://schemas.openxmlformats.org/officeDocument/2006/relationships/hyperlink" Target="https://stats.espncricinfo.com/ci/engine/match/430881.html" TargetMode="External"/><Relationship Id="rId151" Type="http://schemas.openxmlformats.org/officeDocument/2006/relationships/hyperlink" Target="https://stats.espncricinfo.com/ci/engine/match/64100.html" TargetMode="External"/><Relationship Id="rId272" Type="http://schemas.openxmlformats.org/officeDocument/2006/relationships/hyperlink" Target="https://stats.espncricinfo.com/ci/content/team/4.html" TargetMode="External"/><Relationship Id="rId393" Type="http://schemas.openxmlformats.org/officeDocument/2006/relationships/hyperlink" Target="https://stats.espncricinfo.com/ci/content/ground/57851.html" TargetMode="External"/><Relationship Id="rId158" Type="http://schemas.openxmlformats.org/officeDocument/2006/relationships/hyperlink" Target="https://stats.espncricinfo.com/ci/content/team/2.html" TargetMode="External"/><Relationship Id="rId279" Type="http://schemas.openxmlformats.org/officeDocument/2006/relationships/hyperlink" Target="https://stats.espncricinfo.com/ci/content/ground/59120.html" TargetMode="External"/><Relationship Id="rId157" Type="http://schemas.openxmlformats.org/officeDocument/2006/relationships/hyperlink" Target="https://stats.espncricinfo.com/ci/engine/match/64101.html" TargetMode="External"/><Relationship Id="rId278" Type="http://schemas.openxmlformats.org/officeDocument/2006/relationships/hyperlink" Target="https://stats.espncricinfo.com/ci/content/team/3.html" TargetMode="External"/><Relationship Id="rId399" Type="http://schemas.openxmlformats.org/officeDocument/2006/relationships/hyperlink" Target="https://stats.espncricinfo.com/ci/content/ground/58204.html" TargetMode="External"/><Relationship Id="rId156" Type="http://schemas.openxmlformats.org/officeDocument/2006/relationships/hyperlink" Target="https://stats.espncricinfo.com/ci/content/ground/58344.html" TargetMode="External"/><Relationship Id="rId277" Type="http://schemas.openxmlformats.org/officeDocument/2006/relationships/hyperlink" Target="https://stats.espncricinfo.com/ci/engine/match/249215.html" TargetMode="External"/><Relationship Id="rId398" Type="http://schemas.openxmlformats.org/officeDocument/2006/relationships/hyperlink" Target="https://stats.espncricinfo.com/ci/content/team/8.html" TargetMode="External"/><Relationship Id="rId155" Type="http://schemas.openxmlformats.org/officeDocument/2006/relationships/hyperlink" Target="https://stats.espncricinfo.com/ci/content/team/2.html" TargetMode="External"/><Relationship Id="rId276" Type="http://schemas.openxmlformats.org/officeDocument/2006/relationships/hyperlink" Target="https://stats.espncricinfo.com/ci/content/ground/59120.html" TargetMode="External"/><Relationship Id="rId397" Type="http://schemas.openxmlformats.org/officeDocument/2006/relationships/hyperlink" Target="https://stats.espncricinfo.com/ci/engine/match/430881.html" TargetMode="External"/><Relationship Id="rId40" Type="http://schemas.openxmlformats.org/officeDocument/2006/relationships/hyperlink" Target="https://stats.espncricinfo.com/ci/content/ground/57129.html" TargetMode="External"/><Relationship Id="rId42" Type="http://schemas.openxmlformats.org/officeDocument/2006/relationships/hyperlink" Target="https://stats.espncricinfo.com/ci/content/team/25.html" TargetMode="External"/><Relationship Id="rId41" Type="http://schemas.openxmlformats.org/officeDocument/2006/relationships/hyperlink" Target="https://stats.espncricinfo.com/ci/engine/match/63997.html" TargetMode="External"/><Relationship Id="rId44" Type="http://schemas.openxmlformats.org/officeDocument/2006/relationships/hyperlink" Target="https://stats.espncricinfo.com/ci/content/ground/57129.html" TargetMode="External"/><Relationship Id="rId43" Type="http://schemas.openxmlformats.org/officeDocument/2006/relationships/hyperlink" Target="https://stats.espncricinfo.com/ci/content/team/1.html" TargetMode="External"/><Relationship Id="rId46" Type="http://schemas.openxmlformats.org/officeDocument/2006/relationships/hyperlink" Target="https://stats.espncricinfo.com/ci/content/team/1.html" TargetMode="External"/><Relationship Id="rId45" Type="http://schemas.openxmlformats.org/officeDocument/2006/relationships/hyperlink" Target="https://stats.espncricinfo.com/ci/engine/match/63997.html" TargetMode="External"/><Relationship Id="rId509" Type="http://schemas.openxmlformats.org/officeDocument/2006/relationships/hyperlink" Target="https://stats.espncricinfo.com/ci/content/team/4.html" TargetMode="External"/><Relationship Id="rId508" Type="http://schemas.openxmlformats.org/officeDocument/2006/relationships/hyperlink" Target="https://stats.espncricinfo.com/ci/engine/match/535999.html" TargetMode="External"/><Relationship Id="rId503" Type="http://schemas.openxmlformats.org/officeDocument/2006/relationships/hyperlink" Target="https://stats.espncricinfo.com/ci/content/team/4.html" TargetMode="External"/><Relationship Id="rId502" Type="http://schemas.openxmlformats.org/officeDocument/2006/relationships/hyperlink" Target="https://stats.espncricinfo.com/ci/engine/match/535997.html" TargetMode="External"/><Relationship Id="rId501" Type="http://schemas.openxmlformats.org/officeDocument/2006/relationships/hyperlink" Target="https://stats.espncricinfo.com/ci/content/ground/58040.html" TargetMode="External"/><Relationship Id="rId500" Type="http://schemas.openxmlformats.org/officeDocument/2006/relationships/hyperlink" Target="https://stats.espncricinfo.com/ci/content/team/4.html" TargetMode="External"/><Relationship Id="rId507" Type="http://schemas.openxmlformats.org/officeDocument/2006/relationships/hyperlink" Target="https://stats.espncricinfo.com/ci/content/ground/58324.html" TargetMode="External"/><Relationship Id="rId506" Type="http://schemas.openxmlformats.org/officeDocument/2006/relationships/hyperlink" Target="https://stats.espncricinfo.com/ci/content/team/4.html" TargetMode="External"/><Relationship Id="rId505" Type="http://schemas.openxmlformats.org/officeDocument/2006/relationships/hyperlink" Target="https://stats.espncricinfo.com/ci/engine/match/535998.html" TargetMode="External"/><Relationship Id="rId504" Type="http://schemas.openxmlformats.org/officeDocument/2006/relationships/hyperlink" Target="https://stats.espncricinfo.com/ci/content/ground/57980.html" TargetMode="External"/><Relationship Id="rId48" Type="http://schemas.openxmlformats.org/officeDocument/2006/relationships/hyperlink" Target="https://stats.espncricinfo.com/ci/content/ground/57219.html" TargetMode="External"/><Relationship Id="rId47" Type="http://schemas.openxmlformats.org/officeDocument/2006/relationships/hyperlink" Target="https://stats.espncricinfo.com/ci/content/team/1.html" TargetMode="External"/><Relationship Id="rId49" Type="http://schemas.openxmlformats.org/officeDocument/2006/relationships/hyperlink" Target="https://stats.espncricinfo.com/ci/engine/match/63998.html" TargetMode="External"/><Relationship Id="rId31" Type="http://schemas.openxmlformats.org/officeDocument/2006/relationships/hyperlink" Target="https://stats.espncricinfo.com/ci/engine/match/63963.html" TargetMode="External"/><Relationship Id="rId30" Type="http://schemas.openxmlformats.org/officeDocument/2006/relationships/hyperlink" Target="https://stats.espncricinfo.com/ci/content/ground/57897.html" TargetMode="External"/><Relationship Id="rId33" Type="http://schemas.openxmlformats.org/officeDocument/2006/relationships/hyperlink" Target="https://stats.espncricinfo.com/ci/content/ground/58040.html" TargetMode="External"/><Relationship Id="rId32" Type="http://schemas.openxmlformats.org/officeDocument/2006/relationships/hyperlink" Target="https://stats.espncricinfo.com/ci/content/team/9.html" TargetMode="External"/><Relationship Id="rId35" Type="http://schemas.openxmlformats.org/officeDocument/2006/relationships/hyperlink" Target="https://stats.espncricinfo.com/ci/content/team/9.html" TargetMode="External"/><Relationship Id="rId34" Type="http://schemas.openxmlformats.org/officeDocument/2006/relationships/hyperlink" Target="https://stats.espncricinfo.com/ci/engine/match/63977.html" TargetMode="External"/><Relationship Id="rId37" Type="http://schemas.openxmlformats.org/officeDocument/2006/relationships/hyperlink" Target="https://stats.espncricinfo.com/ci/engine/match/63977.html" TargetMode="External"/><Relationship Id="rId36" Type="http://schemas.openxmlformats.org/officeDocument/2006/relationships/hyperlink" Target="https://stats.espncricinfo.com/ci/content/ground/58040.html" TargetMode="External"/><Relationship Id="rId39" Type="http://schemas.openxmlformats.org/officeDocument/2006/relationships/hyperlink" Target="https://stats.espncricinfo.com/ci/content/team/1.html" TargetMode="External"/><Relationship Id="rId38" Type="http://schemas.openxmlformats.org/officeDocument/2006/relationships/hyperlink" Target="https://stats.espncricinfo.com/ci/content/team/2.html" TargetMode="External"/><Relationship Id="rId20" Type="http://schemas.openxmlformats.org/officeDocument/2006/relationships/hyperlink" Target="https://stats.espncricinfo.com/ci/content/team/3.html" TargetMode="External"/><Relationship Id="rId22" Type="http://schemas.openxmlformats.org/officeDocument/2006/relationships/hyperlink" Target="https://stats.espncricinfo.com/ci/engine/match/63952.html" TargetMode="External"/><Relationship Id="rId21" Type="http://schemas.openxmlformats.org/officeDocument/2006/relationships/hyperlink" Target="https://stats.espncricinfo.com/ci/content/ground/59159.html" TargetMode="External"/><Relationship Id="rId24" Type="http://schemas.openxmlformats.org/officeDocument/2006/relationships/hyperlink" Target="https://stats.espncricinfo.com/ci/content/ground/57851.html" TargetMode="External"/><Relationship Id="rId23" Type="http://schemas.openxmlformats.org/officeDocument/2006/relationships/hyperlink" Target="https://stats.espncricinfo.com/ci/content/team/1.html" TargetMode="External"/><Relationship Id="rId409" Type="http://schemas.openxmlformats.org/officeDocument/2006/relationships/hyperlink" Target="https://stats.espncricinfo.com/ci/engine/match/434256.html" TargetMode="External"/><Relationship Id="rId404" Type="http://schemas.openxmlformats.org/officeDocument/2006/relationships/hyperlink" Target="https://stats.espncricinfo.com/ci/content/team/25.html" TargetMode="External"/><Relationship Id="rId525" Type="http://schemas.openxmlformats.org/officeDocument/2006/relationships/hyperlink" Target="https://stats.espncricinfo.com/ci/content/ground/56490.html" TargetMode="External"/><Relationship Id="rId403" Type="http://schemas.openxmlformats.org/officeDocument/2006/relationships/hyperlink" Target="https://stats.espncricinfo.com/ci/engine/match/430883.html" TargetMode="External"/><Relationship Id="rId524" Type="http://schemas.openxmlformats.org/officeDocument/2006/relationships/hyperlink" Target="https://stats.espncricinfo.com/ci/content/team/2.html" TargetMode="External"/><Relationship Id="rId402" Type="http://schemas.openxmlformats.org/officeDocument/2006/relationships/hyperlink" Target="https://stats.espncricinfo.com/ci/content/ground/58317.html" TargetMode="External"/><Relationship Id="rId523" Type="http://schemas.openxmlformats.org/officeDocument/2006/relationships/hyperlink" Target="https://stats.espncricinfo.com/ci/engine/match/518951.html" TargetMode="External"/><Relationship Id="rId401" Type="http://schemas.openxmlformats.org/officeDocument/2006/relationships/hyperlink" Target="https://stats.espncricinfo.com/ci/content/team/8.html" TargetMode="External"/><Relationship Id="rId522" Type="http://schemas.openxmlformats.org/officeDocument/2006/relationships/hyperlink" Target="https://stats.espncricinfo.com/ci/content/ground/56544.html" TargetMode="External"/><Relationship Id="rId408" Type="http://schemas.openxmlformats.org/officeDocument/2006/relationships/hyperlink" Target="https://stats.espncricinfo.com/ci/content/ground/56658.html" TargetMode="External"/><Relationship Id="rId529" Type="http://schemas.openxmlformats.org/officeDocument/2006/relationships/hyperlink" Target="https://stats.espncricinfo.com/ci/engine/match/518952.html" TargetMode="External"/><Relationship Id="rId407" Type="http://schemas.openxmlformats.org/officeDocument/2006/relationships/hyperlink" Target="https://stats.espncricinfo.com/ci/content/team/25.html" TargetMode="External"/><Relationship Id="rId528" Type="http://schemas.openxmlformats.org/officeDocument/2006/relationships/hyperlink" Target="https://stats.espncricinfo.com/ci/content/ground/56490.html" TargetMode="External"/><Relationship Id="rId406" Type="http://schemas.openxmlformats.org/officeDocument/2006/relationships/hyperlink" Target="https://stats.espncricinfo.com/ci/engine/match/434256.html" TargetMode="External"/><Relationship Id="rId527" Type="http://schemas.openxmlformats.org/officeDocument/2006/relationships/hyperlink" Target="https://stats.espncricinfo.com/ci/content/team/2.html" TargetMode="External"/><Relationship Id="rId405" Type="http://schemas.openxmlformats.org/officeDocument/2006/relationships/hyperlink" Target="https://stats.espncricinfo.com/ci/content/ground/56658.html" TargetMode="External"/><Relationship Id="rId526" Type="http://schemas.openxmlformats.org/officeDocument/2006/relationships/hyperlink" Target="https://stats.espncricinfo.com/ci/engine/match/518952.html" TargetMode="External"/><Relationship Id="rId26" Type="http://schemas.openxmlformats.org/officeDocument/2006/relationships/hyperlink" Target="https://stats.espncricinfo.com/ci/content/team/1.html" TargetMode="External"/><Relationship Id="rId25" Type="http://schemas.openxmlformats.org/officeDocument/2006/relationships/hyperlink" Target="https://stats.espncricinfo.com/ci/engine/match/63962.html" TargetMode="External"/><Relationship Id="rId28" Type="http://schemas.openxmlformats.org/officeDocument/2006/relationships/hyperlink" Target="https://stats.espncricinfo.com/ci/engine/match/63962.html" TargetMode="External"/><Relationship Id="rId27" Type="http://schemas.openxmlformats.org/officeDocument/2006/relationships/hyperlink" Target="https://stats.espncricinfo.com/ci/content/ground/57851.html" TargetMode="External"/><Relationship Id="rId400" Type="http://schemas.openxmlformats.org/officeDocument/2006/relationships/hyperlink" Target="https://stats.espncricinfo.com/ci/engine/match/430882.html" TargetMode="External"/><Relationship Id="rId521" Type="http://schemas.openxmlformats.org/officeDocument/2006/relationships/hyperlink" Target="https://stats.espncricinfo.com/ci/content/team/2.html" TargetMode="External"/><Relationship Id="rId29" Type="http://schemas.openxmlformats.org/officeDocument/2006/relationships/hyperlink" Target="https://stats.espncricinfo.com/ci/content/team/1.html" TargetMode="External"/><Relationship Id="rId520" Type="http://schemas.openxmlformats.org/officeDocument/2006/relationships/hyperlink" Target="https://stats.espncricinfo.com/ci/engine/match/518951.html" TargetMode="External"/><Relationship Id="rId11" Type="http://schemas.openxmlformats.org/officeDocument/2006/relationships/hyperlink" Target="https://stats.espncricinfo.com/ci/content/team/3.html" TargetMode="External"/><Relationship Id="rId10" Type="http://schemas.openxmlformats.org/officeDocument/2006/relationships/hyperlink" Target="https://stats.espncricinfo.com/ci/engine/player/35263.html?class=1;orderby=start;orderbyad=reverse;template=results;type=batting;view=innings" TargetMode="External"/><Relationship Id="rId13" Type="http://schemas.openxmlformats.org/officeDocument/2006/relationships/hyperlink" Target="https://stats.espncricinfo.com/ci/engine/match/63951.html" TargetMode="External"/><Relationship Id="rId12" Type="http://schemas.openxmlformats.org/officeDocument/2006/relationships/hyperlink" Target="https://stats.espncricinfo.com/ci/content/ground/59042.html" TargetMode="External"/><Relationship Id="rId519" Type="http://schemas.openxmlformats.org/officeDocument/2006/relationships/hyperlink" Target="https://stats.espncricinfo.com/ci/content/ground/56544.html" TargetMode="External"/><Relationship Id="rId514" Type="http://schemas.openxmlformats.org/officeDocument/2006/relationships/hyperlink" Target="https://stats.espncricinfo.com/ci/engine/match/518950.html" TargetMode="External"/><Relationship Id="rId513" Type="http://schemas.openxmlformats.org/officeDocument/2006/relationships/hyperlink" Target="https://stats.espncricinfo.com/ci/content/ground/56441.html" TargetMode="External"/><Relationship Id="rId512" Type="http://schemas.openxmlformats.org/officeDocument/2006/relationships/hyperlink" Target="https://stats.espncricinfo.com/ci/content/team/2.html" TargetMode="External"/><Relationship Id="rId511" Type="http://schemas.openxmlformats.org/officeDocument/2006/relationships/hyperlink" Target="https://stats.espncricinfo.com/ci/engine/match/535999.html" TargetMode="External"/><Relationship Id="rId518" Type="http://schemas.openxmlformats.org/officeDocument/2006/relationships/hyperlink" Target="https://stats.espncricinfo.com/ci/content/team/2.html" TargetMode="External"/><Relationship Id="rId517" Type="http://schemas.openxmlformats.org/officeDocument/2006/relationships/hyperlink" Target="https://stats.espncricinfo.com/ci/engine/match/518950.html" TargetMode="External"/><Relationship Id="rId516" Type="http://schemas.openxmlformats.org/officeDocument/2006/relationships/hyperlink" Target="https://stats.espncricinfo.com/ci/content/ground/56441.html" TargetMode="External"/><Relationship Id="rId515" Type="http://schemas.openxmlformats.org/officeDocument/2006/relationships/hyperlink" Target="https://stats.espncricinfo.com/ci/content/team/2.html" TargetMode="External"/><Relationship Id="rId15" Type="http://schemas.openxmlformats.org/officeDocument/2006/relationships/hyperlink" Target="https://stats.espncricinfo.com/ci/content/ground/59042.html" TargetMode="External"/><Relationship Id="rId14" Type="http://schemas.openxmlformats.org/officeDocument/2006/relationships/hyperlink" Target="https://stats.espncricinfo.com/ci/content/team/3.html" TargetMode="External"/><Relationship Id="rId17" Type="http://schemas.openxmlformats.org/officeDocument/2006/relationships/hyperlink" Target="https://stats.espncricinfo.com/ci/content/team/3.html" TargetMode="External"/><Relationship Id="rId16" Type="http://schemas.openxmlformats.org/officeDocument/2006/relationships/hyperlink" Target="https://stats.espncricinfo.com/ci/engine/match/63951.html" TargetMode="External"/><Relationship Id="rId19" Type="http://schemas.openxmlformats.org/officeDocument/2006/relationships/hyperlink" Target="https://stats.espncricinfo.com/ci/engine/match/63952.html" TargetMode="External"/><Relationship Id="rId510" Type="http://schemas.openxmlformats.org/officeDocument/2006/relationships/hyperlink" Target="https://stats.espncricinfo.com/ci/content/ground/58324.html" TargetMode="External"/><Relationship Id="rId18" Type="http://schemas.openxmlformats.org/officeDocument/2006/relationships/hyperlink" Target="https://stats.espncricinfo.com/ci/content/ground/59159.html" TargetMode="External"/><Relationship Id="rId84" Type="http://schemas.openxmlformats.org/officeDocument/2006/relationships/hyperlink" Target="https://stats.espncricinfo.com/ci/content/ground/58895.html" TargetMode="External"/><Relationship Id="rId83" Type="http://schemas.openxmlformats.org/officeDocument/2006/relationships/hyperlink" Target="https://stats.espncricinfo.com/ci/content/team/5.html" TargetMode="External"/><Relationship Id="rId86" Type="http://schemas.openxmlformats.org/officeDocument/2006/relationships/hyperlink" Target="https://stats.espncricinfo.com/ci/content/team/5.html" TargetMode="External"/><Relationship Id="rId85" Type="http://schemas.openxmlformats.org/officeDocument/2006/relationships/hyperlink" Target="https://stats.espncricinfo.com/ci/engine/match/64020.html" TargetMode="External"/><Relationship Id="rId88" Type="http://schemas.openxmlformats.org/officeDocument/2006/relationships/hyperlink" Target="https://stats.espncricinfo.com/ci/engine/match/64021.html" TargetMode="External"/><Relationship Id="rId87" Type="http://schemas.openxmlformats.org/officeDocument/2006/relationships/hyperlink" Target="https://stats.espncricinfo.com/ci/content/ground/58831.html" TargetMode="External"/><Relationship Id="rId89" Type="http://schemas.openxmlformats.org/officeDocument/2006/relationships/hyperlink" Target="https://stats.espncricinfo.com/ci/content/team/5.html" TargetMode="External"/><Relationship Id="rId80" Type="http://schemas.openxmlformats.org/officeDocument/2006/relationships/hyperlink" Target="https://stats.espncricinfo.com/ci/content/team/5.html" TargetMode="External"/><Relationship Id="rId82" Type="http://schemas.openxmlformats.org/officeDocument/2006/relationships/hyperlink" Target="https://stats.espncricinfo.com/ci/engine/match/64020.html" TargetMode="External"/><Relationship Id="rId81" Type="http://schemas.openxmlformats.org/officeDocument/2006/relationships/hyperlink" Target="https://stats.espncricinfo.com/ci/content/ground/58895.html" TargetMode="External"/><Relationship Id="rId73" Type="http://schemas.openxmlformats.org/officeDocument/2006/relationships/hyperlink" Target="https://stats.espncricinfo.com/ci/engine/match/64005.html" TargetMode="External"/><Relationship Id="rId72" Type="http://schemas.openxmlformats.org/officeDocument/2006/relationships/hyperlink" Target="https://stats.espncricinfo.com/ci/content/ground/58008.html" TargetMode="External"/><Relationship Id="rId75" Type="http://schemas.openxmlformats.org/officeDocument/2006/relationships/hyperlink" Target="https://stats.espncricinfo.com/ci/content/ground/57980.html" TargetMode="External"/><Relationship Id="rId74" Type="http://schemas.openxmlformats.org/officeDocument/2006/relationships/hyperlink" Target="https://stats.espncricinfo.com/ci/content/team/4.html" TargetMode="External"/><Relationship Id="rId77" Type="http://schemas.openxmlformats.org/officeDocument/2006/relationships/hyperlink" Target="https://stats.espncricinfo.com/ci/content/team/4.html" TargetMode="External"/><Relationship Id="rId76" Type="http://schemas.openxmlformats.org/officeDocument/2006/relationships/hyperlink" Target="https://stats.espncricinfo.com/ci/engine/match/64006.html" TargetMode="External"/><Relationship Id="rId79" Type="http://schemas.openxmlformats.org/officeDocument/2006/relationships/hyperlink" Target="https://stats.espncricinfo.com/ci/engine/match/64006.html" TargetMode="External"/><Relationship Id="rId78" Type="http://schemas.openxmlformats.org/officeDocument/2006/relationships/hyperlink" Target="https://stats.espncricinfo.com/ci/content/ground/57980.html" TargetMode="External"/><Relationship Id="rId71" Type="http://schemas.openxmlformats.org/officeDocument/2006/relationships/hyperlink" Target="https://stats.espncricinfo.com/ci/content/team/4.html" TargetMode="External"/><Relationship Id="rId70" Type="http://schemas.openxmlformats.org/officeDocument/2006/relationships/hyperlink" Target="https://stats.espncricinfo.com/ci/content/team/9.html" TargetMode="External"/><Relationship Id="rId62" Type="http://schemas.openxmlformats.org/officeDocument/2006/relationships/hyperlink" Target="https://stats.espncricinfo.com/ci/content/team/8.html" TargetMode="External"/><Relationship Id="rId61" Type="http://schemas.openxmlformats.org/officeDocument/2006/relationships/hyperlink" Target="https://stats.espncricinfo.com/ci/engine/match/64000.html" TargetMode="External"/><Relationship Id="rId64" Type="http://schemas.openxmlformats.org/officeDocument/2006/relationships/hyperlink" Target="https://stats.espncricinfo.com/ci/content/ground/58324.html" TargetMode="External"/><Relationship Id="rId63" Type="http://schemas.openxmlformats.org/officeDocument/2006/relationships/hyperlink" Target="https://stats.espncricinfo.com/ci/content/team/4.html" TargetMode="External"/><Relationship Id="rId66" Type="http://schemas.openxmlformats.org/officeDocument/2006/relationships/hyperlink" Target="https://stats.espncricinfo.com/ci/content/team/4.html" TargetMode="External"/><Relationship Id="rId65" Type="http://schemas.openxmlformats.org/officeDocument/2006/relationships/hyperlink" Target="https://stats.espncricinfo.com/ci/engine/match/64004.html" TargetMode="External"/><Relationship Id="rId68" Type="http://schemas.openxmlformats.org/officeDocument/2006/relationships/hyperlink" Target="https://stats.espncricinfo.com/ci/content/ground/58008.html" TargetMode="External"/><Relationship Id="rId67" Type="http://schemas.openxmlformats.org/officeDocument/2006/relationships/hyperlink" Target="https://stats.espncricinfo.com/ci/content/team/4.html" TargetMode="External"/><Relationship Id="rId60" Type="http://schemas.openxmlformats.org/officeDocument/2006/relationships/hyperlink" Target="https://stats.espncricinfo.com/ci/content/ground/57127.html" TargetMode="External"/><Relationship Id="rId69" Type="http://schemas.openxmlformats.org/officeDocument/2006/relationships/hyperlink" Target="https://stats.espncricinfo.com/ci/engine/match/64005.html" TargetMode="External"/><Relationship Id="rId51" Type="http://schemas.openxmlformats.org/officeDocument/2006/relationships/hyperlink" Target="https://stats.espncricinfo.com/ci/content/team/1.html" TargetMode="External"/><Relationship Id="rId50" Type="http://schemas.openxmlformats.org/officeDocument/2006/relationships/hyperlink" Target="https://stats.espncricinfo.com/ci/content/team/5.html" TargetMode="External"/><Relationship Id="rId53" Type="http://schemas.openxmlformats.org/officeDocument/2006/relationships/hyperlink" Target="https://stats.espncricinfo.com/ci/engine/match/63998.html" TargetMode="External"/><Relationship Id="rId52" Type="http://schemas.openxmlformats.org/officeDocument/2006/relationships/hyperlink" Target="https://stats.espncricinfo.com/ci/content/ground/57219.html" TargetMode="External"/><Relationship Id="rId55" Type="http://schemas.openxmlformats.org/officeDocument/2006/relationships/hyperlink" Target="https://stats.espncricinfo.com/ci/content/team/1.html" TargetMode="External"/><Relationship Id="rId54" Type="http://schemas.openxmlformats.org/officeDocument/2006/relationships/hyperlink" Target="https://stats.espncricinfo.com/ci/content/team/7.html" TargetMode="External"/><Relationship Id="rId57" Type="http://schemas.openxmlformats.org/officeDocument/2006/relationships/hyperlink" Target="https://stats.espncricinfo.com/ci/engine/match/63999.html" TargetMode="External"/><Relationship Id="rId56" Type="http://schemas.openxmlformats.org/officeDocument/2006/relationships/hyperlink" Target="https://stats.espncricinfo.com/ci/content/ground/57092.html" TargetMode="External"/><Relationship Id="rId59" Type="http://schemas.openxmlformats.org/officeDocument/2006/relationships/hyperlink" Target="https://stats.espncricinfo.com/ci/content/team/1.html" TargetMode="External"/><Relationship Id="rId58" Type="http://schemas.openxmlformats.org/officeDocument/2006/relationships/hyperlink" Target="https://stats.espncricinfo.com/ci/content/team/3.html" TargetMode="External"/><Relationship Id="rId107" Type="http://schemas.openxmlformats.org/officeDocument/2006/relationships/hyperlink" Target="https://stats.espncricinfo.com/ci/content/team/2.html" TargetMode="External"/><Relationship Id="rId228" Type="http://schemas.openxmlformats.org/officeDocument/2006/relationships/hyperlink" Target="https://stats.espncricinfo.com/ci/content/ground/58927.html" TargetMode="External"/><Relationship Id="rId349" Type="http://schemas.openxmlformats.org/officeDocument/2006/relationships/hyperlink" Target="https://stats.espncricinfo.com/ci/engine/match/345670.html" TargetMode="External"/><Relationship Id="rId106" Type="http://schemas.openxmlformats.org/officeDocument/2006/relationships/hyperlink" Target="https://stats.espncricinfo.com/ci/engine/match/64059.html" TargetMode="External"/><Relationship Id="rId227" Type="http://schemas.openxmlformats.org/officeDocument/2006/relationships/hyperlink" Target="https://stats.espncricinfo.com/ci/content/team/7.html" TargetMode="External"/><Relationship Id="rId348" Type="http://schemas.openxmlformats.org/officeDocument/2006/relationships/hyperlink" Target="https://stats.espncricinfo.com/ci/content/ground/57991.html" TargetMode="External"/><Relationship Id="rId469" Type="http://schemas.openxmlformats.org/officeDocument/2006/relationships/hyperlink" Target="https://stats.espncricinfo.com/ci/engine/match/463146.html" TargetMode="External"/><Relationship Id="rId105" Type="http://schemas.openxmlformats.org/officeDocument/2006/relationships/hyperlink" Target="https://stats.espncricinfo.com/ci/content/ground/56336.html" TargetMode="External"/><Relationship Id="rId226" Type="http://schemas.openxmlformats.org/officeDocument/2006/relationships/hyperlink" Target="https://stats.espncricinfo.com/ci/engine/match/233797.html" TargetMode="External"/><Relationship Id="rId347" Type="http://schemas.openxmlformats.org/officeDocument/2006/relationships/hyperlink" Target="https://stats.espncricinfo.com/ci/content/team/2.html" TargetMode="External"/><Relationship Id="rId468" Type="http://schemas.openxmlformats.org/officeDocument/2006/relationships/hyperlink" Target="https://stats.espncricinfo.com/ci/content/ground/59079.html" TargetMode="External"/><Relationship Id="rId104" Type="http://schemas.openxmlformats.org/officeDocument/2006/relationships/hyperlink" Target="https://stats.espncricinfo.com/ci/content/team/2.html" TargetMode="External"/><Relationship Id="rId225" Type="http://schemas.openxmlformats.org/officeDocument/2006/relationships/hyperlink" Target="https://stats.espncricinfo.com/ci/content/ground/58927.html" TargetMode="External"/><Relationship Id="rId346" Type="http://schemas.openxmlformats.org/officeDocument/2006/relationships/hyperlink" Target="https://stats.espncricinfo.com/ci/engine/match/345670.html" TargetMode="External"/><Relationship Id="rId467" Type="http://schemas.openxmlformats.org/officeDocument/2006/relationships/hyperlink" Target="https://stats.espncricinfo.com/ci/content/team/3.html" TargetMode="External"/><Relationship Id="rId109" Type="http://schemas.openxmlformats.org/officeDocument/2006/relationships/hyperlink" Target="https://stats.espncricinfo.com/ci/engine/match/64059.html" TargetMode="External"/><Relationship Id="rId108" Type="http://schemas.openxmlformats.org/officeDocument/2006/relationships/hyperlink" Target="https://stats.espncricinfo.com/ci/content/ground/56336.html" TargetMode="External"/><Relationship Id="rId229" Type="http://schemas.openxmlformats.org/officeDocument/2006/relationships/hyperlink" Target="https://stats.espncricinfo.com/ci/engine/match/233797.html" TargetMode="External"/><Relationship Id="rId220" Type="http://schemas.openxmlformats.org/officeDocument/2006/relationships/hyperlink" Target="https://stats.espncricinfo.com/ci/engine/match/226363.html" TargetMode="External"/><Relationship Id="rId341" Type="http://schemas.openxmlformats.org/officeDocument/2006/relationships/hyperlink" Target="https://stats.espncricinfo.com/ci/content/team/2.html" TargetMode="External"/><Relationship Id="rId462" Type="http://schemas.openxmlformats.org/officeDocument/2006/relationships/hyperlink" Target="https://stats.espncricinfo.com/ci/content/ground/58142.html" TargetMode="External"/><Relationship Id="rId340" Type="http://schemas.openxmlformats.org/officeDocument/2006/relationships/hyperlink" Target="https://stats.espncricinfo.com/ci/engine/match/345669.html" TargetMode="External"/><Relationship Id="rId461" Type="http://schemas.openxmlformats.org/officeDocument/2006/relationships/hyperlink" Target="https://stats.espncricinfo.com/ci/content/team/5.html" TargetMode="External"/><Relationship Id="rId460" Type="http://schemas.openxmlformats.org/officeDocument/2006/relationships/hyperlink" Target="https://stats.espncricinfo.com/ci/engine/match/464532.html" TargetMode="External"/><Relationship Id="rId103" Type="http://schemas.openxmlformats.org/officeDocument/2006/relationships/hyperlink" Target="https://stats.espncricinfo.com/ci/engine/match/64047.html" TargetMode="External"/><Relationship Id="rId224" Type="http://schemas.openxmlformats.org/officeDocument/2006/relationships/hyperlink" Target="https://stats.espncricinfo.com/ci/content/team/7.html" TargetMode="External"/><Relationship Id="rId345" Type="http://schemas.openxmlformats.org/officeDocument/2006/relationships/hyperlink" Target="https://stats.espncricinfo.com/ci/content/ground/57991.html" TargetMode="External"/><Relationship Id="rId466" Type="http://schemas.openxmlformats.org/officeDocument/2006/relationships/hyperlink" Target="https://stats.espncricinfo.com/ci/engine/match/464533.html" TargetMode="External"/><Relationship Id="rId102" Type="http://schemas.openxmlformats.org/officeDocument/2006/relationships/hyperlink" Target="https://stats.espncricinfo.com/ci/content/ground/57991.html" TargetMode="External"/><Relationship Id="rId223" Type="http://schemas.openxmlformats.org/officeDocument/2006/relationships/hyperlink" Target="https://stats.espncricinfo.com/ci/engine/match/232615.html" TargetMode="External"/><Relationship Id="rId344" Type="http://schemas.openxmlformats.org/officeDocument/2006/relationships/hyperlink" Target="https://stats.espncricinfo.com/ci/content/team/2.html" TargetMode="External"/><Relationship Id="rId465" Type="http://schemas.openxmlformats.org/officeDocument/2006/relationships/hyperlink" Target="https://stats.espncricinfo.com/ci/content/ground/375326.html" TargetMode="External"/><Relationship Id="rId101" Type="http://schemas.openxmlformats.org/officeDocument/2006/relationships/hyperlink" Target="https://stats.espncricinfo.com/ci/content/team/5.html" TargetMode="External"/><Relationship Id="rId222" Type="http://schemas.openxmlformats.org/officeDocument/2006/relationships/hyperlink" Target="https://stats.espncricinfo.com/ci/content/ground/58967.html" TargetMode="External"/><Relationship Id="rId343" Type="http://schemas.openxmlformats.org/officeDocument/2006/relationships/hyperlink" Target="https://stats.espncricinfo.com/ci/engine/match/345669.html" TargetMode="External"/><Relationship Id="rId464" Type="http://schemas.openxmlformats.org/officeDocument/2006/relationships/hyperlink" Target="https://stats.espncricinfo.com/ci/content/team/5.html" TargetMode="External"/><Relationship Id="rId100" Type="http://schemas.openxmlformats.org/officeDocument/2006/relationships/hyperlink" Target="https://stats.espncricinfo.com/ci/engine/match/64047.html" TargetMode="External"/><Relationship Id="rId221" Type="http://schemas.openxmlformats.org/officeDocument/2006/relationships/hyperlink" Target="https://stats.espncricinfo.com/ci/content/team/7.html" TargetMode="External"/><Relationship Id="rId342" Type="http://schemas.openxmlformats.org/officeDocument/2006/relationships/hyperlink" Target="https://stats.espncricinfo.com/ci/content/ground/57897.html" TargetMode="External"/><Relationship Id="rId463" Type="http://schemas.openxmlformats.org/officeDocument/2006/relationships/hyperlink" Target="https://stats.espncricinfo.com/ci/engine/match/464532.html" TargetMode="External"/><Relationship Id="rId217" Type="http://schemas.openxmlformats.org/officeDocument/2006/relationships/hyperlink" Target="https://stats.espncricinfo.com/ci/engine/match/226363.html" TargetMode="External"/><Relationship Id="rId338" Type="http://schemas.openxmlformats.org/officeDocument/2006/relationships/hyperlink" Target="https://stats.espncricinfo.com/ci/content/team/2.html" TargetMode="External"/><Relationship Id="rId459" Type="http://schemas.openxmlformats.org/officeDocument/2006/relationships/hyperlink" Target="https://stats.espncricinfo.com/ci/content/ground/58142.html" TargetMode="External"/><Relationship Id="rId216" Type="http://schemas.openxmlformats.org/officeDocument/2006/relationships/hyperlink" Target="https://stats.espncricinfo.com/ci/content/ground/57851.html" TargetMode="External"/><Relationship Id="rId337" Type="http://schemas.openxmlformats.org/officeDocument/2006/relationships/hyperlink" Target="https://stats.espncricinfo.com/ci/engine/match/343731.html" TargetMode="External"/><Relationship Id="rId458" Type="http://schemas.openxmlformats.org/officeDocument/2006/relationships/hyperlink" Target="https://stats.espncricinfo.com/ci/content/team/5.html" TargetMode="External"/><Relationship Id="rId215" Type="http://schemas.openxmlformats.org/officeDocument/2006/relationships/hyperlink" Target="https://stats.espncricinfo.com/ci/content/team/8.html" TargetMode="External"/><Relationship Id="rId336" Type="http://schemas.openxmlformats.org/officeDocument/2006/relationships/hyperlink" Target="https://stats.espncricinfo.com/ci/content/ground/59303.html" TargetMode="External"/><Relationship Id="rId457" Type="http://schemas.openxmlformats.org/officeDocument/2006/relationships/hyperlink" Target="https://stats.espncricinfo.com/ci/engine/match/464531.html" TargetMode="External"/><Relationship Id="rId214" Type="http://schemas.openxmlformats.org/officeDocument/2006/relationships/hyperlink" Target="https://stats.espncricinfo.com/ci/engine/match/226361.html" TargetMode="External"/><Relationship Id="rId335" Type="http://schemas.openxmlformats.org/officeDocument/2006/relationships/hyperlink" Target="https://stats.espncricinfo.com/ci/content/team/8.html" TargetMode="External"/><Relationship Id="rId456" Type="http://schemas.openxmlformats.org/officeDocument/2006/relationships/hyperlink" Target="https://stats.espncricinfo.com/ci/content/ground/57851.html" TargetMode="External"/><Relationship Id="rId219" Type="http://schemas.openxmlformats.org/officeDocument/2006/relationships/hyperlink" Target="https://stats.espncricinfo.com/ci/content/ground/57851.html" TargetMode="External"/><Relationship Id="rId218" Type="http://schemas.openxmlformats.org/officeDocument/2006/relationships/hyperlink" Target="https://stats.espncricinfo.com/ci/content/team/8.html" TargetMode="External"/><Relationship Id="rId339" Type="http://schemas.openxmlformats.org/officeDocument/2006/relationships/hyperlink" Target="https://stats.espncricinfo.com/ci/content/ground/57897.html" TargetMode="External"/><Relationship Id="rId330" Type="http://schemas.openxmlformats.org/officeDocument/2006/relationships/hyperlink" Target="https://stats.espncricinfo.com/ci/content/ground/59325.html" TargetMode="External"/><Relationship Id="rId451" Type="http://schemas.openxmlformats.org/officeDocument/2006/relationships/hyperlink" Target="https://stats.espncricinfo.com/ci/engine/match/464527.html" TargetMode="External"/><Relationship Id="rId572" Type="http://schemas.openxmlformats.org/officeDocument/2006/relationships/hyperlink" Target="https://stats.espncricinfo.com/ci/content/team/2.html" TargetMode="External"/><Relationship Id="rId450" Type="http://schemas.openxmlformats.org/officeDocument/2006/relationships/hyperlink" Target="https://stats.espncricinfo.com/ci/content/ground/57897.html" TargetMode="External"/><Relationship Id="rId571" Type="http://schemas.openxmlformats.org/officeDocument/2006/relationships/hyperlink" Target="https://stats.espncricinfo.com/ci/engine/match/598812.html" TargetMode="External"/><Relationship Id="rId570" Type="http://schemas.openxmlformats.org/officeDocument/2006/relationships/hyperlink" Target="https://stats.espncricinfo.com/ci/content/ground/58008.html" TargetMode="External"/><Relationship Id="rId213" Type="http://schemas.openxmlformats.org/officeDocument/2006/relationships/hyperlink" Target="https://stats.espncricinfo.com/ci/content/ground/58008.html" TargetMode="External"/><Relationship Id="rId334" Type="http://schemas.openxmlformats.org/officeDocument/2006/relationships/hyperlink" Target="https://stats.espncricinfo.com/ci/engine/match/343731.html" TargetMode="External"/><Relationship Id="rId455" Type="http://schemas.openxmlformats.org/officeDocument/2006/relationships/hyperlink" Target="https://stats.espncricinfo.com/ci/content/team/5.html" TargetMode="External"/><Relationship Id="rId212" Type="http://schemas.openxmlformats.org/officeDocument/2006/relationships/hyperlink" Target="https://stats.espncricinfo.com/ci/content/team/8.html" TargetMode="External"/><Relationship Id="rId333" Type="http://schemas.openxmlformats.org/officeDocument/2006/relationships/hyperlink" Target="https://stats.espncricinfo.com/ci/content/ground/59303.html" TargetMode="External"/><Relationship Id="rId454" Type="http://schemas.openxmlformats.org/officeDocument/2006/relationships/hyperlink" Target="https://stats.espncricinfo.com/ci/engine/match/464531.html" TargetMode="External"/><Relationship Id="rId575" Type="http://schemas.openxmlformats.org/officeDocument/2006/relationships/drawing" Target="../drawings/drawing12.xml"/><Relationship Id="rId211" Type="http://schemas.openxmlformats.org/officeDocument/2006/relationships/hyperlink" Target="https://stats.espncricinfo.com/ci/engine/match/221840.html" TargetMode="External"/><Relationship Id="rId332" Type="http://schemas.openxmlformats.org/officeDocument/2006/relationships/hyperlink" Target="https://stats.espncricinfo.com/ci/content/team/8.html" TargetMode="External"/><Relationship Id="rId453" Type="http://schemas.openxmlformats.org/officeDocument/2006/relationships/hyperlink" Target="https://stats.espncricinfo.com/ci/content/ground/57851.html" TargetMode="External"/><Relationship Id="rId574" Type="http://schemas.openxmlformats.org/officeDocument/2006/relationships/hyperlink" Target="https://stats.espncricinfo.com/ci/engine/match/598813.html" TargetMode="External"/><Relationship Id="rId210" Type="http://schemas.openxmlformats.org/officeDocument/2006/relationships/hyperlink" Target="https://stats.espncricinfo.com/ci/content/ground/56544.html" TargetMode="External"/><Relationship Id="rId331" Type="http://schemas.openxmlformats.org/officeDocument/2006/relationships/hyperlink" Target="https://stats.espncricinfo.com/ci/engine/match/343730.html" TargetMode="External"/><Relationship Id="rId452" Type="http://schemas.openxmlformats.org/officeDocument/2006/relationships/hyperlink" Target="https://stats.espncricinfo.com/ci/content/team/5.html" TargetMode="External"/><Relationship Id="rId573" Type="http://schemas.openxmlformats.org/officeDocument/2006/relationships/hyperlink" Target="https://stats.espncricinfo.com/ci/content/ground/58142.html" TargetMode="External"/><Relationship Id="rId370" Type="http://schemas.openxmlformats.org/officeDocument/2006/relationships/hyperlink" Target="https://stats.espncricinfo.com/ci/engine/match/361051.html" TargetMode="External"/><Relationship Id="rId491" Type="http://schemas.openxmlformats.org/officeDocument/2006/relationships/hyperlink" Target="https://stats.espncricinfo.com/ci/content/team/1.html" TargetMode="External"/><Relationship Id="rId490" Type="http://schemas.openxmlformats.org/officeDocument/2006/relationships/hyperlink" Target="https://stats.espncricinfo.com/ci/engine/match/474474.html" TargetMode="External"/><Relationship Id="rId129" Type="http://schemas.openxmlformats.org/officeDocument/2006/relationships/hyperlink" Target="https://stats.espncricinfo.com/ci/content/ground/58986.html" TargetMode="External"/><Relationship Id="rId128" Type="http://schemas.openxmlformats.org/officeDocument/2006/relationships/hyperlink" Target="https://stats.espncricinfo.com/ci/content/team/7.html" TargetMode="External"/><Relationship Id="rId249" Type="http://schemas.openxmlformats.org/officeDocument/2006/relationships/hyperlink" Target="https://stats.espncricinfo.com/ci/content/ground/58324.html" TargetMode="External"/><Relationship Id="rId127" Type="http://schemas.openxmlformats.org/officeDocument/2006/relationships/hyperlink" Target="https://stats.espncricinfo.com/ci/engine/match/64062.html" TargetMode="External"/><Relationship Id="rId248" Type="http://schemas.openxmlformats.org/officeDocument/2006/relationships/hyperlink" Target="https://stats.espncricinfo.com/ci/content/team/1.html" TargetMode="External"/><Relationship Id="rId369" Type="http://schemas.openxmlformats.org/officeDocument/2006/relationships/hyperlink" Target="https://stats.espncricinfo.com/ci/content/ground/57991.html" TargetMode="External"/><Relationship Id="rId126" Type="http://schemas.openxmlformats.org/officeDocument/2006/relationships/hyperlink" Target="https://stats.espncricinfo.com/ci/content/ground/56544.html" TargetMode="External"/><Relationship Id="rId247" Type="http://schemas.openxmlformats.org/officeDocument/2006/relationships/hyperlink" Target="https://stats.espncricinfo.com/ci/engine/match/238186.html" TargetMode="External"/><Relationship Id="rId368" Type="http://schemas.openxmlformats.org/officeDocument/2006/relationships/hyperlink" Target="https://stats.espncricinfo.com/ci/content/team/1.html" TargetMode="External"/><Relationship Id="rId489" Type="http://schemas.openxmlformats.org/officeDocument/2006/relationships/hyperlink" Target="https://stats.espncricinfo.com/ci/content/ground/56788.html" TargetMode="External"/><Relationship Id="rId121" Type="http://schemas.openxmlformats.org/officeDocument/2006/relationships/hyperlink" Target="https://stats.espncricinfo.com/ci/engine/match/64061.html" TargetMode="External"/><Relationship Id="rId242" Type="http://schemas.openxmlformats.org/officeDocument/2006/relationships/hyperlink" Target="https://stats.espncricinfo.com/ci/content/team/1.html" TargetMode="External"/><Relationship Id="rId363" Type="http://schemas.openxmlformats.org/officeDocument/2006/relationships/hyperlink" Target="https://stats.espncricinfo.com/ci/content/ground/58008.html" TargetMode="External"/><Relationship Id="rId484" Type="http://schemas.openxmlformats.org/officeDocument/2006/relationships/hyperlink" Target="https://stats.espncricinfo.com/ci/engine/match/463148.html" TargetMode="External"/><Relationship Id="rId120" Type="http://schemas.openxmlformats.org/officeDocument/2006/relationships/hyperlink" Target="https://stats.espncricinfo.com/ci/content/ground/56441.html" TargetMode="External"/><Relationship Id="rId241" Type="http://schemas.openxmlformats.org/officeDocument/2006/relationships/hyperlink" Target="https://stats.espncricinfo.com/ci/engine/match/239025.html" TargetMode="External"/><Relationship Id="rId362" Type="http://schemas.openxmlformats.org/officeDocument/2006/relationships/hyperlink" Target="https://stats.espncricinfo.com/ci/content/team/1.html" TargetMode="External"/><Relationship Id="rId483" Type="http://schemas.openxmlformats.org/officeDocument/2006/relationships/hyperlink" Target="https://stats.espncricinfo.com/ci/content/ground/59068.html" TargetMode="External"/><Relationship Id="rId240" Type="http://schemas.openxmlformats.org/officeDocument/2006/relationships/hyperlink" Target="https://stats.espncricinfo.com/ci/content/ground/58344.html" TargetMode="External"/><Relationship Id="rId361" Type="http://schemas.openxmlformats.org/officeDocument/2006/relationships/hyperlink" Target="https://stats.espncricinfo.com/ci/engine/match/345672.html" TargetMode="External"/><Relationship Id="rId482" Type="http://schemas.openxmlformats.org/officeDocument/2006/relationships/hyperlink" Target="https://stats.espncricinfo.com/ci/content/team/3.html" TargetMode="External"/><Relationship Id="rId360" Type="http://schemas.openxmlformats.org/officeDocument/2006/relationships/hyperlink" Target="https://stats.espncricinfo.com/ci/content/ground/375326.html" TargetMode="External"/><Relationship Id="rId481" Type="http://schemas.openxmlformats.org/officeDocument/2006/relationships/hyperlink" Target="https://stats.espncricinfo.com/ci/engine/match/463148.html" TargetMode="External"/><Relationship Id="rId125" Type="http://schemas.openxmlformats.org/officeDocument/2006/relationships/hyperlink" Target="https://stats.espncricinfo.com/ci/content/team/2.html" TargetMode="External"/><Relationship Id="rId246" Type="http://schemas.openxmlformats.org/officeDocument/2006/relationships/hyperlink" Target="https://stats.espncricinfo.com/ci/content/ground/57991.html" TargetMode="External"/><Relationship Id="rId367" Type="http://schemas.openxmlformats.org/officeDocument/2006/relationships/hyperlink" Target="https://stats.espncricinfo.com/ci/engine/match/361050.html" TargetMode="External"/><Relationship Id="rId488" Type="http://schemas.openxmlformats.org/officeDocument/2006/relationships/hyperlink" Target="https://stats.espncricinfo.com/ci/content/team/1.html" TargetMode="External"/><Relationship Id="rId124" Type="http://schemas.openxmlformats.org/officeDocument/2006/relationships/hyperlink" Target="https://stats.espncricinfo.com/ci/engine/match/64062.html" TargetMode="External"/><Relationship Id="rId245" Type="http://schemas.openxmlformats.org/officeDocument/2006/relationships/hyperlink" Target="https://stats.espncricinfo.com/ci/content/team/1.html" TargetMode="External"/><Relationship Id="rId366" Type="http://schemas.openxmlformats.org/officeDocument/2006/relationships/hyperlink" Target="https://stats.espncricinfo.com/ci/content/ground/58008.html" TargetMode="External"/><Relationship Id="rId487" Type="http://schemas.openxmlformats.org/officeDocument/2006/relationships/hyperlink" Target="https://stats.espncricinfo.com/ci/engine/match/474474.html" TargetMode="External"/><Relationship Id="rId123" Type="http://schemas.openxmlformats.org/officeDocument/2006/relationships/hyperlink" Target="https://stats.espncricinfo.com/ci/content/ground/56544.html" TargetMode="External"/><Relationship Id="rId244" Type="http://schemas.openxmlformats.org/officeDocument/2006/relationships/hyperlink" Target="https://stats.espncricinfo.com/ci/engine/match/238186.html" TargetMode="External"/><Relationship Id="rId365" Type="http://schemas.openxmlformats.org/officeDocument/2006/relationships/hyperlink" Target="https://stats.espncricinfo.com/ci/content/team/1.html" TargetMode="External"/><Relationship Id="rId486" Type="http://schemas.openxmlformats.org/officeDocument/2006/relationships/hyperlink" Target="https://stats.espncricinfo.com/ci/content/ground/56788.html" TargetMode="External"/><Relationship Id="rId122" Type="http://schemas.openxmlformats.org/officeDocument/2006/relationships/hyperlink" Target="https://stats.espncricinfo.com/ci/content/team/2.html" TargetMode="External"/><Relationship Id="rId243" Type="http://schemas.openxmlformats.org/officeDocument/2006/relationships/hyperlink" Target="https://stats.espncricinfo.com/ci/content/ground/57991.html" TargetMode="External"/><Relationship Id="rId364" Type="http://schemas.openxmlformats.org/officeDocument/2006/relationships/hyperlink" Target="https://stats.espncricinfo.com/ci/engine/match/361050.html" TargetMode="External"/><Relationship Id="rId485" Type="http://schemas.openxmlformats.org/officeDocument/2006/relationships/hyperlink" Target="https://stats.espncricinfo.com/ci/content/team/1.html" TargetMode="External"/><Relationship Id="rId95" Type="http://schemas.openxmlformats.org/officeDocument/2006/relationships/hyperlink" Target="https://stats.espncricinfo.com/ci/content/team/5.html" TargetMode="External"/><Relationship Id="rId94" Type="http://schemas.openxmlformats.org/officeDocument/2006/relationships/hyperlink" Target="https://stats.espncricinfo.com/ci/engine/match/64046.html" TargetMode="External"/><Relationship Id="rId97" Type="http://schemas.openxmlformats.org/officeDocument/2006/relationships/hyperlink" Target="https://stats.espncricinfo.com/ci/engine/match/64046.html" TargetMode="External"/><Relationship Id="rId96" Type="http://schemas.openxmlformats.org/officeDocument/2006/relationships/hyperlink" Target="https://stats.espncricinfo.com/ci/content/ground/57851.html" TargetMode="External"/><Relationship Id="rId99" Type="http://schemas.openxmlformats.org/officeDocument/2006/relationships/hyperlink" Target="https://stats.espncricinfo.com/ci/content/ground/57991.html" TargetMode="External"/><Relationship Id="rId480" Type="http://schemas.openxmlformats.org/officeDocument/2006/relationships/hyperlink" Target="https://stats.espncricinfo.com/ci/content/ground/59068.html" TargetMode="External"/><Relationship Id="rId98" Type="http://schemas.openxmlformats.org/officeDocument/2006/relationships/hyperlink" Target="https://stats.espncricinfo.com/ci/content/team/5.html" TargetMode="External"/><Relationship Id="rId91" Type="http://schemas.openxmlformats.org/officeDocument/2006/relationships/hyperlink" Target="https://stats.espncricinfo.com/ci/engine/match/64021.html" TargetMode="External"/><Relationship Id="rId90" Type="http://schemas.openxmlformats.org/officeDocument/2006/relationships/hyperlink" Target="https://stats.espncricinfo.com/ci/content/ground/58831.html" TargetMode="External"/><Relationship Id="rId93" Type="http://schemas.openxmlformats.org/officeDocument/2006/relationships/hyperlink" Target="https://stats.espncricinfo.com/ci/content/ground/57851.html" TargetMode="External"/><Relationship Id="rId92" Type="http://schemas.openxmlformats.org/officeDocument/2006/relationships/hyperlink" Target="https://stats.espncricinfo.com/ci/content/team/5.html" TargetMode="External"/><Relationship Id="rId118" Type="http://schemas.openxmlformats.org/officeDocument/2006/relationships/hyperlink" Target="https://stats.espncricinfo.com/ci/engine/match/64061.html" TargetMode="External"/><Relationship Id="rId239" Type="http://schemas.openxmlformats.org/officeDocument/2006/relationships/hyperlink" Target="https://stats.espncricinfo.com/ci/content/team/1.html" TargetMode="External"/><Relationship Id="rId117" Type="http://schemas.openxmlformats.org/officeDocument/2006/relationships/hyperlink" Target="https://stats.espncricinfo.com/ci/content/ground/56441.html" TargetMode="External"/><Relationship Id="rId238" Type="http://schemas.openxmlformats.org/officeDocument/2006/relationships/hyperlink" Target="https://stats.espncricinfo.com/ci/engine/match/239025.html" TargetMode="External"/><Relationship Id="rId359" Type="http://schemas.openxmlformats.org/officeDocument/2006/relationships/hyperlink" Target="https://stats.espncricinfo.com/ci/content/team/2.html" TargetMode="External"/><Relationship Id="rId116" Type="http://schemas.openxmlformats.org/officeDocument/2006/relationships/hyperlink" Target="https://stats.espncricinfo.com/ci/content/team/2.html" TargetMode="External"/><Relationship Id="rId237" Type="http://schemas.openxmlformats.org/officeDocument/2006/relationships/hyperlink" Target="https://stats.espncricinfo.com/ci/content/ground/58344.html" TargetMode="External"/><Relationship Id="rId358" Type="http://schemas.openxmlformats.org/officeDocument/2006/relationships/hyperlink" Target="https://stats.espncricinfo.com/ci/engine/match/345672.html" TargetMode="External"/><Relationship Id="rId479" Type="http://schemas.openxmlformats.org/officeDocument/2006/relationships/hyperlink" Target="https://stats.espncricinfo.com/ci/content/team/3.html" TargetMode="External"/><Relationship Id="rId115" Type="http://schemas.openxmlformats.org/officeDocument/2006/relationships/hyperlink" Target="https://stats.espncricinfo.com/ci/engine/match/64060.html" TargetMode="External"/><Relationship Id="rId236" Type="http://schemas.openxmlformats.org/officeDocument/2006/relationships/hyperlink" Target="https://stats.espncricinfo.com/ci/content/team/1.html" TargetMode="External"/><Relationship Id="rId357" Type="http://schemas.openxmlformats.org/officeDocument/2006/relationships/hyperlink" Target="https://stats.espncricinfo.com/ci/content/ground/375326.html" TargetMode="External"/><Relationship Id="rId478" Type="http://schemas.openxmlformats.org/officeDocument/2006/relationships/hyperlink" Target="https://stats.espncricinfo.com/ci/engine/match/463147.html" TargetMode="External"/><Relationship Id="rId119" Type="http://schemas.openxmlformats.org/officeDocument/2006/relationships/hyperlink" Target="https://stats.espncricinfo.com/ci/content/team/2.html" TargetMode="External"/><Relationship Id="rId110" Type="http://schemas.openxmlformats.org/officeDocument/2006/relationships/hyperlink" Target="https://stats.espncricinfo.com/ci/content/team/2.html" TargetMode="External"/><Relationship Id="rId231" Type="http://schemas.openxmlformats.org/officeDocument/2006/relationships/hyperlink" Target="https://stats.espncricinfo.com/ci/content/ground/58956.html" TargetMode="External"/><Relationship Id="rId352" Type="http://schemas.openxmlformats.org/officeDocument/2006/relationships/hyperlink" Target="https://stats.espncricinfo.com/ci/engine/match/345671.html" TargetMode="External"/><Relationship Id="rId473" Type="http://schemas.openxmlformats.org/officeDocument/2006/relationships/hyperlink" Target="https://stats.espncricinfo.com/ci/content/team/3.html" TargetMode="External"/><Relationship Id="rId230" Type="http://schemas.openxmlformats.org/officeDocument/2006/relationships/hyperlink" Target="https://stats.espncricinfo.com/ci/content/team/7.html" TargetMode="External"/><Relationship Id="rId351" Type="http://schemas.openxmlformats.org/officeDocument/2006/relationships/hyperlink" Target="https://stats.espncricinfo.com/ci/content/ground/58040.html" TargetMode="External"/><Relationship Id="rId472" Type="http://schemas.openxmlformats.org/officeDocument/2006/relationships/hyperlink" Target="https://stats.espncricinfo.com/ci/engine/match/463146.html" TargetMode="External"/><Relationship Id="rId350" Type="http://schemas.openxmlformats.org/officeDocument/2006/relationships/hyperlink" Target="https://stats.espncricinfo.com/ci/content/team/2.html" TargetMode="External"/><Relationship Id="rId471" Type="http://schemas.openxmlformats.org/officeDocument/2006/relationships/hyperlink" Target="https://stats.espncricinfo.com/ci/content/ground/59079.html" TargetMode="External"/><Relationship Id="rId470" Type="http://schemas.openxmlformats.org/officeDocument/2006/relationships/hyperlink" Target="https://stats.espncricinfo.com/ci/content/team/3.html" TargetMode="External"/><Relationship Id="rId114" Type="http://schemas.openxmlformats.org/officeDocument/2006/relationships/hyperlink" Target="https://stats.espncricinfo.com/ci/content/ground/56293.html" TargetMode="External"/><Relationship Id="rId235" Type="http://schemas.openxmlformats.org/officeDocument/2006/relationships/hyperlink" Target="https://stats.espncricinfo.com/ci/engine/match/234783.html" TargetMode="External"/><Relationship Id="rId356" Type="http://schemas.openxmlformats.org/officeDocument/2006/relationships/hyperlink" Target="https://stats.espncricinfo.com/ci/content/team/2.html" TargetMode="External"/><Relationship Id="rId477" Type="http://schemas.openxmlformats.org/officeDocument/2006/relationships/hyperlink" Target="https://stats.espncricinfo.com/ci/content/ground/59089.html" TargetMode="External"/><Relationship Id="rId113" Type="http://schemas.openxmlformats.org/officeDocument/2006/relationships/hyperlink" Target="https://stats.espncricinfo.com/ci/content/team/2.html" TargetMode="External"/><Relationship Id="rId234" Type="http://schemas.openxmlformats.org/officeDocument/2006/relationships/hyperlink" Target="https://stats.espncricinfo.com/ci/content/ground/58956.html" TargetMode="External"/><Relationship Id="rId355" Type="http://schemas.openxmlformats.org/officeDocument/2006/relationships/hyperlink" Target="https://stats.espncricinfo.com/ci/engine/match/345671.html" TargetMode="External"/><Relationship Id="rId476" Type="http://schemas.openxmlformats.org/officeDocument/2006/relationships/hyperlink" Target="https://stats.espncricinfo.com/ci/content/team/3.html" TargetMode="External"/><Relationship Id="rId112" Type="http://schemas.openxmlformats.org/officeDocument/2006/relationships/hyperlink" Target="https://stats.espncricinfo.com/ci/engine/match/64060.html" TargetMode="External"/><Relationship Id="rId233" Type="http://schemas.openxmlformats.org/officeDocument/2006/relationships/hyperlink" Target="https://stats.espncricinfo.com/ci/content/team/7.html" TargetMode="External"/><Relationship Id="rId354" Type="http://schemas.openxmlformats.org/officeDocument/2006/relationships/hyperlink" Target="https://stats.espncricinfo.com/ci/content/ground/58040.html" TargetMode="External"/><Relationship Id="rId475" Type="http://schemas.openxmlformats.org/officeDocument/2006/relationships/hyperlink" Target="https://stats.espncricinfo.com/ci/engine/match/463147.html" TargetMode="External"/><Relationship Id="rId111" Type="http://schemas.openxmlformats.org/officeDocument/2006/relationships/hyperlink" Target="https://stats.espncricinfo.com/ci/content/ground/56293.html" TargetMode="External"/><Relationship Id="rId232" Type="http://schemas.openxmlformats.org/officeDocument/2006/relationships/hyperlink" Target="https://stats.espncricinfo.com/ci/engine/match/234783.html" TargetMode="External"/><Relationship Id="rId353" Type="http://schemas.openxmlformats.org/officeDocument/2006/relationships/hyperlink" Target="https://stats.espncricinfo.com/ci/content/team/2.html" TargetMode="External"/><Relationship Id="rId474" Type="http://schemas.openxmlformats.org/officeDocument/2006/relationships/hyperlink" Target="https://stats.espncricinfo.com/ci/content/ground/59089.html" TargetMode="External"/><Relationship Id="rId305" Type="http://schemas.openxmlformats.org/officeDocument/2006/relationships/hyperlink" Target="https://stats.espncricinfo.com/ci/content/team/3.html" TargetMode="External"/><Relationship Id="rId426" Type="http://schemas.openxmlformats.org/officeDocument/2006/relationships/hyperlink" Target="https://stats.espncricinfo.com/ci/content/ground/59325.html" TargetMode="External"/><Relationship Id="rId547" Type="http://schemas.openxmlformats.org/officeDocument/2006/relationships/hyperlink" Target="https://stats.espncricinfo.com/ci/engine/match/565806.html" TargetMode="External"/><Relationship Id="rId304" Type="http://schemas.openxmlformats.org/officeDocument/2006/relationships/hyperlink" Target="https://stats.espncricinfo.com/ci/engine/match/291354.html" TargetMode="External"/><Relationship Id="rId425" Type="http://schemas.openxmlformats.org/officeDocument/2006/relationships/hyperlink" Target="https://stats.espncricinfo.com/ci/content/team/8.html" TargetMode="External"/><Relationship Id="rId546" Type="http://schemas.openxmlformats.org/officeDocument/2006/relationships/hyperlink" Target="https://stats.espncricinfo.com/ci/content/ground/57851.html" TargetMode="External"/><Relationship Id="rId303" Type="http://schemas.openxmlformats.org/officeDocument/2006/relationships/hyperlink" Target="https://stats.espncricinfo.com/ci/content/ground/56293.html" TargetMode="External"/><Relationship Id="rId424" Type="http://schemas.openxmlformats.org/officeDocument/2006/relationships/hyperlink" Target="https://stats.espncricinfo.com/ci/engine/match/441826.html" TargetMode="External"/><Relationship Id="rId545" Type="http://schemas.openxmlformats.org/officeDocument/2006/relationships/hyperlink" Target="https://stats.espncricinfo.com/ci/content/team/1.html" TargetMode="External"/><Relationship Id="rId302" Type="http://schemas.openxmlformats.org/officeDocument/2006/relationships/hyperlink" Target="https://stats.espncricinfo.com/ci/content/team/2.html" TargetMode="External"/><Relationship Id="rId423" Type="http://schemas.openxmlformats.org/officeDocument/2006/relationships/hyperlink" Target="https://stats.espncricinfo.com/ci/content/ground/57980.html" TargetMode="External"/><Relationship Id="rId544" Type="http://schemas.openxmlformats.org/officeDocument/2006/relationships/hyperlink" Target="https://stats.espncricinfo.com/ci/engine/match/565818.html" TargetMode="External"/><Relationship Id="rId309" Type="http://schemas.openxmlformats.org/officeDocument/2006/relationships/hyperlink" Target="https://stats.espncricinfo.com/ci/content/ground/57851.html" TargetMode="External"/><Relationship Id="rId308" Type="http://schemas.openxmlformats.org/officeDocument/2006/relationships/hyperlink" Target="https://stats.espncricinfo.com/ci/content/team/3.html" TargetMode="External"/><Relationship Id="rId429" Type="http://schemas.openxmlformats.org/officeDocument/2006/relationships/hyperlink" Target="https://stats.espncricinfo.com/ci/content/ground/59325.html" TargetMode="External"/><Relationship Id="rId307" Type="http://schemas.openxmlformats.org/officeDocument/2006/relationships/hyperlink" Target="https://stats.espncricinfo.com/ci/engine/match/332911.html" TargetMode="External"/><Relationship Id="rId428" Type="http://schemas.openxmlformats.org/officeDocument/2006/relationships/hyperlink" Target="https://stats.espncricinfo.com/ci/content/team/8.html" TargetMode="External"/><Relationship Id="rId549" Type="http://schemas.openxmlformats.org/officeDocument/2006/relationships/hyperlink" Target="https://stats.espncricinfo.com/ci/content/ground/57851.html" TargetMode="External"/><Relationship Id="rId306" Type="http://schemas.openxmlformats.org/officeDocument/2006/relationships/hyperlink" Target="https://stats.espncricinfo.com/ci/content/ground/58008.html" TargetMode="External"/><Relationship Id="rId427" Type="http://schemas.openxmlformats.org/officeDocument/2006/relationships/hyperlink" Target="https://stats.espncricinfo.com/ci/engine/match/456669.html" TargetMode="External"/><Relationship Id="rId548" Type="http://schemas.openxmlformats.org/officeDocument/2006/relationships/hyperlink" Target="https://stats.espncricinfo.com/ci/content/team/1.html" TargetMode="External"/><Relationship Id="rId301" Type="http://schemas.openxmlformats.org/officeDocument/2006/relationships/hyperlink" Target="https://stats.espncricinfo.com/ci/engine/match/291354.html" TargetMode="External"/><Relationship Id="rId422" Type="http://schemas.openxmlformats.org/officeDocument/2006/relationships/hyperlink" Target="https://stats.espncricinfo.com/ci/content/team/3.html" TargetMode="External"/><Relationship Id="rId543" Type="http://schemas.openxmlformats.org/officeDocument/2006/relationships/hyperlink" Target="https://stats.espncricinfo.com/ci/content/ground/57897.html" TargetMode="External"/><Relationship Id="rId300" Type="http://schemas.openxmlformats.org/officeDocument/2006/relationships/hyperlink" Target="https://stats.espncricinfo.com/ci/content/ground/56293.html" TargetMode="External"/><Relationship Id="rId421" Type="http://schemas.openxmlformats.org/officeDocument/2006/relationships/hyperlink" Target="https://stats.espncricinfo.com/ci/engine/match/441825.html" TargetMode="External"/><Relationship Id="rId542" Type="http://schemas.openxmlformats.org/officeDocument/2006/relationships/hyperlink" Target="https://stats.espncricinfo.com/ci/content/team/5.html" TargetMode="External"/><Relationship Id="rId420" Type="http://schemas.openxmlformats.org/officeDocument/2006/relationships/hyperlink" Target="https://stats.espncricinfo.com/ci/content/ground/375326.html" TargetMode="External"/><Relationship Id="rId541" Type="http://schemas.openxmlformats.org/officeDocument/2006/relationships/hyperlink" Target="https://stats.espncricinfo.com/ci/engine/match/565818.html" TargetMode="External"/><Relationship Id="rId540" Type="http://schemas.openxmlformats.org/officeDocument/2006/relationships/hyperlink" Target="https://stats.espncricinfo.com/ci/content/ground/57897.html" TargetMode="External"/><Relationship Id="rId415" Type="http://schemas.openxmlformats.org/officeDocument/2006/relationships/hyperlink" Target="https://stats.espncricinfo.com/ci/engine/match/434257.html" TargetMode="External"/><Relationship Id="rId536" Type="http://schemas.openxmlformats.org/officeDocument/2006/relationships/hyperlink" Target="https://stats.espncricinfo.com/ci/content/team/5.html" TargetMode="External"/><Relationship Id="rId414" Type="http://schemas.openxmlformats.org/officeDocument/2006/relationships/hyperlink" Target="https://stats.espncricinfo.com/ci/content/ground/236761.html" TargetMode="External"/><Relationship Id="rId535" Type="http://schemas.openxmlformats.org/officeDocument/2006/relationships/hyperlink" Target="https://stats.espncricinfo.com/ci/engine/match/518953.html" TargetMode="External"/><Relationship Id="rId413" Type="http://schemas.openxmlformats.org/officeDocument/2006/relationships/hyperlink" Target="https://stats.espncricinfo.com/ci/content/team/25.html" TargetMode="External"/><Relationship Id="rId534" Type="http://schemas.openxmlformats.org/officeDocument/2006/relationships/hyperlink" Target="https://stats.espncricinfo.com/ci/content/ground/56293.html" TargetMode="External"/><Relationship Id="rId412" Type="http://schemas.openxmlformats.org/officeDocument/2006/relationships/hyperlink" Target="https://stats.espncricinfo.com/ci/engine/match/434257.html" TargetMode="External"/><Relationship Id="rId533" Type="http://schemas.openxmlformats.org/officeDocument/2006/relationships/hyperlink" Target="https://stats.espncricinfo.com/ci/content/team/2.html" TargetMode="External"/><Relationship Id="rId419" Type="http://schemas.openxmlformats.org/officeDocument/2006/relationships/hyperlink" Target="https://stats.espncricinfo.com/ci/content/team/3.html" TargetMode="External"/><Relationship Id="rId418" Type="http://schemas.openxmlformats.org/officeDocument/2006/relationships/hyperlink" Target="https://stats.espncricinfo.com/ci/engine/match/441825.html" TargetMode="External"/><Relationship Id="rId539" Type="http://schemas.openxmlformats.org/officeDocument/2006/relationships/hyperlink" Target="https://stats.espncricinfo.com/ci/content/team/5.html" TargetMode="External"/><Relationship Id="rId417" Type="http://schemas.openxmlformats.org/officeDocument/2006/relationships/hyperlink" Target="https://stats.espncricinfo.com/ci/content/ground/375326.html" TargetMode="External"/><Relationship Id="rId538" Type="http://schemas.openxmlformats.org/officeDocument/2006/relationships/hyperlink" Target="https://stats.espncricinfo.com/ci/engine/match/565817.html" TargetMode="External"/><Relationship Id="rId416" Type="http://schemas.openxmlformats.org/officeDocument/2006/relationships/hyperlink" Target="https://stats.espncricinfo.com/ci/content/team/3.html" TargetMode="External"/><Relationship Id="rId537" Type="http://schemas.openxmlformats.org/officeDocument/2006/relationships/hyperlink" Target="https://stats.espncricinfo.com/ci/content/ground/58142.html" TargetMode="External"/><Relationship Id="rId411" Type="http://schemas.openxmlformats.org/officeDocument/2006/relationships/hyperlink" Target="https://stats.espncricinfo.com/ci/content/ground/236761.html" TargetMode="External"/><Relationship Id="rId532" Type="http://schemas.openxmlformats.org/officeDocument/2006/relationships/hyperlink" Target="https://stats.espncricinfo.com/ci/engine/match/518953.html" TargetMode="External"/><Relationship Id="rId410" Type="http://schemas.openxmlformats.org/officeDocument/2006/relationships/hyperlink" Target="https://stats.espncricinfo.com/ci/content/team/25.html" TargetMode="External"/><Relationship Id="rId531" Type="http://schemas.openxmlformats.org/officeDocument/2006/relationships/hyperlink" Target="https://stats.espncricinfo.com/ci/content/ground/56293.html" TargetMode="External"/><Relationship Id="rId530" Type="http://schemas.openxmlformats.org/officeDocument/2006/relationships/hyperlink" Target="https://stats.espncricinfo.com/ci/content/team/2.html" TargetMode="External"/><Relationship Id="rId206" Type="http://schemas.openxmlformats.org/officeDocument/2006/relationships/hyperlink" Target="https://stats.espncricinfo.com/ci/content/team/2.html" TargetMode="External"/><Relationship Id="rId327" Type="http://schemas.openxmlformats.org/officeDocument/2006/relationships/hyperlink" Target="https://stats.espncricinfo.com/ci/content/ground/59325.html" TargetMode="External"/><Relationship Id="rId448" Type="http://schemas.openxmlformats.org/officeDocument/2006/relationships/hyperlink" Target="https://stats.espncricinfo.com/ci/engine/match/464527.html" TargetMode="External"/><Relationship Id="rId569" Type="http://schemas.openxmlformats.org/officeDocument/2006/relationships/hyperlink" Target="https://stats.espncricinfo.com/ci/content/team/2.html" TargetMode="External"/><Relationship Id="rId205" Type="http://schemas.openxmlformats.org/officeDocument/2006/relationships/hyperlink" Target="https://stats.espncricinfo.com/ci/engine/match/219613.html" TargetMode="External"/><Relationship Id="rId326" Type="http://schemas.openxmlformats.org/officeDocument/2006/relationships/hyperlink" Target="https://stats.espncricinfo.com/ci/content/team/8.html" TargetMode="External"/><Relationship Id="rId447" Type="http://schemas.openxmlformats.org/officeDocument/2006/relationships/hyperlink" Target="https://stats.espncricinfo.com/ci/content/ground/57897.html" TargetMode="External"/><Relationship Id="rId568" Type="http://schemas.openxmlformats.org/officeDocument/2006/relationships/hyperlink" Target="https://stats.espncricinfo.com/ci/engine/match/598812.html" TargetMode="External"/><Relationship Id="rId204" Type="http://schemas.openxmlformats.org/officeDocument/2006/relationships/hyperlink" Target="https://stats.espncricinfo.com/ci/content/ground/59545.html" TargetMode="External"/><Relationship Id="rId325" Type="http://schemas.openxmlformats.org/officeDocument/2006/relationships/hyperlink" Target="https://stats.espncricinfo.com/ci/engine/match/343729.html" TargetMode="External"/><Relationship Id="rId446" Type="http://schemas.openxmlformats.org/officeDocument/2006/relationships/hyperlink" Target="https://stats.espncricinfo.com/ci/content/team/2.html" TargetMode="External"/><Relationship Id="rId567" Type="http://schemas.openxmlformats.org/officeDocument/2006/relationships/hyperlink" Target="https://stats.espncricinfo.com/ci/content/ground/58008.html" TargetMode="External"/><Relationship Id="rId203" Type="http://schemas.openxmlformats.org/officeDocument/2006/relationships/hyperlink" Target="https://stats.espncricinfo.com/ci/content/team/9.html" TargetMode="External"/><Relationship Id="rId324" Type="http://schemas.openxmlformats.org/officeDocument/2006/relationships/hyperlink" Target="https://stats.espncricinfo.com/ci/content/ground/59308.html" TargetMode="External"/><Relationship Id="rId445" Type="http://schemas.openxmlformats.org/officeDocument/2006/relationships/hyperlink" Target="https://stats.espncricinfo.com/ci/engine/match/464526.html" TargetMode="External"/><Relationship Id="rId566" Type="http://schemas.openxmlformats.org/officeDocument/2006/relationships/hyperlink" Target="https://stats.espncricinfo.com/ci/content/team/2.html" TargetMode="External"/><Relationship Id="rId209" Type="http://schemas.openxmlformats.org/officeDocument/2006/relationships/hyperlink" Target="https://stats.espncricinfo.com/ci/content/team/2.html" TargetMode="External"/><Relationship Id="rId208" Type="http://schemas.openxmlformats.org/officeDocument/2006/relationships/hyperlink" Target="https://stats.espncricinfo.com/ci/engine/match/221840.html" TargetMode="External"/><Relationship Id="rId329" Type="http://schemas.openxmlformats.org/officeDocument/2006/relationships/hyperlink" Target="https://stats.espncricinfo.com/ci/content/team/8.html" TargetMode="External"/><Relationship Id="rId207" Type="http://schemas.openxmlformats.org/officeDocument/2006/relationships/hyperlink" Target="https://stats.espncricinfo.com/ci/content/ground/56544.html" TargetMode="External"/><Relationship Id="rId328" Type="http://schemas.openxmlformats.org/officeDocument/2006/relationships/hyperlink" Target="https://stats.espncricinfo.com/ci/engine/match/343730.html" TargetMode="External"/><Relationship Id="rId449" Type="http://schemas.openxmlformats.org/officeDocument/2006/relationships/hyperlink" Target="https://stats.espncricinfo.com/ci/content/team/2.html" TargetMode="External"/><Relationship Id="rId440" Type="http://schemas.openxmlformats.org/officeDocument/2006/relationships/hyperlink" Target="https://stats.espncricinfo.com/ci/content/team/2.html" TargetMode="External"/><Relationship Id="rId561" Type="http://schemas.openxmlformats.org/officeDocument/2006/relationships/hyperlink" Target="https://stats.espncricinfo.com/ci/content/ground/57980.html" TargetMode="External"/><Relationship Id="rId560" Type="http://schemas.openxmlformats.org/officeDocument/2006/relationships/hyperlink" Target="https://stats.espncricinfo.com/ci/content/team/1.html" TargetMode="External"/><Relationship Id="rId202" Type="http://schemas.openxmlformats.org/officeDocument/2006/relationships/hyperlink" Target="https://stats.espncricinfo.com/ci/engine/match/219613.html" TargetMode="External"/><Relationship Id="rId323" Type="http://schemas.openxmlformats.org/officeDocument/2006/relationships/hyperlink" Target="https://stats.espncricinfo.com/ci/content/team/8.html" TargetMode="External"/><Relationship Id="rId444" Type="http://schemas.openxmlformats.org/officeDocument/2006/relationships/hyperlink" Target="https://stats.espncricinfo.com/ci/content/ground/57991.html" TargetMode="External"/><Relationship Id="rId565" Type="http://schemas.openxmlformats.org/officeDocument/2006/relationships/hyperlink" Target="https://stats.espncricinfo.com/ci/engine/match/565809.html" TargetMode="External"/><Relationship Id="rId201" Type="http://schemas.openxmlformats.org/officeDocument/2006/relationships/hyperlink" Target="https://stats.espncricinfo.com/ci/content/ground/59545.html" TargetMode="External"/><Relationship Id="rId322" Type="http://schemas.openxmlformats.org/officeDocument/2006/relationships/hyperlink" Target="https://stats.espncricinfo.com/ci/engine/match/343729.html" TargetMode="External"/><Relationship Id="rId443" Type="http://schemas.openxmlformats.org/officeDocument/2006/relationships/hyperlink" Target="https://stats.espncricinfo.com/ci/content/team/2.html" TargetMode="External"/><Relationship Id="rId564" Type="http://schemas.openxmlformats.org/officeDocument/2006/relationships/hyperlink" Target="https://stats.espncricinfo.com/ci/content/ground/375326.html" TargetMode="External"/><Relationship Id="rId200" Type="http://schemas.openxmlformats.org/officeDocument/2006/relationships/hyperlink" Target="https://stats.espncricinfo.com/ci/content/team/9.html" TargetMode="External"/><Relationship Id="rId321" Type="http://schemas.openxmlformats.org/officeDocument/2006/relationships/hyperlink" Target="https://stats.espncricinfo.com/ci/content/ground/59308.html" TargetMode="External"/><Relationship Id="rId442" Type="http://schemas.openxmlformats.org/officeDocument/2006/relationships/hyperlink" Target="https://stats.espncricinfo.com/ci/engine/match/464526.html" TargetMode="External"/><Relationship Id="rId563" Type="http://schemas.openxmlformats.org/officeDocument/2006/relationships/hyperlink" Target="https://stats.espncricinfo.com/ci/content/team/1.html" TargetMode="External"/><Relationship Id="rId320" Type="http://schemas.openxmlformats.org/officeDocument/2006/relationships/hyperlink" Target="https://stats.espncricinfo.com/ci/content/team/8.html" TargetMode="External"/><Relationship Id="rId441" Type="http://schemas.openxmlformats.org/officeDocument/2006/relationships/hyperlink" Target="https://stats.espncricinfo.com/ci/content/ground/57991.html" TargetMode="External"/><Relationship Id="rId562" Type="http://schemas.openxmlformats.org/officeDocument/2006/relationships/hyperlink" Target="https://stats.espncricinfo.com/ci/engine/match/565808.html" TargetMode="External"/><Relationship Id="rId316" Type="http://schemas.openxmlformats.org/officeDocument/2006/relationships/hyperlink" Target="https://stats.espncricinfo.com/ci/engine/match/332913.html" TargetMode="External"/><Relationship Id="rId437" Type="http://schemas.openxmlformats.org/officeDocument/2006/relationships/hyperlink" Target="https://stats.espncricinfo.com/ci/content/team/8.html" TargetMode="External"/><Relationship Id="rId558" Type="http://schemas.openxmlformats.org/officeDocument/2006/relationships/hyperlink" Target="https://stats.espncricinfo.com/ci/content/ground/57980.html" TargetMode="External"/><Relationship Id="rId315" Type="http://schemas.openxmlformats.org/officeDocument/2006/relationships/hyperlink" Target="https://stats.espncricinfo.com/ci/content/ground/58204.html" TargetMode="External"/><Relationship Id="rId436" Type="http://schemas.openxmlformats.org/officeDocument/2006/relationships/hyperlink" Target="https://stats.espncricinfo.com/ci/engine/match/456671.html" TargetMode="External"/><Relationship Id="rId557" Type="http://schemas.openxmlformats.org/officeDocument/2006/relationships/hyperlink" Target="https://stats.espncricinfo.com/ci/content/team/1.html" TargetMode="External"/><Relationship Id="rId314" Type="http://schemas.openxmlformats.org/officeDocument/2006/relationships/hyperlink" Target="https://stats.espncricinfo.com/ci/content/team/3.html" TargetMode="External"/><Relationship Id="rId435" Type="http://schemas.openxmlformats.org/officeDocument/2006/relationships/hyperlink" Target="https://stats.espncricinfo.com/ci/content/ground/59303.html" TargetMode="External"/><Relationship Id="rId556" Type="http://schemas.openxmlformats.org/officeDocument/2006/relationships/hyperlink" Target="https://stats.espncricinfo.com/ci/engine/match/565807.html" TargetMode="External"/><Relationship Id="rId313" Type="http://schemas.openxmlformats.org/officeDocument/2006/relationships/hyperlink" Target="https://stats.espncricinfo.com/ci/engine/match/332912.html" TargetMode="External"/><Relationship Id="rId434" Type="http://schemas.openxmlformats.org/officeDocument/2006/relationships/hyperlink" Target="https://stats.espncricinfo.com/ci/content/team/8.html" TargetMode="External"/><Relationship Id="rId555" Type="http://schemas.openxmlformats.org/officeDocument/2006/relationships/hyperlink" Target="https://stats.espncricinfo.com/ci/content/ground/58324.html" TargetMode="External"/><Relationship Id="rId319" Type="http://schemas.openxmlformats.org/officeDocument/2006/relationships/hyperlink" Target="https://stats.espncricinfo.com/ci/engine/match/332913.html" TargetMode="External"/><Relationship Id="rId318" Type="http://schemas.openxmlformats.org/officeDocument/2006/relationships/hyperlink" Target="https://stats.espncricinfo.com/ci/content/ground/58204.html" TargetMode="External"/><Relationship Id="rId439" Type="http://schemas.openxmlformats.org/officeDocument/2006/relationships/hyperlink" Target="https://stats.espncricinfo.com/ci/engine/match/456671.html" TargetMode="External"/><Relationship Id="rId317" Type="http://schemas.openxmlformats.org/officeDocument/2006/relationships/hyperlink" Target="https://stats.espncricinfo.com/ci/content/team/3.html" TargetMode="External"/><Relationship Id="rId438" Type="http://schemas.openxmlformats.org/officeDocument/2006/relationships/hyperlink" Target="https://stats.espncricinfo.com/ci/content/ground/59303.html" TargetMode="External"/><Relationship Id="rId559" Type="http://schemas.openxmlformats.org/officeDocument/2006/relationships/hyperlink" Target="https://stats.espncricinfo.com/ci/engine/match/565808.html" TargetMode="External"/><Relationship Id="rId550" Type="http://schemas.openxmlformats.org/officeDocument/2006/relationships/hyperlink" Target="https://stats.espncricinfo.com/ci/engine/match/565806.html" TargetMode="External"/><Relationship Id="rId312" Type="http://schemas.openxmlformats.org/officeDocument/2006/relationships/hyperlink" Target="https://stats.espncricinfo.com/ci/content/ground/57851.html" TargetMode="External"/><Relationship Id="rId433" Type="http://schemas.openxmlformats.org/officeDocument/2006/relationships/hyperlink" Target="https://stats.espncricinfo.com/ci/engine/match/456670.html" TargetMode="External"/><Relationship Id="rId554" Type="http://schemas.openxmlformats.org/officeDocument/2006/relationships/hyperlink" Target="https://stats.espncricinfo.com/ci/content/team/1.html" TargetMode="External"/><Relationship Id="rId311" Type="http://schemas.openxmlformats.org/officeDocument/2006/relationships/hyperlink" Target="https://stats.espncricinfo.com/ci/content/team/3.html" TargetMode="External"/><Relationship Id="rId432" Type="http://schemas.openxmlformats.org/officeDocument/2006/relationships/hyperlink" Target="https://stats.espncricinfo.com/ci/content/ground/59308.html" TargetMode="External"/><Relationship Id="rId553" Type="http://schemas.openxmlformats.org/officeDocument/2006/relationships/hyperlink" Target="https://stats.espncricinfo.com/ci/engine/match/565807.html" TargetMode="External"/><Relationship Id="rId310" Type="http://schemas.openxmlformats.org/officeDocument/2006/relationships/hyperlink" Target="https://stats.espncricinfo.com/ci/engine/match/332912.html" TargetMode="External"/><Relationship Id="rId431" Type="http://schemas.openxmlformats.org/officeDocument/2006/relationships/hyperlink" Target="https://stats.espncricinfo.com/ci/content/team/8.html" TargetMode="External"/><Relationship Id="rId552" Type="http://schemas.openxmlformats.org/officeDocument/2006/relationships/hyperlink" Target="https://stats.espncricinfo.com/ci/content/ground/58324.html" TargetMode="External"/><Relationship Id="rId430" Type="http://schemas.openxmlformats.org/officeDocument/2006/relationships/hyperlink" Target="https://stats.espncricinfo.com/ci/engine/match/456669.html" TargetMode="External"/><Relationship Id="rId551" Type="http://schemas.openxmlformats.org/officeDocument/2006/relationships/hyperlink" Target="https://stats.espncricinfo.com/ci/content/team/1.html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stats.espncricinfo.com/ci/engine/match/63303.html" TargetMode="External"/><Relationship Id="rId84" Type="http://schemas.openxmlformats.org/officeDocument/2006/relationships/hyperlink" Target="https://stats.espncricinfo.com/ci/engine/match/565818.html" TargetMode="External"/><Relationship Id="rId83" Type="http://schemas.openxmlformats.org/officeDocument/2006/relationships/hyperlink" Target="https://stats.espncricinfo.com/ci/engine/match/63346.html" TargetMode="External"/><Relationship Id="rId42" Type="http://schemas.openxmlformats.org/officeDocument/2006/relationships/hyperlink" Target="https://stats.espncricinfo.com/ci/engine/match/63886.html" TargetMode="External"/><Relationship Id="rId86" Type="http://schemas.openxmlformats.org/officeDocument/2006/relationships/hyperlink" Target="https://stats.espncricinfo.com/ci/engine/match/426402.html" TargetMode="External"/><Relationship Id="rId41" Type="http://schemas.openxmlformats.org/officeDocument/2006/relationships/hyperlink" Target="https://stats.espncricinfo.com/ci/engine/match/63710.html" TargetMode="External"/><Relationship Id="rId85" Type="http://schemas.openxmlformats.org/officeDocument/2006/relationships/hyperlink" Target="https://stats.espncricinfo.com/ci/engine/match/690347.html" TargetMode="External"/><Relationship Id="rId44" Type="http://schemas.openxmlformats.org/officeDocument/2006/relationships/hyperlink" Target="https://stats.espncricinfo.com/ci/engine/match/350474.html" TargetMode="External"/><Relationship Id="rId43" Type="http://schemas.openxmlformats.org/officeDocument/2006/relationships/hyperlink" Target="https://stats.espncricinfo.com/ci/engine/match/64129.html" TargetMode="External"/><Relationship Id="rId87" Type="http://schemas.openxmlformats.org/officeDocument/2006/relationships/drawing" Target="../drawings/drawing7.xml"/><Relationship Id="rId46" Type="http://schemas.openxmlformats.org/officeDocument/2006/relationships/hyperlink" Target="https://stats.espncricinfo.com/ci/engine/match/63291.html" TargetMode="External"/><Relationship Id="rId45" Type="http://schemas.openxmlformats.org/officeDocument/2006/relationships/hyperlink" Target="https://stats.espncricinfo.com/ci/engine/match/1109604.html" TargetMode="External"/><Relationship Id="rId80" Type="http://schemas.openxmlformats.org/officeDocument/2006/relationships/hyperlink" Target="https://stats.espncricinfo.com/ci/engine/match/430882.html" TargetMode="External"/><Relationship Id="rId82" Type="http://schemas.openxmlformats.org/officeDocument/2006/relationships/hyperlink" Target="https://stats.espncricinfo.com/ci/engine/match/668949.html" TargetMode="External"/><Relationship Id="rId81" Type="http://schemas.openxmlformats.org/officeDocument/2006/relationships/hyperlink" Target="https://stats.espncricinfo.com/ci/engine/match/63750.html" TargetMode="External"/><Relationship Id="rId1" Type="http://schemas.openxmlformats.org/officeDocument/2006/relationships/hyperlink" Target="https://stats.espncricinfo.com/new-zealand-v-australia-2015-16/engine/match/914239.html" TargetMode="External"/><Relationship Id="rId2" Type="http://schemas.openxmlformats.org/officeDocument/2006/relationships/hyperlink" Target="https://stats.espncricinfo.com/statsguru/engine/match/63428.html" TargetMode="External"/><Relationship Id="rId3" Type="http://schemas.openxmlformats.org/officeDocument/2006/relationships/hyperlink" Target="https://stats.espncricinfo.com/pakistan-v-australia-2014/engine/match/727929.html" TargetMode="External"/><Relationship Id="rId4" Type="http://schemas.openxmlformats.org/officeDocument/2006/relationships/hyperlink" Target="https://stats.espncricinfo.com/ausveng/engine/current/match/249224.html" TargetMode="External"/><Relationship Id="rId9" Type="http://schemas.openxmlformats.org/officeDocument/2006/relationships/hyperlink" Target="https://stats.espncricinfo.com/ci/engine/match/63151.html" TargetMode="External"/><Relationship Id="rId48" Type="http://schemas.openxmlformats.org/officeDocument/2006/relationships/hyperlink" Target="https://stats.espncricinfo.com/ci/engine/match/343730.html" TargetMode="External"/><Relationship Id="rId47" Type="http://schemas.openxmlformats.org/officeDocument/2006/relationships/hyperlink" Target="https://stats.espncricinfo.com/ci/engine/match/63534.html" TargetMode="External"/><Relationship Id="rId49" Type="http://schemas.openxmlformats.org/officeDocument/2006/relationships/hyperlink" Target="https://stats.espncricinfo.com/ci/engine/match/441826.html" TargetMode="External"/><Relationship Id="rId5" Type="http://schemas.openxmlformats.org/officeDocument/2006/relationships/hyperlink" Target="https://stats.espncricinfo.com/ci/engine/match/62532.html" TargetMode="External"/><Relationship Id="rId6" Type="http://schemas.openxmlformats.org/officeDocument/2006/relationships/hyperlink" Target="https://stats.espncricinfo.com/ci/engine/match/64024.html" TargetMode="External"/><Relationship Id="rId7" Type="http://schemas.openxmlformats.org/officeDocument/2006/relationships/hyperlink" Target="https://stats.espncricinfo.com/australia-v-india-2011/engine/match/518952.html" TargetMode="External"/><Relationship Id="rId8" Type="http://schemas.openxmlformats.org/officeDocument/2006/relationships/hyperlink" Target="https://stats.espncricinfo.com/ausvwi09/engine/current/match/406191.html" TargetMode="External"/><Relationship Id="rId73" Type="http://schemas.openxmlformats.org/officeDocument/2006/relationships/hyperlink" Target="https://stats.espncricinfo.com/ci/engine/match/63336.html" TargetMode="External"/><Relationship Id="rId72" Type="http://schemas.openxmlformats.org/officeDocument/2006/relationships/hyperlink" Target="https://stats.espncricinfo.com/ci/engine/match/62999.html" TargetMode="External"/><Relationship Id="rId31" Type="http://schemas.openxmlformats.org/officeDocument/2006/relationships/hyperlink" Target="https://stats.espncricinfo.com/ci/engine/match/892519.html" TargetMode="External"/><Relationship Id="rId75" Type="http://schemas.openxmlformats.org/officeDocument/2006/relationships/hyperlink" Target="https://stats.espncricinfo.com/ci/engine/match/63915.html" TargetMode="External"/><Relationship Id="rId30" Type="http://schemas.openxmlformats.org/officeDocument/2006/relationships/hyperlink" Target="https://stats.espncricinfo.com/ci/engine/match/215253.html" TargetMode="External"/><Relationship Id="rId74" Type="http://schemas.openxmlformats.org/officeDocument/2006/relationships/hyperlink" Target="https://stats.espncricinfo.com/ci/engine/match/63823.html" TargetMode="External"/><Relationship Id="rId33" Type="http://schemas.openxmlformats.org/officeDocument/2006/relationships/hyperlink" Target="https://stats.espncricinfo.com/ci/engine/match/63919.html" TargetMode="External"/><Relationship Id="rId77" Type="http://schemas.openxmlformats.org/officeDocument/2006/relationships/hyperlink" Target="https://stats.espncricinfo.com/ci/engine/match/233797.html" TargetMode="External"/><Relationship Id="rId32" Type="http://schemas.openxmlformats.org/officeDocument/2006/relationships/hyperlink" Target="https://stats.espncricinfo.com/ci/engine/match/63036.html" TargetMode="External"/><Relationship Id="rId76" Type="http://schemas.openxmlformats.org/officeDocument/2006/relationships/hyperlink" Target="https://stats.espncricinfo.com/ci/engine/match/208321.html" TargetMode="External"/><Relationship Id="rId35" Type="http://schemas.openxmlformats.org/officeDocument/2006/relationships/hyperlink" Target="https://stats.espncricinfo.com/ci/engine/match/64049.html" TargetMode="External"/><Relationship Id="rId79" Type="http://schemas.openxmlformats.org/officeDocument/2006/relationships/hyperlink" Target="https://stats.espncricinfo.com/ci/engine/match/366705.html" TargetMode="External"/><Relationship Id="rId34" Type="http://schemas.openxmlformats.org/officeDocument/2006/relationships/hyperlink" Target="https://stats.espncricinfo.com/ci/engine/match/64048.html" TargetMode="External"/><Relationship Id="rId78" Type="http://schemas.openxmlformats.org/officeDocument/2006/relationships/hyperlink" Target="https://stats.espncricinfo.com/ci/engine/match/63420.html" TargetMode="External"/><Relationship Id="rId71" Type="http://schemas.openxmlformats.org/officeDocument/2006/relationships/hyperlink" Target="https://stats.espncricinfo.com/ci/engine/match/1153847.html" TargetMode="External"/><Relationship Id="rId70" Type="http://schemas.openxmlformats.org/officeDocument/2006/relationships/hyperlink" Target="https://stats.espncricinfo.com/ci/engine/match/426401.html" TargetMode="External"/><Relationship Id="rId37" Type="http://schemas.openxmlformats.org/officeDocument/2006/relationships/hyperlink" Target="https://stats.espncricinfo.com/ci/engine/match/598814.html" TargetMode="External"/><Relationship Id="rId36" Type="http://schemas.openxmlformats.org/officeDocument/2006/relationships/hyperlink" Target="https://stats.espncricinfo.com/ci/engine/match/63131.html" TargetMode="External"/><Relationship Id="rId39" Type="http://schemas.openxmlformats.org/officeDocument/2006/relationships/hyperlink" Target="https://stats.espncricinfo.com/ci/engine/match/63293.html" TargetMode="External"/><Relationship Id="rId38" Type="http://schemas.openxmlformats.org/officeDocument/2006/relationships/hyperlink" Target="https://stats.espncricinfo.com/ci/engine/match/743939.html" TargetMode="External"/><Relationship Id="rId62" Type="http://schemas.openxmlformats.org/officeDocument/2006/relationships/hyperlink" Target="https://stats.espncricinfo.com/ci/engine/match/232615.html" TargetMode="External"/><Relationship Id="rId61" Type="http://schemas.openxmlformats.org/officeDocument/2006/relationships/hyperlink" Target="https://stats.espncricinfo.com/ci/engine/match/64065.html" TargetMode="External"/><Relationship Id="rId20" Type="http://schemas.openxmlformats.org/officeDocument/2006/relationships/hyperlink" Target="https://stats.espncricinfo.com/ci/engine/match/239921.html" TargetMode="External"/><Relationship Id="rId64" Type="http://schemas.openxmlformats.org/officeDocument/2006/relationships/hyperlink" Target="https://stats.espncricinfo.com/ci/engine/match/378751.html" TargetMode="External"/><Relationship Id="rId63" Type="http://schemas.openxmlformats.org/officeDocument/2006/relationships/hyperlink" Target="https://stats.espncricinfo.com/ci/engine/match/233797.html" TargetMode="External"/><Relationship Id="rId22" Type="http://schemas.openxmlformats.org/officeDocument/2006/relationships/hyperlink" Target="https://stats.espncricinfo.com/ci/engine/match/1000885.html" TargetMode="External"/><Relationship Id="rId66" Type="http://schemas.openxmlformats.org/officeDocument/2006/relationships/hyperlink" Target="https://stats.espncricinfo.com/ci/engine/match/63331.html" TargetMode="External"/><Relationship Id="rId21" Type="http://schemas.openxmlformats.org/officeDocument/2006/relationships/hyperlink" Target="https://stats.espncricinfo.com/ci/engine/match/742615.html" TargetMode="External"/><Relationship Id="rId65" Type="http://schemas.openxmlformats.org/officeDocument/2006/relationships/hyperlink" Target="https://stats.espncricinfo.com/ci/engine/match/573008.html" TargetMode="External"/><Relationship Id="rId24" Type="http://schemas.openxmlformats.org/officeDocument/2006/relationships/hyperlink" Target="https://stats.espncricinfo.com/ci/engine/match/64096.html" TargetMode="External"/><Relationship Id="rId68" Type="http://schemas.openxmlformats.org/officeDocument/2006/relationships/hyperlink" Target="https://stats.espncricinfo.com/ci/engine/match/64013.html" TargetMode="External"/><Relationship Id="rId23" Type="http://schemas.openxmlformats.org/officeDocument/2006/relationships/hyperlink" Target="https://stats.espncricinfo.com/ci/engine/match/64065.html" TargetMode="External"/><Relationship Id="rId67" Type="http://schemas.openxmlformats.org/officeDocument/2006/relationships/hyperlink" Target="https://stats.espncricinfo.com/ci/engine/match/63351.html" TargetMode="External"/><Relationship Id="rId60" Type="http://schemas.openxmlformats.org/officeDocument/2006/relationships/hyperlink" Target="https://stats.espncricinfo.com/ci/engine/match/63946.html" TargetMode="External"/><Relationship Id="rId26" Type="http://schemas.openxmlformats.org/officeDocument/2006/relationships/hyperlink" Target="https://stats.espncricinfo.com/ci/engine/match/63947.html" TargetMode="External"/><Relationship Id="rId25" Type="http://schemas.openxmlformats.org/officeDocument/2006/relationships/hyperlink" Target="https://stats.espncricinfo.com/ci/engine/match/727927.html" TargetMode="External"/><Relationship Id="rId69" Type="http://schemas.openxmlformats.org/officeDocument/2006/relationships/hyperlink" Target="https://stats.espncricinfo.com/ci/engine/match/215253.html" TargetMode="External"/><Relationship Id="rId28" Type="http://schemas.openxmlformats.org/officeDocument/2006/relationships/hyperlink" Target="https://stats.espncricinfo.com/ci/engine/match/423790.html" TargetMode="External"/><Relationship Id="rId27" Type="http://schemas.openxmlformats.org/officeDocument/2006/relationships/hyperlink" Target="https://stats.espncricinfo.com/ci/engine/match/232615.html" TargetMode="External"/><Relationship Id="rId29" Type="http://schemas.openxmlformats.org/officeDocument/2006/relationships/hyperlink" Target="https://stats.espncricinfo.com/ci/engine/match/63840.html" TargetMode="External"/><Relationship Id="rId51" Type="http://schemas.openxmlformats.org/officeDocument/2006/relationships/hyperlink" Target="https://stats.espncricinfo.com/ci/engine/match/1133983.html" TargetMode="External"/><Relationship Id="rId50" Type="http://schemas.openxmlformats.org/officeDocument/2006/relationships/hyperlink" Target="https://stats.espncricinfo.com/ci/engine/match/573009.html" TargetMode="External"/><Relationship Id="rId53" Type="http://schemas.openxmlformats.org/officeDocument/2006/relationships/hyperlink" Target="https://stats.espncricinfo.com/ci/engine/match/209930.html" TargetMode="External"/><Relationship Id="rId52" Type="http://schemas.openxmlformats.org/officeDocument/2006/relationships/hyperlink" Target="https://stats.espncricinfo.com/ci/engine/match/63260.html" TargetMode="External"/><Relationship Id="rId11" Type="http://schemas.openxmlformats.org/officeDocument/2006/relationships/hyperlink" Target="https://stats.espncricinfo.com/ci/engine/match/63170.html" TargetMode="External"/><Relationship Id="rId55" Type="http://schemas.openxmlformats.org/officeDocument/2006/relationships/hyperlink" Target="https://stats.espncricinfo.com/ci/engine/match/62667.html" TargetMode="External"/><Relationship Id="rId10" Type="http://schemas.openxmlformats.org/officeDocument/2006/relationships/hyperlink" Target="https://stats.espncricinfo.com/ci/engine/match/1115793.html" TargetMode="External"/><Relationship Id="rId54" Type="http://schemas.openxmlformats.org/officeDocument/2006/relationships/hyperlink" Target="https://stats.espncricinfo.com/ci/engine/match/352664.html" TargetMode="External"/><Relationship Id="rId13" Type="http://schemas.openxmlformats.org/officeDocument/2006/relationships/hyperlink" Target="https://stats.espncricinfo.com/ci/engine/match/63725.html" TargetMode="External"/><Relationship Id="rId57" Type="http://schemas.openxmlformats.org/officeDocument/2006/relationships/hyperlink" Target="https://stats.espncricinfo.com/ci/engine/match/456671.html" TargetMode="External"/><Relationship Id="rId12" Type="http://schemas.openxmlformats.org/officeDocument/2006/relationships/hyperlink" Target="https://stats.espncricinfo.com/ci/engine/match/63449.html" TargetMode="External"/><Relationship Id="rId56" Type="http://schemas.openxmlformats.org/officeDocument/2006/relationships/hyperlink" Target="https://stats.espncricinfo.com/ci/engine/match/64084.html" TargetMode="External"/><Relationship Id="rId15" Type="http://schemas.openxmlformats.org/officeDocument/2006/relationships/hyperlink" Target="https://stats.espncricinfo.com/south-africa-v-india-2010/engine/match/463146.html" TargetMode="External"/><Relationship Id="rId59" Type="http://schemas.openxmlformats.org/officeDocument/2006/relationships/hyperlink" Target="https://stats.espncricinfo.com/ci/engine/match/63979.html" TargetMode="External"/><Relationship Id="rId14" Type="http://schemas.openxmlformats.org/officeDocument/2006/relationships/hyperlink" Target="https://stats.espncricinfo.com/ci/engine/match/63725.html" TargetMode="External"/><Relationship Id="rId58" Type="http://schemas.openxmlformats.org/officeDocument/2006/relationships/hyperlink" Target="https://stats.espncricinfo.com/ci/engine/match/565806.html" TargetMode="External"/><Relationship Id="rId17" Type="http://schemas.openxmlformats.org/officeDocument/2006/relationships/hyperlink" Target="https://stats.espncricinfo.com/ci/engine/match/257766.html" TargetMode="External"/><Relationship Id="rId16" Type="http://schemas.openxmlformats.org/officeDocument/2006/relationships/hyperlink" Target="https://stats.espncricinfo.com/ci/engine/match/62469.html" TargetMode="External"/><Relationship Id="rId19" Type="http://schemas.openxmlformats.org/officeDocument/2006/relationships/hyperlink" Target="https://stats.espncricinfo.com/ci/engine/match/232615.html" TargetMode="External"/><Relationship Id="rId18" Type="http://schemas.openxmlformats.org/officeDocument/2006/relationships/hyperlink" Target="https://stats.espncricinfo.com/ci/engine/match/209930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3">
        <v>4.3</v>
      </c>
      <c r="B2" s="4">
        <v>37.6</v>
      </c>
    </row>
    <row r="3" ht="15.75" customHeight="1">
      <c r="A3" s="5">
        <v>35.3</v>
      </c>
      <c r="B3" s="6">
        <v>54.9</v>
      </c>
    </row>
    <row r="4" ht="15.75" customHeight="1">
      <c r="A4" s="5">
        <v>97.7</v>
      </c>
      <c r="B4" s="6">
        <v>80.5</v>
      </c>
    </row>
    <row r="5" ht="15.75" customHeight="1">
      <c r="A5" s="5">
        <v>82.0</v>
      </c>
      <c r="B5" s="6">
        <v>38.6</v>
      </c>
    </row>
    <row r="6" ht="15.75" customHeight="1">
      <c r="A6" s="5">
        <v>39.8</v>
      </c>
      <c r="B6" s="6">
        <v>18.8</v>
      </c>
    </row>
    <row r="7" ht="15.75" customHeight="1">
      <c r="A7" s="5">
        <v>41.8</v>
      </c>
      <c r="B7" s="6">
        <v>52.5</v>
      </c>
    </row>
    <row r="8" ht="15.75" customHeight="1">
      <c r="A8" s="5">
        <v>24.2</v>
      </c>
      <c r="B8" s="6">
        <v>11.2</v>
      </c>
    </row>
    <row r="9" ht="15.75" customHeight="1">
      <c r="A9" s="5">
        <v>30.6</v>
      </c>
      <c r="B9" s="6">
        <v>50.9</v>
      </c>
    </row>
    <row r="10" ht="15.75" customHeight="1">
      <c r="A10" s="5">
        <v>24.2</v>
      </c>
      <c r="B10" s="6">
        <v>80.0</v>
      </c>
    </row>
    <row r="11" ht="15.75" customHeight="1">
      <c r="A11" s="5">
        <v>75.2</v>
      </c>
      <c r="B11" s="6">
        <v>25.2</v>
      </c>
    </row>
    <row r="12" ht="15.75" customHeight="1">
      <c r="A12" s="5">
        <v>28.4</v>
      </c>
      <c r="B12" s="6">
        <v>79.2</v>
      </c>
    </row>
    <row r="13" ht="15.75" customHeight="1">
      <c r="A13" s="5">
        <v>37.0</v>
      </c>
      <c r="B13" s="6">
        <v>50.9</v>
      </c>
    </row>
    <row r="14" ht="15.75" customHeight="1">
      <c r="A14" s="5">
        <v>5.3</v>
      </c>
      <c r="B14" s="6">
        <v>2.5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2" t="s">
        <v>251</v>
      </c>
      <c r="B1" s="53" t="s">
        <v>252</v>
      </c>
      <c r="C1" s="53" t="s">
        <v>253</v>
      </c>
      <c r="D1" s="53" t="s">
        <v>254</v>
      </c>
      <c r="E1" s="53" t="s">
        <v>255</v>
      </c>
      <c r="F1" s="53" t="s">
        <v>256</v>
      </c>
      <c r="G1" s="53" t="s">
        <v>257</v>
      </c>
    </row>
    <row r="2" ht="15.75" customHeight="1">
      <c r="A2" s="54">
        <v>100001.0</v>
      </c>
      <c r="B2" s="55">
        <v>41519.0</v>
      </c>
      <c r="C2" s="56" t="s">
        <v>259</v>
      </c>
      <c r="D2" s="56" t="s">
        <v>260</v>
      </c>
      <c r="E2" s="57">
        <v>25.0</v>
      </c>
      <c r="F2" s="56" t="s">
        <v>261</v>
      </c>
      <c r="G2" s="56" t="s">
        <v>262</v>
      </c>
      <c r="H2" s="37">
        <f t="shared" ref="H2:H25" si="1">countif(A2:G25,G2)</f>
        <v>4</v>
      </c>
      <c r="I2" s="37">
        <f t="shared" ref="I2:I25" si="2">countif(A2:G25,D16)</f>
        <v>5</v>
      </c>
      <c r="J2" s="37">
        <f t="shared" ref="J2:J25" si="3">countif(A2:G25,C3)</f>
        <v>6</v>
      </c>
      <c r="L2" s="37">
        <f>sumifs(E:E,D:D,D12,G:G,G3)</f>
        <v>25</v>
      </c>
    </row>
    <row r="3" ht="15.75" customHeight="1">
      <c r="A3" s="54">
        <v>100002.0</v>
      </c>
      <c r="B3" s="55">
        <v>41488.0</v>
      </c>
      <c r="C3" s="56" t="s">
        <v>264</v>
      </c>
      <c r="D3" s="56" t="s">
        <v>265</v>
      </c>
      <c r="E3" s="57">
        <v>30.0</v>
      </c>
      <c r="F3" s="56" t="s">
        <v>266</v>
      </c>
      <c r="G3" s="56" t="s">
        <v>267</v>
      </c>
      <c r="H3" s="37">
        <f t="shared" si="1"/>
        <v>6</v>
      </c>
      <c r="I3" s="37">
        <f t="shared" si="2"/>
        <v>5</v>
      </c>
      <c r="J3" s="37">
        <f t="shared" si="3"/>
        <v>5</v>
      </c>
      <c r="L3" s="37">
        <f>sumifs(E:E,G:G,G10,F:F,F7)</f>
        <v>75</v>
      </c>
    </row>
    <row r="4" ht="15.75" customHeight="1">
      <c r="A4" s="54">
        <v>100003.0</v>
      </c>
      <c r="B4" s="55">
        <v>41488.0</v>
      </c>
      <c r="C4" s="56" t="s">
        <v>269</v>
      </c>
      <c r="D4" s="56" t="s">
        <v>265</v>
      </c>
      <c r="E4" s="57">
        <v>15.0</v>
      </c>
      <c r="F4" s="56" t="s">
        <v>266</v>
      </c>
      <c r="G4" s="56" t="s">
        <v>270</v>
      </c>
      <c r="H4" s="37">
        <f t="shared" si="1"/>
        <v>6</v>
      </c>
      <c r="I4" s="37">
        <f t="shared" si="2"/>
        <v>5</v>
      </c>
      <c r="J4" s="37">
        <f t="shared" si="3"/>
        <v>5</v>
      </c>
      <c r="L4" s="37">
        <f>sumifs(E:E,B:B,B5,B:B,B18)</f>
        <v>0</v>
      </c>
    </row>
    <row r="5" ht="15.75" customHeight="1">
      <c r="A5" s="54">
        <v>100004.0</v>
      </c>
      <c r="B5" s="55">
        <v>41488.0</v>
      </c>
      <c r="C5" s="56" t="s">
        <v>264</v>
      </c>
      <c r="D5" s="56" t="s">
        <v>260</v>
      </c>
      <c r="E5" s="57">
        <v>32.0</v>
      </c>
      <c r="F5" s="56" t="s">
        <v>261</v>
      </c>
      <c r="G5" s="56" t="s">
        <v>267</v>
      </c>
      <c r="H5" s="37">
        <f t="shared" si="1"/>
        <v>5</v>
      </c>
      <c r="I5" s="37">
        <f t="shared" si="2"/>
        <v>5</v>
      </c>
      <c r="J5" s="37">
        <f t="shared" si="3"/>
        <v>5</v>
      </c>
    </row>
    <row r="6" ht="15.75" customHeight="1">
      <c r="A6" s="54">
        <v>100005.0</v>
      </c>
      <c r="B6" s="55">
        <v>41488.0</v>
      </c>
      <c r="C6" s="56" t="s">
        <v>272</v>
      </c>
      <c r="D6" s="56" t="s">
        <v>271</v>
      </c>
      <c r="E6" s="57">
        <v>25.0</v>
      </c>
      <c r="F6" s="56" t="s">
        <v>266</v>
      </c>
      <c r="G6" s="56" t="s">
        <v>262</v>
      </c>
      <c r="H6" s="37">
        <f t="shared" si="1"/>
        <v>3</v>
      </c>
      <c r="I6" s="37">
        <f t="shared" si="2"/>
        <v>6</v>
      </c>
      <c r="J6" s="37">
        <f t="shared" si="3"/>
        <v>4</v>
      </c>
      <c r="L6" s="37">
        <f>SUMIFS(E:E,B:B,B19:B22,B:B,B9)</f>
        <v>0</v>
      </c>
    </row>
    <row r="7" ht="15.75" customHeight="1">
      <c r="A7" s="54">
        <v>100006.0</v>
      </c>
      <c r="B7" s="55">
        <v>41488.0</v>
      </c>
      <c r="C7" s="56" t="s">
        <v>269</v>
      </c>
      <c r="D7" s="56" t="s">
        <v>265</v>
      </c>
      <c r="E7" s="57">
        <v>18.0</v>
      </c>
      <c r="F7" s="56" t="s">
        <v>273</v>
      </c>
      <c r="G7" s="56" t="s">
        <v>274</v>
      </c>
      <c r="H7" s="37">
        <f t="shared" si="1"/>
        <v>5</v>
      </c>
      <c r="I7" s="37">
        <f t="shared" si="2"/>
        <v>4</v>
      </c>
      <c r="J7" s="37">
        <f t="shared" si="3"/>
        <v>6</v>
      </c>
    </row>
    <row r="8" ht="15.75" customHeight="1">
      <c r="A8" s="54">
        <v>100007.0</v>
      </c>
      <c r="B8" s="55">
        <v>41457.0</v>
      </c>
      <c r="C8" s="56" t="s">
        <v>259</v>
      </c>
      <c r="D8" s="56" t="s">
        <v>271</v>
      </c>
      <c r="E8" s="57">
        <v>15.0</v>
      </c>
      <c r="F8" s="56" t="s">
        <v>276</v>
      </c>
      <c r="G8" s="56" t="s">
        <v>270</v>
      </c>
      <c r="H8" s="37">
        <f t="shared" si="1"/>
        <v>5</v>
      </c>
      <c r="I8" s="37">
        <f t="shared" si="2"/>
        <v>5</v>
      </c>
      <c r="J8" s="37">
        <f t="shared" si="3"/>
        <v>3</v>
      </c>
      <c r="L8" s="37">
        <f>countif(C:C,C10)</f>
        <v>6</v>
      </c>
    </row>
    <row r="9" ht="15.75" customHeight="1">
      <c r="A9" s="54">
        <v>100008.0</v>
      </c>
      <c r="B9" s="55">
        <v>41427.0</v>
      </c>
      <c r="C9" s="56" t="s">
        <v>269</v>
      </c>
      <c r="D9" s="56" t="s">
        <v>271</v>
      </c>
      <c r="E9" s="57">
        <v>25.0</v>
      </c>
      <c r="F9" s="56" t="s">
        <v>266</v>
      </c>
      <c r="G9" s="56" t="s">
        <v>274</v>
      </c>
      <c r="H9" s="37">
        <f t="shared" si="1"/>
        <v>4</v>
      </c>
      <c r="I9" s="37">
        <f t="shared" si="2"/>
        <v>5</v>
      </c>
      <c r="J9" s="37">
        <f t="shared" si="3"/>
        <v>4</v>
      </c>
    </row>
    <row r="10" ht="15.75" customHeight="1">
      <c r="A10" s="54">
        <v>100009.0</v>
      </c>
      <c r="B10" s="55">
        <v>41396.0</v>
      </c>
      <c r="C10" s="56" t="s">
        <v>264</v>
      </c>
      <c r="D10" s="56" t="s">
        <v>260</v>
      </c>
      <c r="E10" s="57">
        <v>30.0</v>
      </c>
      <c r="F10" s="56" t="s">
        <v>273</v>
      </c>
      <c r="G10" s="56" t="s">
        <v>277</v>
      </c>
      <c r="H10" s="37">
        <f t="shared" si="1"/>
        <v>3</v>
      </c>
      <c r="I10" s="37">
        <f t="shared" si="2"/>
        <v>5</v>
      </c>
      <c r="J10" s="37">
        <f t="shared" si="3"/>
        <v>4</v>
      </c>
      <c r="L10" s="34" t="s">
        <v>281</v>
      </c>
    </row>
    <row r="11" ht="15.75" customHeight="1">
      <c r="A11" s="54">
        <v>100010.0</v>
      </c>
      <c r="B11" s="55">
        <v>41396.0</v>
      </c>
      <c r="C11" s="56" t="s">
        <v>272</v>
      </c>
      <c r="D11" s="56" t="s">
        <v>271</v>
      </c>
      <c r="E11" s="57">
        <v>15.0</v>
      </c>
      <c r="F11" s="56" t="s">
        <v>276</v>
      </c>
      <c r="G11" s="56" t="s">
        <v>267</v>
      </c>
      <c r="H11" s="37">
        <f t="shared" si="1"/>
        <v>4</v>
      </c>
      <c r="I11" s="37">
        <f t="shared" si="2"/>
        <v>5</v>
      </c>
      <c r="J11" s="37">
        <f t="shared" si="3"/>
        <v>1</v>
      </c>
      <c r="L11" s="37">
        <f>COUNTIF(destination,G2)</f>
        <v>4</v>
      </c>
    </row>
    <row r="12" ht="15.75" customHeight="1">
      <c r="A12" s="54">
        <v>100011.0</v>
      </c>
      <c r="B12" s="55">
        <v>41396.0</v>
      </c>
      <c r="C12" s="56" t="s">
        <v>278</v>
      </c>
      <c r="D12" s="56" t="s">
        <v>268</v>
      </c>
      <c r="E12" s="57">
        <v>25.0</v>
      </c>
      <c r="F12" s="56" t="s">
        <v>266</v>
      </c>
      <c r="G12" s="56" t="s">
        <v>270</v>
      </c>
      <c r="H12" s="37">
        <f t="shared" si="1"/>
        <v>4</v>
      </c>
      <c r="I12" s="37">
        <f t="shared" si="2"/>
        <v>0</v>
      </c>
      <c r="J12" s="37">
        <f t="shared" si="3"/>
        <v>5</v>
      </c>
      <c r="L12" s="34" t="s">
        <v>282</v>
      </c>
    </row>
    <row r="13" ht="15.75" customHeight="1">
      <c r="A13" s="54">
        <v>100012.0</v>
      </c>
      <c r="B13" s="55">
        <v>41396.0</v>
      </c>
      <c r="C13" s="56" t="s">
        <v>259</v>
      </c>
      <c r="D13" s="56" t="s">
        <v>265</v>
      </c>
      <c r="E13" s="57">
        <v>14.0</v>
      </c>
      <c r="F13" s="56" t="s">
        <v>261</v>
      </c>
      <c r="G13" s="56" t="s">
        <v>267</v>
      </c>
      <c r="H13" s="37">
        <f t="shared" si="1"/>
        <v>3</v>
      </c>
      <c r="I13" s="37">
        <f t="shared" si="2"/>
        <v>0</v>
      </c>
      <c r="J13" s="37">
        <f t="shared" si="3"/>
        <v>5</v>
      </c>
      <c r="L13" s="37">
        <f>COUNTIF(item,D12)</f>
        <v>5</v>
      </c>
    </row>
    <row r="14" ht="15.75" customHeight="1">
      <c r="A14" s="54">
        <v>100013.0</v>
      </c>
      <c r="B14" s="55">
        <v>41366.0</v>
      </c>
      <c r="C14" s="56" t="s">
        <v>259</v>
      </c>
      <c r="D14" s="56" t="s">
        <v>265</v>
      </c>
      <c r="E14" s="57">
        <v>25.0</v>
      </c>
      <c r="F14" s="58" t="s">
        <v>279</v>
      </c>
      <c r="G14" s="56" t="s">
        <v>274</v>
      </c>
      <c r="H14" s="37">
        <f t="shared" si="1"/>
        <v>3</v>
      </c>
      <c r="I14" s="37">
        <f t="shared" si="2"/>
        <v>0</v>
      </c>
      <c r="J14" s="37">
        <f t="shared" si="3"/>
        <v>2</v>
      </c>
      <c r="L14" s="34" t="s">
        <v>283</v>
      </c>
    </row>
    <row r="15" ht="15.75" customHeight="1">
      <c r="A15" s="54">
        <v>100014.0</v>
      </c>
      <c r="B15" s="55">
        <v>41366.0</v>
      </c>
      <c r="C15" s="56" t="s">
        <v>269</v>
      </c>
      <c r="D15" s="56" t="s">
        <v>260</v>
      </c>
      <c r="E15" s="57">
        <v>30.0</v>
      </c>
      <c r="F15" s="56" t="s">
        <v>261</v>
      </c>
      <c r="G15" s="56" t="s">
        <v>270</v>
      </c>
      <c r="H15" s="37">
        <f t="shared" si="1"/>
        <v>3</v>
      </c>
      <c r="I15" s="37">
        <f t="shared" si="2"/>
        <v>0</v>
      </c>
      <c r="J15" s="37">
        <f t="shared" si="3"/>
        <v>3</v>
      </c>
      <c r="L15" s="37">
        <f>COUNTIF(transport,F3)</f>
        <v>8</v>
      </c>
    </row>
    <row r="16" ht="15.75" customHeight="1">
      <c r="A16" s="54">
        <v>100015.0</v>
      </c>
      <c r="B16" s="55">
        <v>41366.0</v>
      </c>
      <c r="C16" s="56" t="s">
        <v>272</v>
      </c>
      <c r="D16" s="56" t="s">
        <v>268</v>
      </c>
      <c r="E16" s="57">
        <v>15.0</v>
      </c>
      <c r="F16" s="56" t="s">
        <v>266</v>
      </c>
      <c r="G16" s="56" t="s">
        <v>262</v>
      </c>
      <c r="H16" s="37">
        <f t="shared" si="1"/>
        <v>2</v>
      </c>
      <c r="I16" s="37">
        <f t="shared" si="2"/>
        <v>0</v>
      </c>
      <c r="J16" s="37">
        <f t="shared" si="3"/>
        <v>3</v>
      </c>
      <c r="L16" s="35" t="s">
        <v>284</v>
      </c>
    </row>
    <row r="17" ht="15.75" customHeight="1">
      <c r="A17" s="54">
        <v>100016.0</v>
      </c>
      <c r="B17" s="55">
        <v>41366.0</v>
      </c>
      <c r="C17" s="56" t="s">
        <v>264</v>
      </c>
      <c r="D17" s="56" t="s">
        <v>260</v>
      </c>
      <c r="E17" s="57">
        <v>15.0</v>
      </c>
      <c r="F17" s="56" t="s">
        <v>273</v>
      </c>
      <c r="G17" s="56" t="s">
        <v>277</v>
      </c>
      <c r="H17" s="37">
        <f t="shared" si="1"/>
        <v>2</v>
      </c>
      <c r="I17" s="37">
        <f t="shared" si="2"/>
        <v>0</v>
      </c>
      <c r="J17" s="37">
        <f t="shared" si="3"/>
        <v>3</v>
      </c>
      <c r="L17" s="37">
        <f>COUNTIF(driver_name,C3)</f>
        <v>6</v>
      </c>
    </row>
    <row r="18" ht="15.75" customHeight="1">
      <c r="A18" s="54">
        <v>100017.0</v>
      </c>
      <c r="B18" s="55">
        <v>41366.0</v>
      </c>
      <c r="C18" s="56" t="s">
        <v>259</v>
      </c>
      <c r="D18" s="56" t="s">
        <v>268</v>
      </c>
      <c r="E18" s="57">
        <v>25.0</v>
      </c>
      <c r="F18" s="56" t="s">
        <v>273</v>
      </c>
      <c r="G18" s="56" t="s">
        <v>267</v>
      </c>
      <c r="H18" s="37">
        <f t="shared" si="1"/>
        <v>2</v>
      </c>
      <c r="I18" s="37">
        <f t="shared" si="2"/>
        <v>0</v>
      </c>
      <c r="J18" s="37">
        <f t="shared" si="3"/>
        <v>3</v>
      </c>
      <c r="L18" s="34" t="s">
        <v>285</v>
      </c>
    </row>
    <row r="19" ht="15.75" customHeight="1">
      <c r="A19" s="54">
        <v>100018.0</v>
      </c>
      <c r="B19" s="55">
        <v>41335.0</v>
      </c>
      <c r="C19" s="56" t="s">
        <v>259</v>
      </c>
      <c r="D19" s="56" t="s">
        <v>260</v>
      </c>
      <c r="E19" s="57">
        <v>30.0</v>
      </c>
      <c r="F19" s="56" t="s">
        <v>261</v>
      </c>
      <c r="G19" s="56" t="s">
        <v>270</v>
      </c>
      <c r="H19" s="37">
        <f t="shared" si="1"/>
        <v>2</v>
      </c>
      <c r="I19" s="37">
        <f t="shared" si="2"/>
        <v>0</v>
      </c>
      <c r="J19" s="37">
        <f t="shared" si="3"/>
        <v>2</v>
      </c>
      <c r="L19" s="37">
        <f>COUNTIF(number_of_items,"&lt;20")</f>
        <v>9</v>
      </c>
    </row>
    <row r="20" ht="15.75" customHeight="1">
      <c r="A20" s="54">
        <v>100019.0</v>
      </c>
      <c r="B20" s="55">
        <v>41335.0</v>
      </c>
      <c r="C20" s="56" t="s">
        <v>272</v>
      </c>
      <c r="D20" s="56" t="s">
        <v>265</v>
      </c>
      <c r="E20" s="57">
        <v>13.0</v>
      </c>
      <c r="F20" s="56" t="s">
        <v>266</v>
      </c>
      <c r="G20" s="56" t="s">
        <v>274</v>
      </c>
      <c r="H20" s="37">
        <f t="shared" si="1"/>
        <v>2</v>
      </c>
      <c r="I20" s="37">
        <f t="shared" si="2"/>
        <v>0</v>
      </c>
      <c r="J20" s="37">
        <f t="shared" si="3"/>
        <v>2</v>
      </c>
      <c r="L20" s="34" t="s">
        <v>286</v>
      </c>
    </row>
    <row r="21" ht="15.75" customHeight="1">
      <c r="A21" s="54">
        <v>100020.0</v>
      </c>
      <c r="B21" s="55">
        <v>41335.0</v>
      </c>
      <c r="C21" s="56" t="s">
        <v>264</v>
      </c>
      <c r="D21" s="56" t="s">
        <v>271</v>
      </c>
      <c r="E21" s="57">
        <v>25.0</v>
      </c>
      <c r="F21" s="56" t="s">
        <v>276</v>
      </c>
      <c r="G21" s="56" t="s">
        <v>270</v>
      </c>
      <c r="H21" s="37">
        <f t="shared" si="1"/>
        <v>1</v>
      </c>
      <c r="I21" s="37">
        <f t="shared" si="2"/>
        <v>0</v>
      </c>
      <c r="J21" s="37">
        <f t="shared" si="3"/>
        <v>1</v>
      </c>
    </row>
    <row r="22" ht="15.75" customHeight="1">
      <c r="A22" s="54">
        <v>100021.0</v>
      </c>
      <c r="B22" s="55">
        <v>41335.0</v>
      </c>
      <c r="C22" s="56" t="s">
        <v>269</v>
      </c>
      <c r="D22" s="56" t="s">
        <v>268</v>
      </c>
      <c r="E22" s="57">
        <v>30.0</v>
      </c>
      <c r="F22" s="56" t="s">
        <v>273</v>
      </c>
      <c r="G22" s="56" t="s">
        <v>277</v>
      </c>
      <c r="H22" s="37">
        <f t="shared" si="1"/>
        <v>1</v>
      </c>
      <c r="I22" s="37">
        <f t="shared" si="2"/>
        <v>0</v>
      </c>
      <c r="J22" s="37">
        <f t="shared" si="3"/>
        <v>1</v>
      </c>
    </row>
    <row r="23" ht="15.75" customHeight="1">
      <c r="A23" s="54">
        <v>100022.0</v>
      </c>
      <c r="B23" s="55">
        <v>41307.0</v>
      </c>
      <c r="C23" s="56" t="s">
        <v>264</v>
      </c>
      <c r="D23" s="56" t="s">
        <v>265</v>
      </c>
      <c r="E23" s="57">
        <v>15.0</v>
      </c>
      <c r="F23" s="56" t="s">
        <v>279</v>
      </c>
      <c r="G23" s="56" t="s">
        <v>267</v>
      </c>
      <c r="H23" s="37">
        <f t="shared" si="1"/>
        <v>1</v>
      </c>
      <c r="I23" s="37">
        <f t="shared" si="2"/>
        <v>0</v>
      </c>
      <c r="J23" s="37">
        <f t="shared" si="3"/>
        <v>1</v>
      </c>
      <c r="L23" s="35" t="s">
        <v>287</v>
      </c>
    </row>
    <row r="24" ht="15.75" customHeight="1">
      <c r="A24" s="54">
        <v>100023.0</v>
      </c>
      <c r="B24" s="55">
        <v>41276.0</v>
      </c>
      <c r="C24" s="56" t="s">
        <v>259</v>
      </c>
      <c r="D24" s="56" t="s">
        <v>268</v>
      </c>
      <c r="E24" s="57">
        <v>25.0</v>
      </c>
      <c r="F24" s="56" t="s">
        <v>261</v>
      </c>
      <c r="G24" s="56" t="s">
        <v>262</v>
      </c>
      <c r="H24" s="37">
        <f t="shared" si="1"/>
        <v>1</v>
      </c>
      <c r="I24" s="37">
        <f t="shared" si="2"/>
        <v>0</v>
      </c>
      <c r="J24" s="37">
        <f t="shared" si="3"/>
        <v>1</v>
      </c>
    </row>
    <row r="25" ht="15.75" customHeight="1">
      <c r="A25" s="54">
        <v>100024.0</v>
      </c>
      <c r="B25" s="55">
        <v>41276.0</v>
      </c>
      <c r="C25" s="56" t="s">
        <v>272</v>
      </c>
      <c r="D25" s="56" t="s">
        <v>265</v>
      </c>
      <c r="E25" s="57">
        <v>34.0</v>
      </c>
      <c r="F25" s="56" t="s">
        <v>266</v>
      </c>
      <c r="G25" s="56" t="s">
        <v>274</v>
      </c>
      <c r="H25" s="37">
        <f t="shared" si="1"/>
        <v>1</v>
      </c>
      <c r="I25" s="37">
        <f t="shared" si="2"/>
        <v>0</v>
      </c>
      <c r="J25" s="37">
        <f t="shared" si="3"/>
        <v>0</v>
      </c>
    </row>
    <row r="26" ht="15.75" customHeight="1">
      <c r="L26" s="34" t="s">
        <v>288</v>
      </c>
    </row>
    <row r="27" ht="15.75" customHeight="1">
      <c r="L27" s="37" t="s">
        <v>254</v>
      </c>
      <c r="M27" s="37" t="s">
        <v>263</v>
      </c>
    </row>
    <row r="28" ht="15.75" customHeight="1">
      <c r="L28" s="37" t="s">
        <v>268</v>
      </c>
      <c r="M28" s="37">
        <v>25.0</v>
      </c>
    </row>
    <row r="29" ht="15.75" customHeight="1">
      <c r="L29" s="37" t="s">
        <v>260</v>
      </c>
      <c r="M29" s="37">
        <v>117.0</v>
      </c>
    </row>
    <row r="30" ht="15.75" customHeight="1">
      <c r="L30" s="37" t="s">
        <v>265</v>
      </c>
      <c r="M30" s="37">
        <v>14.0</v>
      </c>
    </row>
    <row r="31" ht="15.75" customHeight="1">
      <c r="L31" s="37" t="s">
        <v>275</v>
      </c>
      <c r="M31" s="37">
        <v>156.0</v>
      </c>
    </row>
    <row r="32" ht="15.75" customHeight="1">
      <c r="L32" s="35" t="s">
        <v>289</v>
      </c>
    </row>
    <row r="33" ht="15.75" customHeight="1">
      <c r="L33" s="37" t="s">
        <v>254</v>
      </c>
      <c r="M33" s="37" t="s">
        <v>263</v>
      </c>
    </row>
    <row r="34" ht="15.75" customHeight="1">
      <c r="L34" s="37" t="s">
        <v>268</v>
      </c>
      <c r="M34" s="37">
        <v>120.0</v>
      </c>
    </row>
    <row r="35" ht="15.75" customHeight="1">
      <c r="L35" s="37" t="s">
        <v>271</v>
      </c>
      <c r="M35" s="37">
        <v>105.0</v>
      </c>
    </row>
    <row r="36" ht="15.75" customHeight="1">
      <c r="L36" s="37" t="s">
        <v>260</v>
      </c>
      <c r="M36" s="37">
        <v>162.0</v>
      </c>
    </row>
    <row r="37" ht="15.75" customHeight="1">
      <c r="L37" s="37" t="s">
        <v>265</v>
      </c>
      <c r="M37" s="37">
        <v>124.0</v>
      </c>
    </row>
    <row r="38" ht="15.75" customHeight="1">
      <c r="L38" s="37" t="s">
        <v>275</v>
      </c>
      <c r="M38" s="37">
        <v>511.0</v>
      </c>
    </row>
    <row r="39" ht="15.75" customHeight="1">
      <c r="L39" s="37">
        <f>SUMIFS(number_of_items,transport,F2,transport,F3,transport,F7,transport,F8)</f>
        <v>0</v>
      </c>
    </row>
    <row r="40" ht="15.75" customHeight="1">
      <c r="L40" s="34" t="s">
        <v>290</v>
      </c>
    </row>
    <row r="41" ht="15.75" customHeight="1">
      <c r="L41" s="37" t="s">
        <v>291</v>
      </c>
    </row>
    <row r="42" ht="15.75" customHeight="1">
      <c r="L42" s="37">
        <v>3.0</v>
      </c>
    </row>
    <row r="43" ht="15.75" customHeight="1">
      <c r="L43" s="34" t="s">
        <v>292</v>
      </c>
    </row>
    <row r="44" ht="15.75" customHeight="1">
      <c r="L44" s="37" t="s">
        <v>291</v>
      </c>
    </row>
    <row r="45" ht="15.75" customHeight="1">
      <c r="L45" s="37">
        <v>14.0</v>
      </c>
    </row>
    <row r="46" ht="15.75" customHeight="1">
      <c r="L46" s="34" t="s">
        <v>293</v>
      </c>
    </row>
    <row r="47" ht="15.75" customHeight="1">
      <c r="L47" s="37" t="s">
        <v>254</v>
      </c>
      <c r="M47" s="37" t="s">
        <v>263</v>
      </c>
    </row>
    <row r="48" ht="15.75" customHeight="1">
      <c r="L48" s="37" t="s">
        <v>268</v>
      </c>
      <c r="M48" s="37">
        <v>25.0</v>
      </c>
    </row>
    <row r="49" ht="15.75" customHeight="1">
      <c r="L49" s="34" t="s">
        <v>294</v>
      </c>
    </row>
    <row r="50" ht="15.75" customHeight="1">
      <c r="L50" s="37" t="s">
        <v>254</v>
      </c>
      <c r="M50" s="37" t="s">
        <v>263</v>
      </c>
    </row>
    <row r="51" ht="15.75" customHeight="1">
      <c r="L51" s="37" t="s">
        <v>268</v>
      </c>
      <c r="M51" s="37">
        <v>30.0</v>
      </c>
    </row>
    <row r="52" ht="15.75" customHeight="1">
      <c r="L52" s="37" t="s">
        <v>260</v>
      </c>
      <c r="M52" s="37">
        <v>45.0</v>
      </c>
    </row>
    <row r="53" ht="15.75" customHeight="1">
      <c r="L53" s="37" t="s">
        <v>275</v>
      </c>
      <c r="M53" s="37">
        <v>75.0</v>
      </c>
    </row>
    <row r="54" ht="15.75" customHeight="1">
      <c r="L54" s="34" t="s">
        <v>258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9" t="s">
        <v>252</v>
      </c>
      <c r="B1" s="60" t="s">
        <v>295</v>
      </c>
      <c r="C1" s="60" t="s">
        <v>296</v>
      </c>
      <c r="D1" s="60" t="s">
        <v>297</v>
      </c>
      <c r="E1" s="61" t="s">
        <v>298</v>
      </c>
    </row>
    <row r="2" ht="15.75" customHeight="1">
      <c r="A2" s="62">
        <v>41279.0</v>
      </c>
      <c r="B2" s="56" t="s">
        <v>302</v>
      </c>
      <c r="C2" s="63" t="s">
        <v>303</v>
      </c>
      <c r="D2" s="63" t="s">
        <v>304</v>
      </c>
      <c r="E2" s="64">
        <v>7.0</v>
      </c>
    </row>
    <row r="3" ht="15.75" customHeight="1">
      <c r="A3" s="62">
        <v>41279.0</v>
      </c>
      <c r="B3" s="56" t="s">
        <v>302</v>
      </c>
      <c r="C3" s="63" t="s">
        <v>306</v>
      </c>
      <c r="D3" s="63" t="s">
        <v>307</v>
      </c>
      <c r="E3" s="67">
        <v>7.0</v>
      </c>
      <c r="F3" s="65"/>
    </row>
    <row r="4" ht="15.75" customHeight="1">
      <c r="A4" s="62">
        <v>41279.0</v>
      </c>
      <c r="B4" s="56" t="s">
        <v>302</v>
      </c>
      <c r="C4" s="63" t="s">
        <v>308</v>
      </c>
      <c r="D4" s="63" t="s">
        <v>304</v>
      </c>
      <c r="E4" s="67">
        <v>7.0</v>
      </c>
      <c r="F4" s="65"/>
    </row>
    <row r="5" ht="15.75" customHeight="1">
      <c r="A5" s="62">
        <v>41279.0</v>
      </c>
      <c r="B5" s="63" t="s">
        <v>309</v>
      </c>
      <c r="C5" s="63" t="s">
        <v>310</v>
      </c>
      <c r="D5" s="63" t="s">
        <v>304</v>
      </c>
      <c r="E5" s="67">
        <v>60.0</v>
      </c>
      <c r="F5" s="65"/>
    </row>
    <row r="6" ht="15.75" customHeight="1">
      <c r="A6" s="62">
        <v>41279.0</v>
      </c>
      <c r="B6" s="63" t="s">
        <v>305</v>
      </c>
      <c r="C6" s="63" t="s">
        <v>310</v>
      </c>
      <c r="D6" s="63" t="s">
        <v>307</v>
      </c>
      <c r="E6" s="67">
        <v>33.0</v>
      </c>
      <c r="F6" s="65"/>
    </row>
    <row r="7" ht="15.75" customHeight="1">
      <c r="A7" s="62">
        <v>41279.0</v>
      </c>
      <c r="B7" s="56" t="s">
        <v>311</v>
      </c>
      <c r="C7" s="63" t="s">
        <v>312</v>
      </c>
      <c r="D7" s="63" t="s">
        <v>304</v>
      </c>
      <c r="E7" s="67">
        <v>67.0</v>
      </c>
      <c r="F7" s="65"/>
    </row>
    <row r="8" ht="15.75" customHeight="1">
      <c r="A8" s="62">
        <v>41279.0</v>
      </c>
      <c r="B8" s="56" t="s">
        <v>313</v>
      </c>
      <c r="C8" s="63" t="s">
        <v>308</v>
      </c>
      <c r="D8" s="63" t="s">
        <v>304</v>
      </c>
      <c r="E8" s="67">
        <v>33.0</v>
      </c>
      <c r="F8" s="65"/>
    </row>
    <row r="9" ht="15.75" customHeight="1">
      <c r="A9" s="62">
        <v>41279.0</v>
      </c>
      <c r="B9" s="56" t="s">
        <v>302</v>
      </c>
      <c r="C9" s="63" t="s">
        <v>314</v>
      </c>
      <c r="D9" s="63" t="s">
        <v>304</v>
      </c>
      <c r="E9" s="67">
        <v>7.0</v>
      </c>
      <c r="F9" s="65"/>
    </row>
    <row r="10" ht="15.75" customHeight="1">
      <c r="A10" s="62">
        <v>41310.0</v>
      </c>
      <c r="B10" s="56" t="s">
        <v>302</v>
      </c>
      <c r="C10" s="63" t="s">
        <v>314</v>
      </c>
      <c r="D10" s="63" t="s">
        <v>307</v>
      </c>
      <c r="E10" s="67">
        <v>7.0</v>
      </c>
    </row>
    <row r="11" ht="15.75" customHeight="1">
      <c r="A11" s="62">
        <v>41310.0</v>
      </c>
      <c r="B11" s="56" t="s">
        <v>302</v>
      </c>
      <c r="C11" s="63" t="s">
        <v>315</v>
      </c>
      <c r="D11" s="63" t="s">
        <v>307</v>
      </c>
      <c r="E11" s="67">
        <v>17.0</v>
      </c>
    </row>
    <row r="12" ht="15.75" customHeight="1">
      <c r="A12" s="62">
        <v>41310.0</v>
      </c>
      <c r="B12" s="56" t="s">
        <v>317</v>
      </c>
      <c r="C12" s="63" t="s">
        <v>315</v>
      </c>
      <c r="D12" s="63" t="s">
        <v>304</v>
      </c>
      <c r="E12" s="67">
        <v>3.0</v>
      </c>
      <c r="F12" s="65"/>
    </row>
    <row r="13" ht="15.75" customHeight="1">
      <c r="A13" s="62">
        <v>41310.0</v>
      </c>
      <c r="B13" s="56" t="s">
        <v>302</v>
      </c>
      <c r="C13" s="63" t="s">
        <v>314</v>
      </c>
      <c r="D13" s="63" t="s">
        <v>304</v>
      </c>
      <c r="E13" s="67">
        <v>7.0</v>
      </c>
      <c r="F13" s="65"/>
    </row>
    <row r="14" ht="15.75" customHeight="1">
      <c r="A14" s="62">
        <v>41310.0</v>
      </c>
      <c r="B14" s="56" t="s">
        <v>302</v>
      </c>
      <c r="C14" s="63" t="s">
        <v>308</v>
      </c>
      <c r="D14" s="63" t="s">
        <v>304</v>
      </c>
      <c r="E14" s="67">
        <v>7.0</v>
      </c>
      <c r="F14" s="65"/>
    </row>
    <row r="15" ht="15.75" customHeight="1">
      <c r="A15" s="62">
        <v>41310.0</v>
      </c>
      <c r="B15" s="56" t="s">
        <v>302</v>
      </c>
      <c r="C15" s="63" t="s">
        <v>303</v>
      </c>
      <c r="D15" s="63" t="s">
        <v>307</v>
      </c>
      <c r="E15" s="67">
        <v>7.0</v>
      </c>
      <c r="F15" s="65"/>
    </row>
    <row r="16" ht="15.75" customHeight="1">
      <c r="A16" s="62">
        <v>41310.0</v>
      </c>
      <c r="B16" s="63" t="s">
        <v>309</v>
      </c>
      <c r="C16" s="63" t="s">
        <v>315</v>
      </c>
      <c r="D16" s="63" t="s">
        <v>304</v>
      </c>
      <c r="E16" s="67">
        <v>60.0</v>
      </c>
      <c r="F16" s="65"/>
    </row>
    <row r="17" ht="15.75" customHeight="1">
      <c r="A17" s="62">
        <v>41310.0</v>
      </c>
      <c r="B17" s="63" t="s">
        <v>305</v>
      </c>
      <c r="C17" s="63" t="s">
        <v>312</v>
      </c>
      <c r="D17" s="63" t="s">
        <v>304</v>
      </c>
      <c r="E17" s="67">
        <v>33.0</v>
      </c>
      <c r="F17" s="65"/>
    </row>
    <row r="18" ht="15.75" customHeight="1">
      <c r="A18" s="62">
        <v>41310.0</v>
      </c>
      <c r="B18" s="56" t="s">
        <v>311</v>
      </c>
      <c r="C18" s="63" t="s">
        <v>310</v>
      </c>
      <c r="D18" s="63" t="s">
        <v>307</v>
      </c>
      <c r="E18" s="67">
        <v>67.0</v>
      </c>
      <c r="F18" s="65"/>
    </row>
    <row r="19" ht="15.75" customHeight="1">
      <c r="A19" s="62">
        <v>41310.0</v>
      </c>
      <c r="B19" s="56" t="s">
        <v>313</v>
      </c>
      <c r="C19" s="63" t="s">
        <v>303</v>
      </c>
      <c r="D19" s="63" t="s">
        <v>304</v>
      </c>
      <c r="E19" s="67">
        <v>33.0</v>
      </c>
      <c r="F19" s="65"/>
    </row>
    <row r="20" ht="15.75" customHeight="1">
      <c r="A20" s="62">
        <v>41310.0</v>
      </c>
      <c r="B20" s="56" t="s">
        <v>309</v>
      </c>
      <c r="C20" s="63" t="s">
        <v>306</v>
      </c>
      <c r="D20" s="63" t="s">
        <v>304</v>
      </c>
      <c r="E20" s="67">
        <v>23.0</v>
      </c>
      <c r="F20" s="65"/>
    </row>
    <row r="21" ht="15.75" customHeight="1">
      <c r="A21" s="62">
        <v>41310.0</v>
      </c>
      <c r="B21" s="56" t="s">
        <v>302</v>
      </c>
      <c r="C21" s="63" t="s">
        <v>315</v>
      </c>
      <c r="D21" s="63" t="s">
        <v>304</v>
      </c>
      <c r="E21" s="67">
        <v>7.0</v>
      </c>
      <c r="F21" s="65"/>
    </row>
    <row r="22" ht="15.75" customHeight="1">
      <c r="A22" s="62">
        <v>41310.0</v>
      </c>
      <c r="B22" s="56" t="s">
        <v>302</v>
      </c>
      <c r="C22" s="63" t="s">
        <v>303</v>
      </c>
      <c r="D22" s="63" t="s">
        <v>304</v>
      </c>
      <c r="E22" s="67">
        <v>17.0</v>
      </c>
      <c r="F22" s="65"/>
    </row>
    <row r="23" ht="15.75" customHeight="1">
      <c r="A23" s="62">
        <v>41310.0</v>
      </c>
      <c r="B23" s="56" t="s">
        <v>317</v>
      </c>
      <c r="C23" s="63" t="s">
        <v>314</v>
      </c>
      <c r="D23" s="63" t="s">
        <v>304</v>
      </c>
      <c r="E23" s="67">
        <v>3.0</v>
      </c>
      <c r="F23" s="65"/>
    </row>
    <row r="24" ht="15.75" customHeight="1">
      <c r="A24" s="62">
        <v>41338.0</v>
      </c>
      <c r="B24" s="56" t="s">
        <v>317</v>
      </c>
      <c r="C24" s="63" t="s">
        <v>315</v>
      </c>
      <c r="D24" s="63" t="s">
        <v>307</v>
      </c>
      <c r="E24" s="67">
        <v>3.0</v>
      </c>
      <c r="F24" s="65"/>
    </row>
    <row r="25" ht="15.75" customHeight="1">
      <c r="A25" s="62">
        <v>41338.0</v>
      </c>
      <c r="B25" s="56" t="s">
        <v>317</v>
      </c>
      <c r="C25" s="63" t="s">
        <v>308</v>
      </c>
      <c r="D25" s="63" t="s">
        <v>304</v>
      </c>
      <c r="E25" s="67">
        <v>3.0</v>
      </c>
      <c r="F25" s="65"/>
    </row>
    <row r="26" ht="15.75" customHeight="1">
      <c r="A26" s="62">
        <v>41338.0</v>
      </c>
      <c r="B26" s="63" t="s">
        <v>309</v>
      </c>
      <c r="C26" s="63" t="s">
        <v>306</v>
      </c>
      <c r="D26" s="63" t="s">
        <v>304</v>
      </c>
      <c r="E26" s="67">
        <v>60.0</v>
      </c>
      <c r="F26" s="65"/>
    </row>
    <row r="27" ht="15.75" customHeight="1">
      <c r="A27" s="62">
        <v>41338.0</v>
      </c>
      <c r="B27" s="63" t="s">
        <v>305</v>
      </c>
      <c r="C27" s="63" t="s">
        <v>308</v>
      </c>
      <c r="D27" s="63" t="s">
        <v>307</v>
      </c>
      <c r="E27" s="67">
        <v>33.0</v>
      </c>
      <c r="F27" s="65"/>
    </row>
    <row r="28" ht="15.75" customHeight="1">
      <c r="A28" s="62">
        <v>41338.0</v>
      </c>
      <c r="B28" s="56" t="s">
        <v>311</v>
      </c>
      <c r="C28" s="63" t="s">
        <v>312</v>
      </c>
      <c r="D28" s="63" t="s">
        <v>304</v>
      </c>
      <c r="E28" s="67">
        <v>67.0</v>
      </c>
      <c r="F28" s="65"/>
    </row>
    <row r="29" ht="15.75" customHeight="1">
      <c r="A29" s="62">
        <v>41338.0</v>
      </c>
      <c r="B29" s="56" t="s">
        <v>313</v>
      </c>
      <c r="C29" s="63" t="s">
        <v>306</v>
      </c>
      <c r="D29" s="63" t="s">
        <v>304</v>
      </c>
      <c r="E29" s="67">
        <v>33.0</v>
      </c>
      <c r="F29" s="65"/>
    </row>
    <row r="30" ht="15.75" customHeight="1">
      <c r="A30" s="62">
        <v>41338.0</v>
      </c>
      <c r="B30" s="56" t="s">
        <v>309</v>
      </c>
      <c r="C30" s="63" t="s">
        <v>303</v>
      </c>
      <c r="D30" s="63" t="s">
        <v>307</v>
      </c>
      <c r="E30" s="67">
        <v>23.0</v>
      </c>
      <c r="F30" s="65"/>
    </row>
    <row r="31" ht="15.75" customHeight="1">
      <c r="A31" s="62">
        <v>41338.0</v>
      </c>
      <c r="B31" s="56" t="s">
        <v>302</v>
      </c>
      <c r="C31" s="63" t="s">
        <v>312</v>
      </c>
      <c r="D31" s="63" t="s">
        <v>304</v>
      </c>
      <c r="E31" s="67">
        <v>7.0</v>
      </c>
      <c r="F31" s="65"/>
    </row>
    <row r="32" ht="15.75" customHeight="1">
      <c r="A32" s="62">
        <v>41369.0</v>
      </c>
      <c r="B32" s="56" t="s">
        <v>302</v>
      </c>
      <c r="C32" s="63" t="s">
        <v>306</v>
      </c>
      <c r="D32" s="63" t="s">
        <v>304</v>
      </c>
      <c r="E32" s="67">
        <v>17.0</v>
      </c>
      <c r="F32" s="65"/>
    </row>
    <row r="33" ht="15.75" customHeight="1">
      <c r="A33" s="62">
        <v>41369.0</v>
      </c>
      <c r="B33" s="56" t="s">
        <v>317</v>
      </c>
      <c r="C33" s="63" t="s">
        <v>310</v>
      </c>
      <c r="D33" s="63" t="s">
        <v>304</v>
      </c>
      <c r="E33" s="67">
        <v>3.0</v>
      </c>
      <c r="F33" s="65"/>
    </row>
    <row r="34" ht="15.75" customHeight="1">
      <c r="A34" s="62">
        <v>41369.0</v>
      </c>
      <c r="B34" s="56" t="s">
        <v>317</v>
      </c>
      <c r="C34" s="63" t="s">
        <v>315</v>
      </c>
      <c r="D34" s="63" t="s">
        <v>307</v>
      </c>
      <c r="E34" s="67">
        <v>3.0</v>
      </c>
      <c r="F34" s="65"/>
    </row>
    <row r="35" ht="15.75" customHeight="1">
      <c r="A35" s="62">
        <v>41369.0</v>
      </c>
      <c r="B35" s="63" t="s">
        <v>313</v>
      </c>
      <c r="C35" s="63" t="s">
        <v>315</v>
      </c>
      <c r="D35" s="63" t="s">
        <v>307</v>
      </c>
      <c r="E35" s="67">
        <v>40.0</v>
      </c>
      <c r="F35" s="65"/>
    </row>
    <row r="36" ht="15.75" customHeight="1">
      <c r="A36" s="62">
        <v>41369.0</v>
      </c>
      <c r="B36" s="56" t="s">
        <v>317</v>
      </c>
      <c r="C36" s="63" t="s">
        <v>303</v>
      </c>
      <c r="D36" s="63" t="s">
        <v>307</v>
      </c>
      <c r="E36" s="67">
        <v>3.0</v>
      </c>
      <c r="F36" s="65"/>
    </row>
    <row r="37" ht="15.75" customHeight="1">
      <c r="A37" s="62">
        <v>41369.0</v>
      </c>
      <c r="B37" s="56" t="s">
        <v>317</v>
      </c>
      <c r="C37" s="63" t="s">
        <v>306</v>
      </c>
      <c r="D37" s="63" t="s">
        <v>304</v>
      </c>
      <c r="E37" s="67">
        <v>3.0</v>
      </c>
      <c r="F37" s="65"/>
    </row>
    <row r="38" ht="15.75" customHeight="1">
      <c r="A38" s="62">
        <v>41369.0</v>
      </c>
      <c r="B38" s="56" t="s">
        <v>317</v>
      </c>
      <c r="C38" s="63" t="s">
        <v>312</v>
      </c>
      <c r="D38" s="63" t="s">
        <v>304</v>
      </c>
      <c r="E38" s="67">
        <v>3.0</v>
      </c>
      <c r="F38" s="65"/>
    </row>
    <row r="39" ht="15.75" customHeight="1">
      <c r="A39" s="62">
        <v>41399.0</v>
      </c>
      <c r="B39" s="56" t="s">
        <v>313</v>
      </c>
      <c r="C39" s="63" t="s">
        <v>315</v>
      </c>
      <c r="D39" s="63" t="s">
        <v>304</v>
      </c>
      <c r="E39" s="67">
        <v>33.0</v>
      </c>
      <c r="F39" s="65"/>
    </row>
    <row r="40" ht="15.75" customHeight="1">
      <c r="A40" s="62">
        <v>41399.0</v>
      </c>
      <c r="B40" s="56" t="s">
        <v>313</v>
      </c>
      <c r="C40" s="63" t="s">
        <v>310</v>
      </c>
      <c r="D40" s="63" t="s">
        <v>307</v>
      </c>
      <c r="E40" s="67">
        <v>33.0</v>
      </c>
      <c r="F40" s="65"/>
    </row>
    <row r="41" ht="15.75" customHeight="1">
      <c r="A41" s="62">
        <v>41399.0</v>
      </c>
      <c r="B41" s="56" t="s">
        <v>302</v>
      </c>
      <c r="C41" s="63" t="s">
        <v>306</v>
      </c>
      <c r="D41" s="63" t="s">
        <v>304</v>
      </c>
      <c r="E41" s="67">
        <v>7.0</v>
      </c>
      <c r="F41" s="65"/>
    </row>
    <row r="42" ht="15.75" customHeight="1">
      <c r="A42" s="62">
        <v>41399.0</v>
      </c>
      <c r="B42" s="56" t="s">
        <v>302</v>
      </c>
      <c r="C42" s="63" t="s">
        <v>306</v>
      </c>
      <c r="D42" s="63" t="s">
        <v>304</v>
      </c>
      <c r="E42" s="67">
        <v>17.0</v>
      </c>
      <c r="F42" s="65"/>
    </row>
    <row r="43" ht="15.75" customHeight="1">
      <c r="A43" s="62">
        <v>41399.0</v>
      </c>
      <c r="B43" s="56" t="s">
        <v>309</v>
      </c>
      <c r="C43" s="63" t="s">
        <v>312</v>
      </c>
      <c r="D43" s="63" t="s">
        <v>304</v>
      </c>
      <c r="E43" s="67">
        <v>33.0</v>
      </c>
      <c r="F43" s="65"/>
    </row>
    <row r="44" ht="15.75" customHeight="1">
      <c r="A44" s="62">
        <v>41399.0</v>
      </c>
      <c r="B44" s="56" t="s">
        <v>309</v>
      </c>
      <c r="C44" s="63" t="s">
        <v>312</v>
      </c>
      <c r="D44" s="63" t="s">
        <v>307</v>
      </c>
      <c r="E44" s="67">
        <v>40.0</v>
      </c>
      <c r="F44" s="65"/>
    </row>
    <row r="45" ht="15.75" customHeight="1">
      <c r="A45" s="62">
        <v>41399.0</v>
      </c>
      <c r="B45" s="63" t="s">
        <v>313</v>
      </c>
      <c r="C45" s="63" t="s">
        <v>312</v>
      </c>
      <c r="D45" s="63" t="s">
        <v>304</v>
      </c>
      <c r="E45" s="67">
        <v>40.0</v>
      </c>
      <c r="F45" s="65"/>
    </row>
    <row r="46" ht="15.75" customHeight="1">
      <c r="A46" s="62">
        <v>41399.0</v>
      </c>
      <c r="B46" s="63" t="s">
        <v>309</v>
      </c>
      <c r="C46" s="63" t="s">
        <v>308</v>
      </c>
      <c r="D46" s="63" t="s">
        <v>304</v>
      </c>
      <c r="E46" s="67">
        <v>60.0</v>
      </c>
      <c r="F46" s="65"/>
    </row>
    <row r="47" ht="15.75" customHeight="1">
      <c r="A47" s="62">
        <v>41399.0</v>
      </c>
      <c r="B47" s="63" t="s">
        <v>305</v>
      </c>
      <c r="C47" s="63" t="s">
        <v>315</v>
      </c>
      <c r="D47" s="63" t="s">
        <v>304</v>
      </c>
      <c r="E47" s="67">
        <v>33.0</v>
      </c>
      <c r="F47" s="65"/>
    </row>
    <row r="48" ht="15.75" customHeight="1">
      <c r="A48" s="62">
        <v>41399.0</v>
      </c>
      <c r="B48" s="56" t="s">
        <v>311</v>
      </c>
      <c r="C48" s="63" t="s">
        <v>315</v>
      </c>
      <c r="D48" s="63" t="s">
        <v>304</v>
      </c>
      <c r="E48" s="67">
        <v>67.0</v>
      </c>
      <c r="F48" s="65"/>
    </row>
    <row r="49" ht="15.75" customHeight="1">
      <c r="A49" s="62">
        <v>41399.0</v>
      </c>
      <c r="B49" s="56" t="s">
        <v>313</v>
      </c>
      <c r="C49" s="63" t="s">
        <v>306</v>
      </c>
      <c r="D49" s="63" t="s">
        <v>304</v>
      </c>
      <c r="E49" s="67">
        <v>33.0</v>
      </c>
      <c r="F49" s="65"/>
    </row>
    <row r="50" ht="15.75" customHeight="1">
      <c r="A50" s="62">
        <v>41399.0</v>
      </c>
      <c r="B50" s="56" t="s">
        <v>302</v>
      </c>
      <c r="C50" s="63" t="s">
        <v>314</v>
      </c>
      <c r="D50" s="63" t="s">
        <v>304</v>
      </c>
      <c r="E50" s="67">
        <v>7.0</v>
      </c>
      <c r="F50" s="65"/>
    </row>
    <row r="51" ht="15.75" customHeight="1">
      <c r="A51" s="62">
        <v>41399.0</v>
      </c>
      <c r="B51" s="56" t="s">
        <v>302</v>
      </c>
      <c r="C51" s="63" t="s">
        <v>312</v>
      </c>
      <c r="D51" s="63" t="s">
        <v>304</v>
      </c>
      <c r="E51" s="67">
        <v>7.0</v>
      </c>
      <c r="F51" s="65"/>
    </row>
    <row r="52" ht="15.75" customHeight="1">
      <c r="A52" s="62">
        <v>41430.0</v>
      </c>
      <c r="B52" s="56" t="s">
        <v>313</v>
      </c>
      <c r="C52" s="63" t="s">
        <v>312</v>
      </c>
      <c r="D52" s="63" t="s">
        <v>304</v>
      </c>
      <c r="E52" s="67">
        <v>33.0</v>
      </c>
      <c r="F52" s="65"/>
    </row>
    <row r="53" ht="15.75" customHeight="1">
      <c r="A53" s="62">
        <v>41430.0</v>
      </c>
      <c r="B53" s="56" t="s">
        <v>302</v>
      </c>
      <c r="C53" s="63" t="s">
        <v>315</v>
      </c>
      <c r="D53" s="63" t="s">
        <v>307</v>
      </c>
      <c r="E53" s="67">
        <v>7.0</v>
      </c>
      <c r="F53" s="65"/>
    </row>
    <row r="54" ht="15.75" customHeight="1">
      <c r="A54" s="62">
        <v>41430.0</v>
      </c>
      <c r="B54" s="56" t="s">
        <v>309</v>
      </c>
      <c r="C54" s="63" t="s">
        <v>308</v>
      </c>
      <c r="D54" s="63" t="s">
        <v>304</v>
      </c>
      <c r="E54" s="67">
        <v>40.0</v>
      </c>
      <c r="F54" s="65"/>
    </row>
    <row r="55" ht="15.75" customHeight="1">
      <c r="A55" s="62">
        <v>41430.0</v>
      </c>
      <c r="B55" s="63" t="s">
        <v>313</v>
      </c>
      <c r="C55" s="63" t="s">
        <v>310</v>
      </c>
      <c r="D55" s="63" t="s">
        <v>304</v>
      </c>
      <c r="E55" s="67">
        <v>40.0</v>
      </c>
      <c r="F55" s="65"/>
    </row>
    <row r="56" ht="15.75" customHeight="1">
      <c r="A56" s="62">
        <v>41430.0</v>
      </c>
      <c r="B56" s="63" t="s">
        <v>309</v>
      </c>
      <c r="C56" s="63" t="s">
        <v>312</v>
      </c>
      <c r="D56" s="63" t="s">
        <v>304</v>
      </c>
      <c r="E56" s="67">
        <v>60.0</v>
      </c>
      <c r="F56" s="65"/>
    </row>
    <row r="57" ht="15.75" customHeight="1">
      <c r="A57" s="62">
        <v>41430.0</v>
      </c>
      <c r="B57" s="63" t="s">
        <v>305</v>
      </c>
      <c r="C57" s="63" t="s">
        <v>314</v>
      </c>
      <c r="D57" s="63" t="s">
        <v>304</v>
      </c>
      <c r="E57" s="67">
        <v>33.0</v>
      </c>
      <c r="F57" s="65"/>
    </row>
    <row r="58" ht="15.75" customHeight="1">
      <c r="A58" s="62">
        <v>41430.0</v>
      </c>
      <c r="B58" s="56" t="s">
        <v>311</v>
      </c>
      <c r="C58" s="63" t="s">
        <v>312</v>
      </c>
      <c r="D58" s="63" t="s">
        <v>304</v>
      </c>
      <c r="E58" s="67">
        <v>67.0</v>
      </c>
      <c r="F58" s="65"/>
    </row>
    <row r="59" ht="15.75" customHeight="1">
      <c r="A59" s="62">
        <v>41430.0</v>
      </c>
      <c r="B59" s="56" t="s">
        <v>313</v>
      </c>
      <c r="C59" s="63" t="s">
        <v>315</v>
      </c>
      <c r="D59" s="63" t="s">
        <v>304</v>
      </c>
      <c r="E59" s="67">
        <v>33.0</v>
      </c>
      <c r="F59" s="65"/>
    </row>
    <row r="60" ht="15.75" customHeight="1">
      <c r="A60" s="62">
        <v>41430.0</v>
      </c>
      <c r="B60" s="56" t="s">
        <v>309</v>
      </c>
      <c r="C60" s="63" t="s">
        <v>310</v>
      </c>
      <c r="D60" s="63" t="s">
        <v>304</v>
      </c>
      <c r="E60" s="67">
        <v>23.0</v>
      </c>
      <c r="F60" s="65"/>
    </row>
    <row r="61" ht="15.75" customHeight="1">
      <c r="A61" s="62">
        <v>41460.0</v>
      </c>
      <c r="B61" s="56" t="s">
        <v>313</v>
      </c>
      <c r="C61" s="63" t="s">
        <v>315</v>
      </c>
      <c r="D61" s="63" t="s">
        <v>307</v>
      </c>
      <c r="E61" s="67">
        <v>33.0</v>
      </c>
      <c r="F61" s="65"/>
    </row>
    <row r="62" ht="15.75" customHeight="1">
      <c r="A62" s="62">
        <v>41460.0</v>
      </c>
      <c r="B62" s="56" t="s">
        <v>302</v>
      </c>
      <c r="C62" s="63" t="s">
        <v>312</v>
      </c>
      <c r="D62" s="63" t="s">
        <v>304</v>
      </c>
      <c r="E62" s="67">
        <v>17.0</v>
      </c>
      <c r="F62" s="65"/>
    </row>
    <row r="63" ht="15.75" customHeight="1">
      <c r="A63" s="62">
        <v>41460.0</v>
      </c>
      <c r="B63" s="56" t="s">
        <v>309</v>
      </c>
      <c r="C63" s="63" t="s">
        <v>315</v>
      </c>
      <c r="D63" s="63" t="s">
        <v>304</v>
      </c>
      <c r="E63" s="67">
        <v>33.0</v>
      </c>
      <c r="F63" s="65"/>
    </row>
    <row r="64" ht="15.75" customHeight="1">
      <c r="A64" s="62">
        <v>41460.0</v>
      </c>
      <c r="B64" s="56" t="s">
        <v>309</v>
      </c>
      <c r="C64" s="63" t="s">
        <v>306</v>
      </c>
      <c r="D64" s="63" t="s">
        <v>304</v>
      </c>
      <c r="E64" s="67">
        <v>40.0</v>
      </c>
      <c r="F64" s="65"/>
    </row>
    <row r="65" ht="15.75" customHeight="1">
      <c r="A65" s="62">
        <v>41460.0</v>
      </c>
      <c r="B65" s="56" t="s">
        <v>302</v>
      </c>
      <c r="C65" s="63" t="s">
        <v>312</v>
      </c>
      <c r="D65" s="63" t="s">
        <v>304</v>
      </c>
      <c r="E65" s="67">
        <v>7.0</v>
      </c>
      <c r="F65" s="65"/>
    </row>
    <row r="66" ht="15.75" customHeight="1">
      <c r="A66" s="62">
        <v>41460.0</v>
      </c>
      <c r="B66" s="56" t="s">
        <v>302</v>
      </c>
      <c r="C66" s="63" t="s">
        <v>314</v>
      </c>
      <c r="D66" s="63" t="s">
        <v>304</v>
      </c>
      <c r="E66" s="67">
        <v>7.0</v>
      </c>
      <c r="F66" s="65"/>
    </row>
    <row r="67" ht="15.75" customHeight="1">
      <c r="A67" s="62">
        <v>41491.0</v>
      </c>
      <c r="B67" s="63" t="s">
        <v>305</v>
      </c>
      <c r="C67" s="63" t="s">
        <v>308</v>
      </c>
      <c r="D67" s="63" t="s">
        <v>304</v>
      </c>
      <c r="E67" s="67">
        <v>33.0</v>
      </c>
      <c r="F67" s="65"/>
    </row>
    <row r="68" ht="15.75" customHeight="1">
      <c r="A68" s="62">
        <v>41491.0</v>
      </c>
      <c r="B68" s="56" t="s">
        <v>311</v>
      </c>
      <c r="C68" s="63" t="s">
        <v>312</v>
      </c>
      <c r="D68" s="63" t="s">
        <v>307</v>
      </c>
      <c r="E68" s="67">
        <v>67.0</v>
      </c>
      <c r="F68" s="65"/>
    </row>
    <row r="69" ht="15.75" customHeight="1">
      <c r="A69" s="62">
        <v>41491.0</v>
      </c>
      <c r="B69" s="56" t="s">
        <v>302</v>
      </c>
      <c r="C69" s="63" t="s">
        <v>308</v>
      </c>
      <c r="D69" s="63" t="s">
        <v>307</v>
      </c>
      <c r="E69" s="67">
        <v>7.0</v>
      </c>
      <c r="F69" s="65"/>
    </row>
    <row r="70" ht="15.75" customHeight="1">
      <c r="A70" s="62">
        <v>41491.0</v>
      </c>
      <c r="B70" s="56" t="s">
        <v>302</v>
      </c>
      <c r="C70" s="63" t="s">
        <v>312</v>
      </c>
      <c r="D70" s="63" t="s">
        <v>307</v>
      </c>
      <c r="E70" s="67">
        <v>7.0</v>
      </c>
      <c r="F70" s="65"/>
    </row>
    <row r="71" ht="15.75" customHeight="1">
      <c r="A71" s="62">
        <v>41491.0</v>
      </c>
      <c r="B71" s="56" t="s">
        <v>313</v>
      </c>
      <c r="C71" s="63" t="s">
        <v>314</v>
      </c>
      <c r="D71" s="63" t="s">
        <v>304</v>
      </c>
      <c r="E71" s="67">
        <v>33.0</v>
      </c>
      <c r="F71" s="65"/>
    </row>
    <row r="72" ht="15.75" customHeight="1">
      <c r="A72" s="62">
        <v>41491.0</v>
      </c>
      <c r="B72" s="56" t="s">
        <v>302</v>
      </c>
      <c r="C72" s="63" t="s">
        <v>310</v>
      </c>
      <c r="D72" s="63" t="s">
        <v>304</v>
      </c>
      <c r="E72" s="67">
        <v>17.0</v>
      </c>
      <c r="F72" s="65"/>
    </row>
    <row r="73" ht="15.75" customHeight="1">
      <c r="A73" s="62">
        <v>41491.0</v>
      </c>
      <c r="B73" s="56" t="s">
        <v>309</v>
      </c>
      <c r="C73" s="63" t="s">
        <v>312</v>
      </c>
      <c r="D73" s="63" t="s">
        <v>304</v>
      </c>
      <c r="E73" s="67">
        <v>33.0</v>
      </c>
      <c r="F73" s="65"/>
    </row>
    <row r="74" ht="15.75" customHeight="1">
      <c r="A74" s="62">
        <v>41491.0</v>
      </c>
      <c r="B74" s="56" t="s">
        <v>309</v>
      </c>
      <c r="C74" s="63" t="s">
        <v>312</v>
      </c>
      <c r="D74" s="63" t="s">
        <v>304</v>
      </c>
      <c r="E74" s="67">
        <v>40.0</v>
      </c>
      <c r="F74" s="65"/>
    </row>
    <row r="75" ht="15.75" customHeight="1">
      <c r="A75" s="62">
        <v>41491.0</v>
      </c>
      <c r="B75" s="56" t="s">
        <v>302</v>
      </c>
      <c r="C75" s="63" t="s">
        <v>312</v>
      </c>
      <c r="D75" s="63" t="s">
        <v>304</v>
      </c>
      <c r="E75" s="67">
        <v>7.0</v>
      </c>
      <c r="F75" s="65"/>
    </row>
    <row r="76" ht="15.75" customHeight="1">
      <c r="A76" s="62">
        <v>41491.0</v>
      </c>
      <c r="B76" s="56" t="s">
        <v>313</v>
      </c>
      <c r="C76" s="63" t="s">
        <v>310</v>
      </c>
      <c r="D76" s="63" t="s">
        <v>307</v>
      </c>
      <c r="E76" s="67">
        <v>33.0</v>
      </c>
      <c r="F76" s="65"/>
    </row>
    <row r="77" ht="15.75" customHeight="1">
      <c r="A77" s="62">
        <v>41491.0</v>
      </c>
      <c r="B77" s="56" t="s">
        <v>302</v>
      </c>
      <c r="C77" s="63" t="s">
        <v>315</v>
      </c>
      <c r="D77" s="63" t="s">
        <v>304</v>
      </c>
      <c r="E77" s="67">
        <v>7.0</v>
      </c>
      <c r="F77" s="65"/>
    </row>
    <row r="78" ht="15.75" customHeight="1">
      <c r="A78" s="62">
        <v>41491.0</v>
      </c>
      <c r="B78" s="56" t="s">
        <v>313</v>
      </c>
      <c r="C78" s="63" t="s">
        <v>303</v>
      </c>
      <c r="D78" s="63" t="s">
        <v>304</v>
      </c>
      <c r="E78" s="67">
        <v>33.0</v>
      </c>
      <c r="F78" s="65"/>
    </row>
    <row r="79" ht="15.75" customHeight="1">
      <c r="A79" s="62">
        <v>41491.0</v>
      </c>
      <c r="B79" s="56" t="s">
        <v>302</v>
      </c>
      <c r="C79" s="63" t="s">
        <v>314</v>
      </c>
      <c r="D79" s="63" t="s">
        <v>307</v>
      </c>
      <c r="E79" s="67">
        <v>7.0</v>
      </c>
      <c r="F79" s="65"/>
    </row>
    <row r="80" ht="15.75" customHeight="1">
      <c r="A80" s="62">
        <v>41522.0</v>
      </c>
      <c r="B80" s="56" t="s">
        <v>302</v>
      </c>
      <c r="C80" s="63" t="s">
        <v>314</v>
      </c>
      <c r="D80" s="63" t="s">
        <v>307</v>
      </c>
      <c r="E80" s="67">
        <v>7.0</v>
      </c>
      <c r="F80" s="65"/>
    </row>
    <row r="81" ht="15.75" customHeight="1">
      <c r="A81" s="62">
        <v>41522.0</v>
      </c>
      <c r="B81" s="56" t="s">
        <v>302</v>
      </c>
      <c r="C81" s="63" t="s">
        <v>312</v>
      </c>
      <c r="D81" s="63" t="s">
        <v>304</v>
      </c>
      <c r="E81" s="67">
        <v>7.0</v>
      </c>
      <c r="F81" s="65"/>
    </row>
    <row r="82" ht="15.75" customHeight="1">
      <c r="A82" s="62">
        <v>41522.0</v>
      </c>
      <c r="B82" s="56" t="s">
        <v>302</v>
      </c>
      <c r="C82" s="63" t="s">
        <v>312</v>
      </c>
      <c r="D82" s="63" t="s">
        <v>307</v>
      </c>
      <c r="E82" s="67">
        <v>17.0</v>
      </c>
      <c r="F82" s="65"/>
    </row>
    <row r="83" ht="15.75" customHeight="1">
      <c r="A83" s="62">
        <v>41522.0</v>
      </c>
      <c r="B83" s="56" t="s">
        <v>309</v>
      </c>
      <c r="C83" s="63" t="s">
        <v>303</v>
      </c>
      <c r="D83" s="63" t="s">
        <v>307</v>
      </c>
      <c r="E83" s="67">
        <v>33.0</v>
      </c>
      <c r="F83" s="65"/>
    </row>
    <row r="84" ht="15.75" customHeight="1">
      <c r="A84" s="62">
        <v>41522.0</v>
      </c>
      <c r="B84" s="56" t="s">
        <v>309</v>
      </c>
      <c r="C84" s="63" t="s">
        <v>308</v>
      </c>
      <c r="D84" s="63" t="s">
        <v>304</v>
      </c>
      <c r="E84" s="67">
        <v>40.0</v>
      </c>
      <c r="F84" s="65"/>
    </row>
    <row r="85" ht="15.75" customHeight="1">
      <c r="A85" s="62">
        <v>41522.0</v>
      </c>
      <c r="B85" s="56" t="s">
        <v>302</v>
      </c>
      <c r="C85" s="63" t="s">
        <v>312</v>
      </c>
      <c r="D85" s="63" t="s">
        <v>304</v>
      </c>
      <c r="E85" s="67">
        <v>7.0</v>
      </c>
      <c r="F85" s="65"/>
    </row>
    <row r="86" ht="15.75" customHeight="1">
      <c r="A86" s="62">
        <v>41522.0</v>
      </c>
      <c r="B86" s="56" t="s">
        <v>302</v>
      </c>
      <c r="C86" s="63" t="s">
        <v>314</v>
      </c>
      <c r="D86" s="63" t="s">
        <v>304</v>
      </c>
      <c r="E86" s="67">
        <v>7.0</v>
      </c>
      <c r="F86" s="65"/>
    </row>
    <row r="87" ht="15.75" customHeight="1">
      <c r="A87" s="62">
        <v>41522.0</v>
      </c>
      <c r="B87" s="63" t="s">
        <v>305</v>
      </c>
      <c r="C87" s="63" t="s">
        <v>312</v>
      </c>
      <c r="D87" s="63" t="s">
        <v>304</v>
      </c>
      <c r="E87" s="67">
        <v>33.0</v>
      </c>
      <c r="F87" s="65"/>
    </row>
    <row r="88" ht="15.75" customHeight="1">
      <c r="A88" s="62">
        <v>41522.0</v>
      </c>
      <c r="B88" s="56" t="s">
        <v>302</v>
      </c>
      <c r="C88" s="63" t="s">
        <v>306</v>
      </c>
      <c r="D88" s="63" t="s">
        <v>307</v>
      </c>
      <c r="E88" s="67">
        <v>7.0</v>
      </c>
      <c r="F88" s="65"/>
    </row>
    <row r="89" ht="15.75" customHeight="1">
      <c r="A89" s="62">
        <v>41522.0</v>
      </c>
      <c r="B89" s="63" t="s">
        <v>305</v>
      </c>
      <c r="C89" s="63" t="s">
        <v>308</v>
      </c>
      <c r="D89" s="63" t="s">
        <v>304</v>
      </c>
      <c r="E89" s="67">
        <v>33.0</v>
      </c>
      <c r="F89" s="65"/>
    </row>
    <row r="90" ht="15.75" customHeight="1">
      <c r="A90" s="62">
        <v>41552.0</v>
      </c>
      <c r="B90" s="56" t="s">
        <v>309</v>
      </c>
      <c r="C90" s="63" t="s">
        <v>303</v>
      </c>
      <c r="D90" s="63" t="s">
        <v>304</v>
      </c>
      <c r="E90" s="67">
        <v>23.0</v>
      </c>
      <c r="F90" s="65"/>
    </row>
    <row r="91" ht="15.75" customHeight="1">
      <c r="A91" s="62">
        <v>41552.0</v>
      </c>
      <c r="B91" s="56" t="s">
        <v>302</v>
      </c>
      <c r="C91" s="63" t="s">
        <v>312</v>
      </c>
      <c r="D91" s="63" t="s">
        <v>304</v>
      </c>
      <c r="E91" s="67">
        <v>7.0</v>
      </c>
      <c r="F91" s="65"/>
    </row>
    <row r="92" ht="15.75" customHeight="1">
      <c r="A92" s="62">
        <v>41552.0</v>
      </c>
      <c r="B92" s="56" t="s">
        <v>302</v>
      </c>
      <c r="C92" s="63" t="s">
        <v>312</v>
      </c>
      <c r="D92" s="63" t="s">
        <v>307</v>
      </c>
      <c r="E92" s="67">
        <v>17.0</v>
      </c>
      <c r="F92" s="65"/>
    </row>
    <row r="93" ht="15.75" customHeight="1">
      <c r="A93" s="62">
        <v>41552.0</v>
      </c>
      <c r="B93" s="56" t="s">
        <v>309</v>
      </c>
      <c r="C93" s="63" t="s">
        <v>310</v>
      </c>
      <c r="D93" s="63" t="s">
        <v>304</v>
      </c>
      <c r="E93" s="67">
        <v>33.0</v>
      </c>
      <c r="F93" s="65"/>
    </row>
    <row r="94" ht="15.75" customHeight="1">
      <c r="A94" s="62">
        <v>41552.0</v>
      </c>
      <c r="B94" s="56" t="s">
        <v>313</v>
      </c>
      <c r="C94" s="63" t="s">
        <v>312</v>
      </c>
      <c r="D94" s="63" t="s">
        <v>307</v>
      </c>
      <c r="E94" s="67">
        <v>33.0</v>
      </c>
      <c r="F94" s="65"/>
    </row>
    <row r="95" ht="15.75" customHeight="1">
      <c r="A95" s="62">
        <v>41552.0</v>
      </c>
      <c r="B95" s="63" t="s">
        <v>313</v>
      </c>
      <c r="C95" s="63" t="s">
        <v>314</v>
      </c>
      <c r="D95" s="63" t="s">
        <v>304</v>
      </c>
      <c r="E95" s="67">
        <v>40.0</v>
      </c>
      <c r="F95" s="65"/>
    </row>
    <row r="96" ht="15.75" customHeight="1">
      <c r="A96" s="62">
        <v>41552.0</v>
      </c>
      <c r="B96" s="63" t="s">
        <v>309</v>
      </c>
      <c r="C96" s="63" t="s">
        <v>310</v>
      </c>
      <c r="D96" s="63" t="s">
        <v>304</v>
      </c>
      <c r="E96" s="67">
        <v>60.0</v>
      </c>
      <c r="F96" s="65"/>
    </row>
    <row r="97" ht="15.75" customHeight="1">
      <c r="A97" s="62">
        <v>41552.0</v>
      </c>
      <c r="B97" s="63" t="s">
        <v>305</v>
      </c>
      <c r="C97" s="63" t="s">
        <v>310</v>
      </c>
      <c r="D97" s="63" t="s">
        <v>304</v>
      </c>
      <c r="E97" s="67">
        <v>33.0</v>
      </c>
      <c r="F97" s="65"/>
    </row>
    <row r="98" ht="15.75" customHeight="1">
      <c r="A98" s="62">
        <v>41552.0</v>
      </c>
      <c r="B98" s="56" t="s">
        <v>311</v>
      </c>
      <c r="C98" s="63" t="s">
        <v>314</v>
      </c>
      <c r="D98" s="63" t="s">
        <v>304</v>
      </c>
      <c r="E98" s="67">
        <v>67.0</v>
      </c>
      <c r="F98" s="65"/>
    </row>
    <row r="99" ht="15.75" customHeight="1">
      <c r="A99" s="62">
        <v>41552.0</v>
      </c>
      <c r="B99" s="56" t="s">
        <v>313</v>
      </c>
      <c r="C99" s="63" t="s">
        <v>312</v>
      </c>
      <c r="D99" s="63" t="s">
        <v>307</v>
      </c>
      <c r="E99" s="67">
        <v>33.0</v>
      </c>
      <c r="F99" s="65"/>
    </row>
    <row r="100" ht="15.75" customHeight="1">
      <c r="A100" s="62">
        <v>41552.0</v>
      </c>
      <c r="B100" s="56" t="s">
        <v>309</v>
      </c>
      <c r="C100" s="63" t="s">
        <v>303</v>
      </c>
      <c r="D100" s="63" t="s">
        <v>307</v>
      </c>
      <c r="E100" s="67">
        <v>23.0</v>
      </c>
      <c r="F100" s="65"/>
    </row>
    <row r="101" ht="15.75" customHeight="1">
      <c r="A101" s="62">
        <v>41583.0</v>
      </c>
      <c r="B101" s="56" t="s">
        <v>302</v>
      </c>
      <c r="C101" s="63" t="s">
        <v>315</v>
      </c>
      <c r="D101" s="63" t="s">
        <v>307</v>
      </c>
      <c r="E101" s="67">
        <v>7.0</v>
      </c>
      <c r="F101" s="65"/>
    </row>
    <row r="102" ht="15.75" customHeight="1">
      <c r="A102" s="62">
        <v>41583.0</v>
      </c>
      <c r="B102" s="56" t="s">
        <v>302</v>
      </c>
      <c r="C102" s="63" t="s">
        <v>310</v>
      </c>
      <c r="D102" s="63" t="s">
        <v>307</v>
      </c>
      <c r="E102" s="67">
        <v>17.0</v>
      </c>
      <c r="F102" s="65"/>
    </row>
    <row r="103" ht="15.75" customHeight="1">
      <c r="A103" s="62">
        <v>41583.0</v>
      </c>
      <c r="B103" s="56" t="s">
        <v>309</v>
      </c>
      <c r="C103" s="63" t="s">
        <v>315</v>
      </c>
      <c r="D103" s="63" t="s">
        <v>307</v>
      </c>
      <c r="E103" s="67">
        <v>33.0</v>
      </c>
      <c r="F103" s="65"/>
    </row>
    <row r="104" ht="15.75" customHeight="1">
      <c r="A104" s="62">
        <v>41583.0</v>
      </c>
      <c r="B104" s="56" t="s">
        <v>302</v>
      </c>
      <c r="C104" s="63" t="s">
        <v>306</v>
      </c>
      <c r="D104" s="63" t="s">
        <v>304</v>
      </c>
      <c r="E104" s="67">
        <v>7.0</v>
      </c>
      <c r="F104" s="65"/>
    </row>
    <row r="105" ht="15.75" customHeight="1">
      <c r="A105" s="62">
        <v>41583.0</v>
      </c>
      <c r="B105" s="63" t="s">
        <v>305</v>
      </c>
      <c r="C105" s="63" t="s">
        <v>314</v>
      </c>
      <c r="D105" s="63" t="s">
        <v>304</v>
      </c>
      <c r="E105" s="67">
        <v>33.0</v>
      </c>
      <c r="F105" s="65"/>
    </row>
    <row r="106" ht="15.75" customHeight="1">
      <c r="A106" s="62">
        <v>41583.0</v>
      </c>
      <c r="B106" s="63" t="s">
        <v>305</v>
      </c>
      <c r="C106" s="63" t="s">
        <v>306</v>
      </c>
      <c r="D106" s="63" t="s">
        <v>304</v>
      </c>
      <c r="E106" s="67">
        <v>33.0</v>
      </c>
      <c r="F106" s="65"/>
    </row>
    <row r="107" ht="15.75" customHeight="1">
      <c r="A107" s="62">
        <v>41583.0</v>
      </c>
      <c r="B107" s="63" t="s">
        <v>305</v>
      </c>
      <c r="C107" s="63" t="s">
        <v>312</v>
      </c>
      <c r="D107" s="63" t="s">
        <v>304</v>
      </c>
      <c r="E107" s="67">
        <v>33.0</v>
      </c>
      <c r="F107" s="65"/>
    </row>
    <row r="108" ht="15.75" customHeight="1">
      <c r="A108" s="62">
        <v>41583.0</v>
      </c>
      <c r="B108" s="56" t="s">
        <v>302</v>
      </c>
      <c r="C108" s="63" t="s">
        <v>310</v>
      </c>
      <c r="D108" s="63" t="s">
        <v>304</v>
      </c>
      <c r="E108" s="67">
        <v>7.0</v>
      </c>
      <c r="F108" s="65"/>
    </row>
    <row r="109" ht="15.75" customHeight="1">
      <c r="A109" s="62">
        <v>41583.0</v>
      </c>
      <c r="B109" s="56" t="s">
        <v>313</v>
      </c>
      <c r="C109" s="63" t="s">
        <v>308</v>
      </c>
      <c r="D109" s="63" t="s">
        <v>304</v>
      </c>
      <c r="E109" s="67">
        <v>33.0</v>
      </c>
      <c r="F109" s="65"/>
    </row>
    <row r="110" ht="15.75" customHeight="1">
      <c r="A110" s="62">
        <v>41583.0</v>
      </c>
      <c r="B110" s="56" t="s">
        <v>309</v>
      </c>
      <c r="C110" s="63" t="s">
        <v>310</v>
      </c>
      <c r="D110" s="63" t="s">
        <v>307</v>
      </c>
      <c r="E110" s="67">
        <v>23.0</v>
      </c>
      <c r="F110" s="65"/>
    </row>
    <row r="111" ht="15.75" customHeight="1">
      <c r="A111" s="62">
        <v>41613.0</v>
      </c>
      <c r="B111" s="56" t="s">
        <v>302</v>
      </c>
      <c r="C111" s="63" t="s">
        <v>314</v>
      </c>
      <c r="D111" s="63" t="s">
        <v>307</v>
      </c>
      <c r="E111" s="67">
        <v>7.0</v>
      </c>
      <c r="F111" s="65"/>
    </row>
    <row r="112" ht="15.75" customHeight="1">
      <c r="A112" s="62">
        <v>41613.0</v>
      </c>
      <c r="B112" s="56" t="s">
        <v>302</v>
      </c>
      <c r="C112" s="63" t="s">
        <v>314</v>
      </c>
      <c r="D112" s="63" t="s">
        <v>304</v>
      </c>
      <c r="E112" s="67">
        <v>17.0</v>
      </c>
      <c r="F112" s="65"/>
    </row>
    <row r="113" ht="15.75" customHeight="1">
      <c r="A113" s="62">
        <v>41613.0</v>
      </c>
      <c r="B113" s="63" t="s">
        <v>305</v>
      </c>
      <c r="C113" s="63" t="s">
        <v>314</v>
      </c>
      <c r="D113" s="63" t="s">
        <v>304</v>
      </c>
      <c r="E113" s="67">
        <v>33.0</v>
      </c>
      <c r="F113" s="65"/>
    </row>
    <row r="114" ht="15.75" customHeight="1">
      <c r="A114" s="62">
        <v>41613.0</v>
      </c>
      <c r="B114" s="56" t="s">
        <v>302</v>
      </c>
      <c r="C114" s="63" t="s">
        <v>303</v>
      </c>
      <c r="D114" s="63" t="s">
        <v>304</v>
      </c>
      <c r="E114" s="67">
        <v>7.0</v>
      </c>
      <c r="F114" s="65"/>
    </row>
    <row r="115" ht="15.75" customHeight="1">
      <c r="A115" s="62">
        <v>41613.0</v>
      </c>
      <c r="B115" s="56" t="s">
        <v>302</v>
      </c>
      <c r="C115" s="63" t="s">
        <v>314</v>
      </c>
      <c r="D115" s="63" t="s">
        <v>307</v>
      </c>
      <c r="E115" s="67">
        <v>7.0</v>
      </c>
      <c r="F115" s="65"/>
    </row>
    <row r="116" ht="15.75" customHeight="1">
      <c r="A116" s="62">
        <v>41613.0</v>
      </c>
      <c r="B116" s="63" t="s">
        <v>309</v>
      </c>
      <c r="C116" s="63" t="s">
        <v>308</v>
      </c>
      <c r="D116" s="63" t="s">
        <v>304</v>
      </c>
      <c r="E116" s="67">
        <v>60.0</v>
      </c>
      <c r="F116" s="65"/>
    </row>
    <row r="117" ht="15.75" customHeight="1">
      <c r="A117" s="62">
        <v>41613.0</v>
      </c>
      <c r="B117" s="63" t="s">
        <v>305</v>
      </c>
      <c r="C117" s="63" t="s">
        <v>303</v>
      </c>
      <c r="D117" s="63" t="s">
        <v>307</v>
      </c>
      <c r="E117" s="67">
        <v>33.0</v>
      </c>
      <c r="F117" s="65"/>
    </row>
    <row r="118" ht="15.75" customHeight="1">
      <c r="A118" s="62">
        <v>41613.0</v>
      </c>
      <c r="B118" s="56" t="s">
        <v>302</v>
      </c>
      <c r="C118" s="63" t="s">
        <v>303</v>
      </c>
      <c r="D118" s="63" t="s">
        <v>307</v>
      </c>
      <c r="E118" s="67">
        <v>7.0</v>
      </c>
      <c r="F118" s="65"/>
    </row>
    <row r="119" ht="15.75" customHeight="1">
      <c r="A119" s="69" t="s">
        <v>335</v>
      </c>
      <c r="B119" s="56" t="s">
        <v>302</v>
      </c>
      <c r="C119" s="63" t="s">
        <v>308</v>
      </c>
      <c r="D119" s="63" t="s">
        <v>304</v>
      </c>
      <c r="E119" s="67">
        <v>7.0</v>
      </c>
      <c r="F119" s="65"/>
    </row>
    <row r="120" ht="15.75" customHeight="1">
      <c r="A120" s="69" t="s">
        <v>335</v>
      </c>
      <c r="B120" s="63" t="s">
        <v>305</v>
      </c>
      <c r="C120" s="63" t="s">
        <v>303</v>
      </c>
      <c r="D120" s="63" t="s">
        <v>307</v>
      </c>
      <c r="E120" s="67">
        <v>33.0</v>
      </c>
      <c r="F120" s="65"/>
    </row>
    <row r="121" ht="15.75" customHeight="1">
      <c r="A121" s="69" t="s">
        <v>335</v>
      </c>
      <c r="B121" s="56" t="s">
        <v>302</v>
      </c>
      <c r="C121" s="63" t="s">
        <v>312</v>
      </c>
      <c r="D121" s="63" t="s">
        <v>304</v>
      </c>
      <c r="E121" s="67">
        <v>7.0</v>
      </c>
      <c r="F121" s="65"/>
    </row>
    <row r="122" ht="15.75" customHeight="1">
      <c r="A122" s="69" t="s">
        <v>335</v>
      </c>
      <c r="B122" s="56" t="s">
        <v>302</v>
      </c>
      <c r="C122" s="63" t="s">
        <v>312</v>
      </c>
      <c r="D122" s="63" t="s">
        <v>304</v>
      </c>
      <c r="E122" s="67">
        <v>7.0</v>
      </c>
      <c r="F122" s="65"/>
    </row>
    <row r="123" ht="15.75" customHeight="1">
      <c r="A123" s="69" t="s">
        <v>335</v>
      </c>
      <c r="B123" s="56" t="s">
        <v>309</v>
      </c>
      <c r="C123" s="63" t="s">
        <v>310</v>
      </c>
      <c r="D123" s="63" t="s">
        <v>307</v>
      </c>
      <c r="E123" s="67">
        <v>33.0</v>
      </c>
      <c r="F123" s="65"/>
    </row>
    <row r="124" ht="15.75" customHeight="1">
      <c r="A124" s="69" t="s">
        <v>335</v>
      </c>
      <c r="B124" s="63" t="s">
        <v>305</v>
      </c>
      <c r="C124" s="63" t="s">
        <v>306</v>
      </c>
      <c r="D124" s="63" t="s">
        <v>304</v>
      </c>
      <c r="E124" s="67">
        <v>33.0</v>
      </c>
      <c r="F124" s="65"/>
    </row>
    <row r="125" ht="15.75" customHeight="1">
      <c r="A125" s="69" t="s">
        <v>335</v>
      </c>
      <c r="B125" s="63" t="s">
        <v>305</v>
      </c>
      <c r="C125" s="63" t="s">
        <v>312</v>
      </c>
      <c r="D125" s="63" t="s">
        <v>304</v>
      </c>
      <c r="E125" s="67">
        <v>33.0</v>
      </c>
      <c r="F125" s="65"/>
    </row>
    <row r="126" ht="15.75" customHeight="1">
      <c r="A126" s="69" t="s">
        <v>335</v>
      </c>
      <c r="B126" s="63" t="s">
        <v>305</v>
      </c>
      <c r="C126" s="63" t="s">
        <v>315</v>
      </c>
      <c r="D126" s="63" t="s">
        <v>304</v>
      </c>
      <c r="E126" s="67">
        <v>33.0</v>
      </c>
      <c r="F126" s="65"/>
    </row>
    <row r="127" ht="15.75" customHeight="1">
      <c r="A127" s="69" t="s">
        <v>335</v>
      </c>
      <c r="B127" s="63" t="s">
        <v>305</v>
      </c>
      <c r="C127" s="63" t="s">
        <v>308</v>
      </c>
      <c r="D127" s="63" t="s">
        <v>304</v>
      </c>
      <c r="E127" s="67">
        <v>33.0</v>
      </c>
      <c r="F127" s="65"/>
    </row>
    <row r="128" ht="15.75" customHeight="1">
      <c r="A128" s="69" t="s">
        <v>335</v>
      </c>
      <c r="B128" s="56" t="s">
        <v>311</v>
      </c>
      <c r="C128" s="63" t="s">
        <v>315</v>
      </c>
      <c r="D128" s="63" t="s">
        <v>304</v>
      </c>
      <c r="E128" s="67">
        <v>67.0</v>
      </c>
      <c r="F128" s="65"/>
    </row>
    <row r="129" ht="15.75" customHeight="1">
      <c r="A129" s="69" t="s">
        <v>335</v>
      </c>
      <c r="B129" s="63" t="s">
        <v>305</v>
      </c>
      <c r="C129" s="63" t="s">
        <v>315</v>
      </c>
      <c r="D129" s="63" t="s">
        <v>304</v>
      </c>
      <c r="E129" s="67">
        <v>33.0</v>
      </c>
      <c r="F129" s="65"/>
    </row>
    <row r="130" ht="15.75" customHeight="1">
      <c r="A130" s="69" t="s">
        <v>335</v>
      </c>
      <c r="B130" s="56" t="s">
        <v>311</v>
      </c>
      <c r="C130" s="63" t="s">
        <v>312</v>
      </c>
      <c r="D130" s="63" t="s">
        <v>307</v>
      </c>
      <c r="E130" s="67">
        <v>67.0</v>
      </c>
      <c r="F130" s="65"/>
    </row>
    <row r="131" ht="15.75" customHeight="1">
      <c r="A131" s="69" t="s">
        <v>335</v>
      </c>
      <c r="B131" s="56" t="s">
        <v>302</v>
      </c>
      <c r="C131" s="63" t="s">
        <v>310</v>
      </c>
      <c r="D131" s="63" t="s">
        <v>307</v>
      </c>
      <c r="E131" s="67">
        <v>7.0</v>
      </c>
      <c r="F131" s="65"/>
    </row>
    <row r="132" ht="15.75" customHeight="1">
      <c r="A132" s="69" t="s">
        <v>335</v>
      </c>
      <c r="B132" s="56" t="s">
        <v>302</v>
      </c>
      <c r="C132" s="63" t="s">
        <v>306</v>
      </c>
      <c r="D132" s="63" t="s">
        <v>304</v>
      </c>
      <c r="E132" s="67">
        <v>17.0</v>
      </c>
      <c r="F132" s="65"/>
    </row>
    <row r="133" ht="15.75" customHeight="1">
      <c r="A133" s="69" t="s">
        <v>332</v>
      </c>
      <c r="B133" s="56" t="s">
        <v>309</v>
      </c>
      <c r="C133" s="63" t="s">
        <v>303</v>
      </c>
      <c r="D133" s="63" t="s">
        <v>304</v>
      </c>
      <c r="E133" s="67">
        <v>33.0</v>
      </c>
      <c r="F133" s="65"/>
    </row>
    <row r="134" ht="15.75" customHeight="1">
      <c r="A134" s="69" t="s">
        <v>332</v>
      </c>
      <c r="B134" s="63" t="s">
        <v>305</v>
      </c>
      <c r="C134" s="63" t="s">
        <v>306</v>
      </c>
      <c r="D134" s="63" t="s">
        <v>307</v>
      </c>
      <c r="E134" s="67">
        <v>33.0</v>
      </c>
      <c r="F134" s="65"/>
    </row>
    <row r="135" ht="15.75" customHeight="1">
      <c r="A135" s="69" t="s">
        <v>332</v>
      </c>
      <c r="B135" s="63" t="s">
        <v>313</v>
      </c>
      <c r="C135" s="63" t="s">
        <v>306</v>
      </c>
      <c r="D135" s="63" t="s">
        <v>307</v>
      </c>
      <c r="E135" s="67">
        <v>40.0</v>
      </c>
      <c r="F135" s="65"/>
    </row>
    <row r="136" ht="15.75" customHeight="1">
      <c r="A136" s="69" t="s">
        <v>332</v>
      </c>
      <c r="B136" s="56" t="s">
        <v>311</v>
      </c>
      <c r="C136" s="63" t="s">
        <v>308</v>
      </c>
      <c r="D136" s="63" t="s">
        <v>304</v>
      </c>
      <c r="E136" s="67">
        <v>67.0</v>
      </c>
      <c r="F136" s="65"/>
    </row>
    <row r="137" ht="15.75" customHeight="1">
      <c r="A137" s="69" t="s">
        <v>332</v>
      </c>
      <c r="B137" s="56" t="s">
        <v>311</v>
      </c>
      <c r="C137" s="63" t="s">
        <v>308</v>
      </c>
      <c r="D137" s="63" t="s">
        <v>304</v>
      </c>
      <c r="E137" s="67">
        <v>67.0</v>
      </c>
      <c r="F137" s="65"/>
    </row>
    <row r="138" ht="15.75" customHeight="1">
      <c r="A138" s="69" t="s">
        <v>332</v>
      </c>
      <c r="B138" s="63" t="s">
        <v>305</v>
      </c>
      <c r="C138" s="63" t="s">
        <v>310</v>
      </c>
      <c r="D138" s="63" t="s">
        <v>304</v>
      </c>
      <c r="E138" s="67">
        <v>33.0</v>
      </c>
      <c r="F138" s="65"/>
    </row>
    <row r="139" ht="15.75" customHeight="1">
      <c r="A139" s="69" t="s">
        <v>332</v>
      </c>
      <c r="B139" s="63" t="s">
        <v>305</v>
      </c>
      <c r="C139" s="63" t="s">
        <v>314</v>
      </c>
      <c r="D139" s="63" t="s">
        <v>304</v>
      </c>
      <c r="E139" s="67">
        <v>33.0</v>
      </c>
      <c r="F139" s="65"/>
    </row>
    <row r="140" ht="15.75" customHeight="1">
      <c r="A140" s="69" t="s">
        <v>332</v>
      </c>
      <c r="B140" s="56" t="s">
        <v>311</v>
      </c>
      <c r="C140" s="63" t="s">
        <v>312</v>
      </c>
      <c r="D140" s="63" t="s">
        <v>304</v>
      </c>
      <c r="E140" s="67">
        <v>67.0</v>
      </c>
      <c r="F140" s="65"/>
    </row>
    <row r="141" ht="15.75" customHeight="1">
      <c r="A141" s="69" t="s">
        <v>332</v>
      </c>
      <c r="B141" s="63" t="s">
        <v>305</v>
      </c>
      <c r="C141" s="63" t="s">
        <v>306</v>
      </c>
      <c r="D141" s="63" t="s">
        <v>304</v>
      </c>
      <c r="E141" s="67">
        <v>33.0</v>
      </c>
      <c r="F141" s="65"/>
    </row>
    <row r="142" ht="15.75" customHeight="1">
      <c r="A142" s="69" t="s">
        <v>333</v>
      </c>
      <c r="B142" s="56" t="s">
        <v>302</v>
      </c>
      <c r="C142" s="63" t="s">
        <v>314</v>
      </c>
      <c r="D142" s="63" t="s">
        <v>307</v>
      </c>
      <c r="E142" s="67">
        <v>17.0</v>
      </c>
      <c r="F142" s="65"/>
    </row>
    <row r="143" ht="15.75" customHeight="1">
      <c r="A143" s="69" t="s">
        <v>333</v>
      </c>
      <c r="B143" s="56" t="s">
        <v>309</v>
      </c>
      <c r="C143" s="63" t="s">
        <v>310</v>
      </c>
      <c r="D143" s="63" t="s">
        <v>307</v>
      </c>
      <c r="E143" s="67">
        <v>33.0</v>
      </c>
      <c r="F143" s="65"/>
    </row>
    <row r="144" ht="15.75" customHeight="1">
      <c r="A144" s="69" t="s">
        <v>333</v>
      </c>
      <c r="B144" s="56" t="s">
        <v>309</v>
      </c>
      <c r="C144" s="63" t="s">
        <v>312</v>
      </c>
      <c r="D144" s="63" t="s">
        <v>304</v>
      </c>
      <c r="E144" s="67">
        <v>40.0</v>
      </c>
      <c r="F144" s="65"/>
    </row>
    <row r="145" ht="15.75" customHeight="1">
      <c r="A145" s="69" t="s">
        <v>333</v>
      </c>
      <c r="B145" s="63" t="s">
        <v>313</v>
      </c>
      <c r="C145" s="63" t="s">
        <v>303</v>
      </c>
      <c r="D145" s="63" t="s">
        <v>307</v>
      </c>
      <c r="E145" s="67">
        <v>40.0</v>
      </c>
      <c r="F145" s="65"/>
    </row>
    <row r="146" ht="15.75" customHeight="1">
      <c r="A146" s="69" t="s">
        <v>333</v>
      </c>
      <c r="B146" s="63" t="s">
        <v>305</v>
      </c>
      <c r="C146" s="63" t="s">
        <v>310</v>
      </c>
      <c r="D146" s="63" t="s">
        <v>304</v>
      </c>
      <c r="E146" s="67">
        <v>33.0</v>
      </c>
      <c r="F146" s="65"/>
    </row>
    <row r="147" ht="15.75" customHeight="1">
      <c r="A147" s="69" t="s">
        <v>333</v>
      </c>
      <c r="B147" s="63" t="s">
        <v>305</v>
      </c>
      <c r="C147" s="63" t="s">
        <v>312</v>
      </c>
      <c r="D147" s="63" t="s">
        <v>304</v>
      </c>
      <c r="E147" s="67">
        <v>33.0</v>
      </c>
      <c r="F147" s="65"/>
    </row>
    <row r="148" ht="15.75" customHeight="1">
      <c r="A148" s="69" t="s">
        <v>333</v>
      </c>
      <c r="B148" s="56" t="s">
        <v>311</v>
      </c>
      <c r="C148" s="63" t="s">
        <v>306</v>
      </c>
      <c r="D148" s="63" t="s">
        <v>304</v>
      </c>
      <c r="E148" s="67">
        <v>67.0</v>
      </c>
      <c r="F148" s="65"/>
    </row>
    <row r="149" ht="15.75" customHeight="1">
      <c r="A149" s="69" t="s">
        <v>333</v>
      </c>
      <c r="B149" s="56" t="s">
        <v>311</v>
      </c>
      <c r="C149" s="63" t="s">
        <v>303</v>
      </c>
      <c r="D149" s="63" t="s">
        <v>307</v>
      </c>
      <c r="E149" s="67">
        <v>67.0</v>
      </c>
      <c r="F149" s="65"/>
    </row>
    <row r="150" ht="15.75" customHeight="1">
      <c r="A150" s="69" t="s">
        <v>333</v>
      </c>
      <c r="B150" s="56" t="s">
        <v>309</v>
      </c>
      <c r="C150" s="63" t="s">
        <v>315</v>
      </c>
      <c r="D150" s="63" t="s">
        <v>307</v>
      </c>
      <c r="E150" s="67">
        <v>23.0</v>
      </c>
      <c r="F150" s="65"/>
    </row>
    <row r="151" ht="15.75" customHeight="1">
      <c r="A151" s="69" t="s">
        <v>334</v>
      </c>
      <c r="B151" s="56" t="s">
        <v>302</v>
      </c>
      <c r="C151" s="63" t="s">
        <v>315</v>
      </c>
      <c r="D151" s="63" t="s">
        <v>304</v>
      </c>
      <c r="E151" s="67">
        <v>7.0</v>
      </c>
      <c r="F151" s="65"/>
    </row>
    <row r="152" ht="15.75" customHeight="1">
      <c r="A152" s="69" t="s">
        <v>334</v>
      </c>
      <c r="B152" s="56" t="s">
        <v>302</v>
      </c>
      <c r="C152" s="63" t="s">
        <v>314</v>
      </c>
      <c r="D152" s="63" t="s">
        <v>304</v>
      </c>
      <c r="E152" s="67">
        <v>17.0</v>
      </c>
      <c r="F152" s="65"/>
    </row>
    <row r="153" ht="15.75" customHeight="1">
      <c r="A153" s="69" t="s">
        <v>334</v>
      </c>
      <c r="B153" s="63" t="s">
        <v>305</v>
      </c>
      <c r="C153" s="63" t="s">
        <v>315</v>
      </c>
      <c r="D153" s="63" t="s">
        <v>307</v>
      </c>
      <c r="E153" s="67">
        <v>33.0</v>
      </c>
      <c r="F153" s="65"/>
    </row>
    <row r="154" ht="15.75" customHeight="1">
      <c r="A154" s="69" t="s">
        <v>334</v>
      </c>
      <c r="B154" s="63" t="s">
        <v>305</v>
      </c>
      <c r="C154" s="63" t="s">
        <v>306</v>
      </c>
      <c r="D154" s="63" t="s">
        <v>307</v>
      </c>
      <c r="E154" s="67">
        <v>33.0</v>
      </c>
      <c r="F154" s="65"/>
    </row>
    <row r="155" ht="15.75" customHeight="1">
      <c r="A155" s="69" t="s">
        <v>334</v>
      </c>
      <c r="B155" s="63" t="s">
        <v>313</v>
      </c>
      <c r="C155" s="63" t="s">
        <v>314</v>
      </c>
      <c r="D155" s="63" t="s">
        <v>304</v>
      </c>
      <c r="E155" s="67">
        <v>40.0</v>
      </c>
      <c r="F155" s="65"/>
    </row>
    <row r="156" ht="15.75" customHeight="1">
      <c r="A156" s="69" t="s">
        <v>334</v>
      </c>
      <c r="B156" s="63" t="s">
        <v>309</v>
      </c>
      <c r="C156" s="63" t="s">
        <v>315</v>
      </c>
      <c r="D156" s="63" t="s">
        <v>304</v>
      </c>
      <c r="E156" s="67">
        <v>60.0</v>
      </c>
      <c r="F156" s="65"/>
    </row>
    <row r="157" ht="15.75" customHeight="1">
      <c r="A157" s="69" t="s">
        <v>334</v>
      </c>
      <c r="B157" s="63" t="s">
        <v>305</v>
      </c>
      <c r="C157" s="63" t="s">
        <v>303</v>
      </c>
      <c r="D157" s="63" t="s">
        <v>304</v>
      </c>
      <c r="E157" s="67">
        <v>33.0</v>
      </c>
      <c r="F157" s="65"/>
    </row>
    <row r="158" ht="15.75" customHeight="1">
      <c r="A158" s="69" t="s">
        <v>334</v>
      </c>
      <c r="B158" s="56" t="s">
        <v>311</v>
      </c>
      <c r="C158" s="63" t="s">
        <v>314</v>
      </c>
      <c r="D158" s="63" t="s">
        <v>304</v>
      </c>
      <c r="E158" s="67">
        <v>67.0</v>
      </c>
      <c r="F158" s="65"/>
    </row>
    <row r="159" ht="15.75" customHeight="1">
      <c r="A159" s="69" t="s">
        <v>334</v>
      </c>
      <c r="B159" s="56" t="s">
        <v>313</v>
      </c>
      <c r="C159" s="63" t="s">
        <v>310</v>
      </c>
      <c r="D159" s="63" t="s">
        <v>307</v>
      </c>
      <c r="E159" s="67">
        <v>33.0</v>
      </c>
      <c r="F159" s="65"/>
    </row>
    <row r="160" ht="15.75" customHeight="1">
      <c r="A160" s="69" t="s">
        <v>334</v>
      </c>
      <c r="B160" s="56" t="s">
        <v>309</v>
      </c>
      <c r="C160" s="63" t="s">
        <v>315</v>
      </c>
      <c r="D160" s="63" t="s">
        <v>304</v>
      </c>
      <c r="E160" s="67">
        <v>23.0</v>
      </c>
      <c r="F160" s="65"/>
    </row>
    <row r="161" ht="15.75" customHeight="1">
      <c r="A161" s="69" t="s">
        <v>334</v>
      </c>
      <c r="B161" s="56" t="s">
        <v>302</v>
      </c>
      <c r="C161" s="63" t="s">
        <v>312</v>
      </c>
      <c r="D161" s="63" t="s">
        <v>304</v>
      </c>
      <c r="E161" s="67">
        <v>7.0</v>
      </c>
      <c r="F161" s="65"/>
    </row>
    <row r="162" ht="15.75" customHeight="1">
      <c r="A162" s="69" t="s">
        <v>334</v>
      </c>
      <c r="B162" s="56" t="s">
        <v>302</v>
      </c>
      <c r="C162" s="63" t="s">
        <v>308</v>
      </c>
      <c r="D162" s="63" t="s">
        <v>307</v>
      </c>
      <c r="E162" s="67">
        <v>17.0</v>
      </c>
      <c r="F162" s="65"/>
    </row>
    <row r="163" ht="15.75" customHeight="1">
      <c r="A163" s="69" t="s">
        <v>334</v>
      </c>
      <c r="B163" s="56" t="s">
        <v>309</v>
      </c>
      <c r="C163" s="63" t="s">
        <v>312</v>
      </c>
      <c r="D163" s="63" t="s">
        <v>304</v>
      </c>
      <c r="E163" s="67">
        <v>33.0</v>
      </c>
      <c r="F163" s="65"/>
    </row>
    <row r="164" ht="15.75" customHeight="1">
      <c r="A164" s="69" t="s">
        <v>330</v>
      </c>
      <c r="B164" s="63" t="s">
        <v>305</v>
      </c>
      <c r="C164" s="63" t="s">
        <v>314</v>
      </c>
      <c r="D164" s="63" t="s">
        <v>304</v>
      </c>
      <c r="E164" s="67">
        <v>33.0</v>
      </c>
      <c r="F164" s="65"/>
    </row>
    <row r="165" ht="15.75" customHeight="1">
      <c r="A165" s="69" t="s">
        <v>330</v>
      </c>
      <c r="B165" s="63" t="s">
        <v>305</v>
      </c>
      <c r="C165" s="63" t="s">
        <v>315</v>
      </c>
      <c r="D165" s="63" t="s">
        <v>304</v>
      </c>
      <c r="E165" s="67">
        <v>33.0</v>
      </c>
      <c r="F165" s="65"/>
    </row>
    <row r="166" ht="15.75" customHeight="1">
      <c r="A166" s="69" t="s">
        <v>330</v>
      </c>
      <c r="B166" s="63" t="s">
        <v>309</v>
      </c>
      <c r="C166" s="63" t="s">
        <v>312</v>
      </c>
      <c r="D166" s="63" t="s">
        <v>307</v>
      </c>
      <c r="E166" s="67">
        <v>60.0</v>
      </c>
      <c r="F166" s="65"/>
    </row>
    <row r="167" ht="15.75" customHeight="1">
      <c r="A167" s="69" t="s">
        <v>330</v>
      </c>
      <c r="B167" s="63" t="s">
        <v>305</v>
      </c>
      <c r="C167" s="63" t="s">
        <v>315</v>
      </c>
      <c r="D167" s="63" t="s">
        <v>307</v>
      </c>
      <c r="E167" s="67">
        <v>33.0</v>
      </c>
      <c r="F167" s="65"/>
    </row>
    <row r="168" ht="15.75" customHeight="1">
      <c r="A168" s="69" t="s">
        <v>330</v>
      </c>
      <c r="B168" s="56" t="s">
        <v>311</v>
      </c>
      <c r="C168" s="63" t="s">
        <v>306</v>
      </c>
      <c r="D168" s="63" t="s">
        <v>307</v>
      </c>
      <c r="E168" s="67">
        <v>67.0</v>
      </c>
      <c r="F168" s="65"/>
    </row>
    <row r="169" ht="15.75" customHeight="1">
      <c r="A169" s="69" t="s">
        <v>330</v>
      </c>
      <c r="B169" s="56" t="s">
        <v>313</v>
      </c>
      <c r="C169" s="63" t="s">
        <v>312</v>
      </c>
      <c r="D169" s="63" t="s">
        <v>307</v>
      </c>
      <c r="E169" s="67">
        <v>33.0</v>
      </c>
      <c r="F169" s="65"/>
    </row>
    <row r="170" ht="15.75" customHeight="1">
      <c r="A170" s="69" t="s">
        <v>330</v>
      </c>
      <c r="B170" s="63" t="s">
        <v>305</v>
      </c>
      <c r="C170" s="63" t="s">
        <v>312</v>
      </c>
      <c r="D170" s="63" t="s">
        <v>304</v>
      </c>
      <c r="E170" s="67">
        <v>33.0</v>
      </c>
      <c r="F170" s="65"/>
    </row>
    <row r="171" ht="15.75" customHeight="1">
      <c r="A171" s="69" t="s">
        <v>330</v>
      </c>
      <c r="B171" s="56" t="s">
        <v>302</v>
      </c>
      <c r="C171" s="63" t="s">
        <v>315</v>
      </c>
      <c r="D171" s="63" t="s">
        <v>304</v>
      </c>
      <c r="E171" s="67">
        <v>7.0</v>
      </c>
      <c r="F171" s="65"/>
    </row>
    <row r="172" ht="15.75" customHeight="1">
      <c r="A172" s="69" t="s">
        <v>328</v>
      </c>
      <c r="B172" s="56" t="s">
        <v>302</v>
      </c>
      <c r="C172" s="63" t="s">
        <v>308</v>
      </c>
      <c r="D172" s="63" t="s">
        <v>304</v>
      </c>
      <c r="E172" s="67">
        <v>17.0</v>
      </c>
      <c r="F172" s="65"/>
    </row>
    <row r="173" ht="15.75" customHeight="1">
      <c r="A173" s="69" t="s">
        <v>328</v>
      </c>
      <c r="B173" s="56" t="s">
        <v>302</v>
      </c>
      <c r="C173" s="63" t="s">
        <v>314</v>
      </c>
      <c r="D173" s="63" t="s">
        <v>304</v>
      </c>
      <c r="E173" s="67">
        <v>7.0</v>
      </c>
      <c r="F173" s="65"/>
    </row>
    <row r="174" ht="15.75" customHeight="1">
      <c r="A174" s="69" t="s">
        <v>328</v>
      </c>
      <c r="B174" s="56" t="s">
        <v>302</v>
      </c>
      <c r="C174" s="63" t="s">
        <v>303</v>
      </c>
      <c r="D174" s="63" t="s">
        <v>307</v>
      </c>
      <c r="E174" s="67">
        <v>17.0</v>
      </c>
      <c r="F174" s="65"/>
    </row>
    <row r="175" ht="15.75" customHeight="1">
      <c r="A175" s="69" t="s">
        <v>328</v>
      </c>
      <c r="B175" s="63" t="s">
        <v>305</v>
      </c>
      <c r="C175" s="63" t="s">
        <v>306</v>
      </c>
      <c r="D175" s="63" t="s">
        <v>304</v>
      </c>
      <c r="E175" s="67">
        <v>33.0</v>
      </c>
      <c r="F175" s="65"/>
    </row>
    <row r="176" ht="15.75" customHeight="1">
      <c r="A176" s="69" t="s">
        <v>328</v>
      </c>
      <c r="B176" s="56" t="s">
        <v>302</v>
      </c>
      <c r="C176" s="63" t="s">
        <v>315</v>
      </c>
      <c r="D176" s="63" t="s">
        <v>304</v>
      </c>
      <c r="E176" s="67">
        <v>7.0</v>
      </c>
      <c r="F176" s="65"/>
    </row>
    <row r="177" ht="15.75" customHeight="1">
      <c r="A177" s="69" t="s">
        <v>328</v>
      </c>
      <c r="B177" s="56" t="s">
        <v>302</v>
      </c>
      <c r="C177" s="63" t="s">
        <v>308</v>
      </c>
      <c r="D177" s="63" t="s">
        <v>307</v>
      </c>
      <c r="E177" s="67">
        <v>7.0</v>
      </c>
      <c r="F177" s="65"/>
    </row>
    <row r="178" ht="15.75" customHeight="1">
      <c r="A178" s="69" t="s">
        <v>328</v>
      </c>
      <c r="B178" s="63" t="s">
        <v>305</v>
      </c>
      <c r="C178" s="63" t="s">
        <v>306</v>
      </c>
      <c r="D178" s="63" t="s">
        <v>307</v>
      </c>
      <c r="E178" s="67">
        <v>33.0</v>
      </c>
      <c r="F178" s="65"/>
    </row>
    <row r="179" ht="15.75" customHeight="1">
      <c r="A179" s="69" t="s">
        <v>316</v>
      </c>
      <c r="B179" s="56" t="s">
        <v>302</v>
      </c>
      <c r="C179" s="63" t="s">
        <v>315</v>
      </c>
      <c r="D179" s="63" t="s">
        <v>307</v>
      </c>
      <c r="E179" s="67">
        <v>7.0</v>
      </c>
      <c r="F179" s="65"/>
    </row>
    <row r="180" ht="15.75" customHeight="1">
      <c r="A180" s="69" t="s">
        <v>321</v>
      </c>
      <c r="B180" s="56" t="s">
        <v>302</v>
      </c>
      <c r="C180" s="63" t="s">
        <v>310</v>
      </c>
      <c r="D180" s="63" t="s">
        <v>307</v>
      </c>
      <c r="E180" s="67">
        <v>7.0</v>
      </c>
      <c r="F180" s="65"/>
    </row>
    <row r="181" ht="15.75" customHeight="1">
      <c r="A181" s="69" t="s">
        <v>321</v>
      </c>
      <c r="B181" s="63" t="s">
        <v>305</v>
      </c>
      <c r="C181" s="63" t="s">
        <v>315</v>
      </c>
      <c r="D181" s="63" t="s">
        <v>307</v>
      </c>
      <c r="E181" s="67">
        <v>33.0</v>
      </c>
      <c r="F181" s="65"/>
    </row>
    <row r="182" ht="15.75" customHeight="1">
      <c r="A182" s="69" t="s">
        <v>321</v>
      </c>
      <c r="B182" s="56" t="s">
        <v>302</v>
      </c>
      <c r="C182" s="63" t="s">
        <v>312</v>
      </c>
      <c r="D182" s="63" t="s">
        <v>307</v>
      </c>
      <c r="E182" s="67">
        <v>7.0</v>
      </c>
      <c r="F182" s="65"/>
    </row>
    <row r="183" ht="15.75" customHeight="1">
      <c r="A183" s="69" t="s">
        <v>322</v>
      </c>
      <c r="B183" s="56" t="s">
        <v>302</v>
      </c>
      <c r="C183" s="63" t="s">
        <v>314</v>
      </c>
      <c r="D183" s="63" t="s">
        <v>307</v>
      </c>
      <c r="E183" s="67">
        <v>7.0</v>
      </c>
      <c r="F183" s="65"/>
    </row>
    <row r="184" ht="15.75" customHeight="1">
      <c r="A184" s="69" t="s">
        <v>322</v>
      </c>
      <c r="B184" s="56" t="s">
        <v>302</v>
      </c>
      <c r="C184" s="63" t="s">
        <v>312</v>
      </c>
      <c r="D184" s="63" t="s">
        <v>304</v>
      </c>
      <c r="E184" s="67">
        <v>7.0</v>
      </c>
      <c r="F184" s="65"/>
    </row>
    <row r="185" ht="15.75" customHeight="1">
      <c r="A185" s="69" t="s">
        <v>322</v>
      </c>
      <c r="B185" s="63" t="s">
        <v>305</v>
      </c>
      <c r="C185" s="63" t="s">
        <v>312</v>
      </c>
      <c r="D185" s="63" t="s">
        <v>304</v>
      </c>
      <c r="E185" s="67">
        <v>33.0</v>
      </c>
      <c r="F185" s="65"/>
    </row>
    <row r="186" ht="15.75" customHeight="1">
      <c r="A186" s="69" t="s">
        <v>318</v>
      </c>
      <c r="B186" s="63" t="s">
        <v>313</v>
      </c>
      <c r="C186" s="63" t="s">
        <v>306</v>
      </c>
      <c r="D186" s="63" t="s">
        <v>304</v>
      </c>
      <c r="E186" s="67">
        <v>40.0</v>
      </c>
      <c r="F186" s="65"/>
    </row>
    <row r="187" ht="15.75" customHeight="1">
      <c r="A187" s="69" t="s">
        <v>319</v>
      </c>
      <c r="B187" s="63" t="s">
        <v>305</v>
      </c>
      <c r="C187" s="63" t="s">
        <v>306</v>
      </c>
      <c r="D187" s="63" t="s">
        <v>307</v>
      </c>
      <c r="E187" s="67">
        <v>33.0</v>
      </c>
      <c r="F187" s="65"/>
    </row>
    <row r="188" ht="15.75" customHeight="1">
      <c r="A188" s="69" t="s">
        <v>319</v>
      </c>
      <c r="B188" s="63" t="s">
        <v>313</v>
      </c>
      <c r="C188" s="63" t="s">
        <v>310</v>
      </c>
      <c r="D188" s="63" t="s">
        <v>304</v>
      </c>
      <c r="E188" s="67">
        <v>40.0</v>
      </c>
      <c r="F188" s="65"/>
    </row>
    <row r="189" ht="15.75" customHeight="1">
      <c r="A189" s="69" t="s">
        <v>327</v>
      </c>
      <c r="B189" s="56" t="s">
        <v>313</v>
      </c>
      <c r="C189" s="63" t="s">
        <v>312</v>
      </c>
      <c r="D189" s="63" t="s">
        <v>307</v>
      </c>
      <c r="E189" s="67">
        <v>33.0</v>
      </c>
      <c r="F189" s="65"/>
    </row>
    <row r="190" ht="15.75" customHeight="1">
      <c r="A190" s="69" t="s">
        <v>327</v>
      </c>
      <c r="B190" s="56" t="s">
        <v>313</v>
      </c>
      <c r="C190" s="63" t="s">
        <v>312</v>
      </c>
      <c r="D190" s="63" t="s">
        <v>304</v>
      </c>
      <c r="E190" s="67">
        <v>33.0</v>
      </c>
      <c r="F190" s="65"/>
    </row>
    <row r="191" ht="15.75" customHeight="1">
      <c r="A191" s="69" t="s">
        <v>327</v>
      </c>
      <c r="B191" s="56" t="s">
        <v>313</v>
      </c>
      <c r="C191" s="63" t="s">
        <v>306</v>
      </c>
      <c r="D191" s="63" t="s">
        <v>304</v>
      </c>
      <c r="E191" s="67">
        <v>33.0</v>
      </c>
      <c r="F191" s="65"/>
    </row>
    <row r="192" ht="15.75" customHeight="1">
      <c r="A192" s="69" t="s">
        <v>327</v>
      </c>
      <c r="B192" s="63" t="s">
        <v>309</v>
      </c>
      <c r="C192" s="63" t="s">
        <v>308</v>
      </c>
      <c r="D192" s="63" t="s">
        <v>307</v>
      </c>
      <c r="E192" s="67">
        <v>60.0</v>
      </c>
      <c r="F192" s="65"/>
    </row>
    <row r="193" ht="15.75" customHeight="1">
      <c r="A193" s="69" t="s">
        <v>327</v>
      </c>
      <c r="B193" s="63" t="s">
        <v>305</v>
      </c>
      <c r="C193" s="63" t="s">
        <v>303</v>
      </c>
      <c r="D193" s="63" t="s">
        <v>304</v>
      </c>
      <c r="E193" s="67">
        <v>33.0</v>
      </c>
      <c r="F193" s="65"/>
    </row>
    <row r="194" ht="15.75" customHeight="1">
      <c r="A194" s="69" t="s">
        <v>327</v>
      </c>
      <c r="B194" s="63" t="s">
        <v>309</v>
      </c>
      <c r="C194" s="63" t="s">
        <v>306</v>
      </c>
      <c r="D194" s="63" t="s">
        <v>307</v>
      </c>
      <c r="E194" s="67">
        <v>60.0</v>
      </c>
      <c r="F194" s="65"/>
    </row>
    <row r="195" ht="15.75" customHeight="1">
      <c r="A195" s="69" t="s">
        <v>324</v>
      </c>
      <c r="B195" s="56" t="s">
        <v>302</v>
      </c>
      <c r="C195" s="63" t="s">
        <v>308</v>
      </c>
      <c r="D195" s="63" t="s">
        <v>307</v>
      </c>
      <c r="E195" s="67">
        <v>17.0</v>
      </c>
      <c r="F195" s="65"/>
    </row>
    <row r="196" ht="15.75" customHeight="1">
      <c r="A196" s="69" t="s">
        <v>324</v>
      </c>
      <c r="B196" s="63" t="s">
        <v>305</v>
      </c>
      <c r="C196" s="63" t="s">
        <v>312</v>
      </c>
      <c r="D196" s="63" t="s">
        <v>307</v>
      </c>
      <c r="E196" s="67">
        <v>33.0</v>
      </c>
      <c r="F196" s="65"/>
    </row>
    <row r="197" ht="15.75" customHeight="1">
      <c r="A197" s="69" t="s">
        <v>324</v>
      </c>
      <c r="B197" s="63" t="s">
        <v>309</v>
      </c>
      <c r="C197" s="63" t="s">
        <v>315</v>
      </c>
      <c r="D197" s="63" t="s">
        <v>304</v>
      </c>
      <c r="E197" s="67">
        <v>60.0</v>
      </c>
      <c r="F197" s="65"/>
    </row>
    <row r="198" ht="15.75" customHeight="1">
      <c r="A198" s="69" t="s">
        <v>324</v>
      </c>
      <c r="B198" s="63" t="s">
        <v>309</v>
      </c>
      <c r="C198" s="63" t="s">
        <v>308</v>
      </c>
      <c r="D198" s="63" t="s">
        <v>304</v>
      </c>
      <c r="E198" s="67">
        <v>60.0</v>
      </c>
      <c r="F198" s="65"/>
    </row>
    <row r="199" ht="15.75" customHeight="1">
      <c r="A199" s="69" t="s">
        <v>323</v>
      </c>
      <c r="B199" s="56" t="s">
        <v>302</v>
      </c>
      <c r="C199" s="63" t="s">
        <v>312</v>
      </c>
      <c r="D199" s="63" t="s">
        <v>304</v>
      </c>
      <c r="E199" s="67">
        <v>17.0</v>
      </c>
      <c r="F199" s="65"/>
    </row>
    <row r="200" ht="15.75" customHeight="1">
      <c r="A200" s="69" t="s">
        <v>323</v>
      </c>
      <c r="B200" s="56" t="s">
        <v>302</v>
      </c>
      <c r="C200" s="63" t="s">
        <v>306</v>
      </c>
      <c r="D200" s="63" t="s">
        <v>304</v>
      </c>
      <c r="E200" s="67">
        <v>17.0</v>
      </c>
      <c r="F200" s="65"/>
    </row>
    <row r="201" ht="15.75" customHeight="1">
      <c r="A201" s="69" t="s">
        <v>323</v>
      </c>
      <c r="B201" s="63" t="s">
        <v>305</v>
      </c>
      <c r="C201" s="63" t="s">
        <v>315</v>
      </c>
      <c r="D201" s="63" t="s">
        <v>307</v>
      </c>
      <c r="E201" s="67">
        <v>33.0</v>
      </c>
      <c r="F201" s="65"/>
    </row>
    <row r="202" ht="15.75" customHeight="1">
      <c r="A202" s="69" t="s">
        <v>325</v>
      </c>
      <c r="B202" s="56" t="s">
        <v>311</v>
      </c>
      <c r="C202" s="63" t="s">
        <v>312</v>
      </c>
      <c r="D202" s="63" t="s">
        <v>304</v>
      </c>
      <c r="E202" s="67">
        <v>67.0</v>
      </c>
      <c r="F202" s="65"/>
    </row>
    <row r="203" ht="15.75" customHeight="1">
      <c r="A203" s="69" t="s">
        <v>325</v>
      </c>
      <c r="B203" s="63" t="s">
        <v>309</v>
      </c>
      <c r="C203" s="63" t="s">
        <v>303</v>
      </c>
      <c r="D203" s="63" t="s">
        <v>307</v>
      </c>
      <c r="E203" s="67">
        <v>60.0</v>
      </c>
      <c r="F203" s="65"/>
    </row>
    <row r="204" ht="15.75" customHeight="1">
      <c r="A204" s="69" t="s">
        <v>325</v>
      </c>
      <c r="B204" s="63" t="s">
        <v>309</v>
      </c>
      <c r="C204" s="63" t="s">
        <v>312</v>
      </c>
      <c r="D204" s="63" t="s">
        <v>304</v>
      </c>
      <c r="E204" s="67">
        <v>60.0</v>
      </c>
      <c r="F204" s="65"/>
    </row>
    <row r="205" ht="15.75" customHeight="1">
      <c r="A205" s="69" t="s">
        <v>325</v>
      </c>
      <c r="B205" s="56" t="s">
        <v>311</v>
      </c>
      <c r="C205" s="63" t="s">
        <v>312</v>
      </c>
      <c r="D205" s="63" t="s">
        <v>304</v>
      </c>
      <c r="E205" s="67">
        <v>67.0</v>
      </c>
      <c r="F205" s="65"/>
    </row>
    <row r="206" ht="15.75" customHeight="1">
      <c r="A206" s="69" t="s">
        <v>329</v>
      </c>
      <c r="B206" s="63" t="s">
        <v>305</v>
      </c>
      <c r="C206" s="63" t="s">
        <v>315</v>
      </c>
      <c r="D206" s="63" t="s">
        <v>304</v>
      </c>
      <c r="E206" s="67">
        <v>33.0</v>
      </c>
      <c r="F206" s="65"/>
    </row>
    <row r="207" ht="15.75" customHeight="1">
      <c r="A207" s="69" t="s">
        <v>329</v>
      </c>
      <c r="B207" s="56" t="s">
        <v>313</v>
      </c>
      <c r="C207" s="63" t="s">
        <v>314</v>
      </c>
      <c r="D207" s="63" t="s">
        <v>304</v>
      </c>
      <c r="E207" s="67">
        <v>33.0</v>
      </c>
    </row>
    <row r="208" ht="15.75" customHeight="1">
      <c r="A208" s="69" t="s">
        <v>329</v>
      </c>
      <c r="B208" s="63" t="s">
        <v>305</v>
      </c>
      <c r="C208" s="63" t="s">
        <v>312</v>
      </c>
      <c r="D208" s="63" t="s">
        <v>304</v>
      </c>
      <c r="E208" s="67">
        <v>33.0</v>
      </c>
      <c r="F208" s="65"/>
    </row>
    <row r="209" ht="15.75" customHeight="1">
      <c r="A209" s="69" t="s">
        <v>329</v>
      </c>
      <c r="B209" s="56" t="s">
        <v>313</v>
      </c>
      <c r="C209" s="63" t="s">
        <v>306</v>
      </c>
      <c r="D209" s="63" t="s">
        <v>304</v>
      </c>
      <c r="E209" s="67">
        <v>33.0</v>
      </c>
      <c r="F209" s="65"/>
    </row>
    <row r="210" ht="15.75" customHeight="1">
      <c r="A210" s="69" t="s">
        <v>329</v>
      </c>
      <c r="B210" s="56" t="s">
        <v>313</v>
      </c>
      <c r="C210" s="63" t="s">
        <v>308</v>
      </c>
      <c r="D210" s="63" t="s">
        <v>304</v>
      </c>
      <c r="E210" s="67">
        <v>33.0</v>
      </c>
      <c r="F210" s="65"/>
    </row>
    <row r="211" ht="15.75" customHeight="1">
      <c r="A211" s="69" t="s">
        <v>329</v>
      </c>
      <c r="B211" s="63" t="s">
        <v>305</v>
      </c>
      <c r="C211" s="63" t="s">
        <v>303</v>
      </c>
      <c r="D211" s="63" t="s">
        <v>304</v>
      </c>
      <c r="E211" s="67">
        <v>33.0</v>
      </c>
      <c r="F211" s="65"/>
    </row>
    <row r="212" ht="15.75" customHeight="1">
      <c r="A212" s="69" t="s">
        <v>329</v>
      </c>
      <c r="B212" s="56" t="s">
        <v>309</v>
      </c>
      <c r="C212" s="63" t="s">
        <v>314</v>
      </c>
      <c r="D212" s="63" t="s">
        <v>304</v>
      </c>
      <c r="E212" s="67">
        <v>40.0</v>
      </c>
      <c r="F212" s="65"/>
    </row>
    <row r="213" ht="15.75" customHeight="1">
      <c r="A213" s="69" t="s">
        <v>320</v>
      </c>
      <c r="B213" s="63" t="s">
        <v>305</v>
      </c>
      <c r="C213" s="63" t="s">
        <v>303</v>
      </c>
      <c r="D213" s="63" t="s">
        <v>304</v>
      </c>
      <c r="E213" s="67">
        <v>33.0</v>
      </c>
      <c r="F213" s="65"/>
    </row>
    <row r="214" ht="15.75" customHeight="1">
      <c r="A214" s="69" t="s">
        <v>320</v>
      </c>
      <c r="B214" s="63" t="s">
        <v>305</v>
      </c>
      <c r="C214" s="63" t="s">
        <v>308</v>
      </c>
      <c r="D214" s="63" t="s">
        <v>304</v>
      </c>
      <c r="E214" s="67">
        <v>33.0</v>
      </c>
      <c r="F214" s="65"/>
    </row>
    <row r="215" ht="15.75" customHeight="1">
      <c r="A215" s="69" t="s">
        <v>326</v>
      </c>
      <c r="B215" s="56" t="s">
        <v>309</v>
      </c>
      <c r="C215" s="63" t="s">
        <v>308</v>
      </c>
      <c r="D215" s="63" t="s">
        <v>304</v>
      </c>
      <c r="E215" s="67">
        <v>40.0</v>
      </c>
      <c r="F215" s="65"/>
    </row>
    <row r="216" ht="15.75" customHeight="1">
      <c r="A216" s="69" t="s">
        <v>326</v>
      </c>
      <c r="B216" s="63" t="s">
        <v>305</v>
      </c>
      <c r="C216" s="63" t="s">
        <v>315</v>
      </c>
      <c r="D216" s="63" t="s">
        <v>307</v>
      </c>
      <c r="E216" s="67">
        <v>33.0</v>
      </c>
      <c r="F216" s="65"/>
    </row>
    <row r="217" ht="15.75" customHeight="1">
      <c r="A217" s="69" t="s">
        <v>326</v>
      </c>
      <c r="B217" s="63" t="s">
        <v>305</v>
      </c>
      <c r="C217" s="63" t="s">
        <v>312</v>
      </c>
      <c r="D217" s="63" t="s">
        <v>307</v>
      </c>
      <c r="E217" s="67">
        <v>33.0</v>
      </c>
      <c r="F217" s="65"/>
    </row>
    <row r="218" ht="15.75" customHeight="1">
      <c r="A218" s="69" t="s">
        <v>326</v>
      </c>
      <c r="B218" s="56" t="s">
        <v>302</v>
      </c>
      <c r="C218" s="63" t="s">
        <v>303</v>
      </c>
      <c r="D218" s="63" t="s">
        <v>307</v>
      </c>
      <c r="E218" s="67">
        <v>17.0</v>
      </c>
      <c r="F218" s="65"/>
    </row>
    <row r="219" ht="15.75" customHeight="1">
      <c r="A219" s="69" t="s">
        <v>326</v>
      </c>
      <c r="B219" s="63" t="s">
        <v>305</v>
      </c>
      <c r="C219" s="63" t="s">
        <v>312</v>
      </c>
      <c r="D219" s="63" t="s">
        <v>304</v>
      </c>
      <c r="E219" s="67">
        <v>33.0</v>
      </c>
      <c r="F219" s="65"/>
    </row>
    <row r="220" ht="15.75" customHeight="1">
      <c r="A220" s="69" t="s">
        <v>331</v>
      </c>
      <c r="B220" s="56" t="s">
        <v>309</v>
      </c>
      <c r="C220" s="63" t="s">
        <v>303</v>
      </c>
      <c r="D220" s="63" t="s">
        <v>304</v>
      </c>
      <c r="E220" s="67">
        <v>40.0</v>
      </c>
      <c r="F220" s="65"/>
    </row>
    <row r="221" ht="15.75" customHeight="1">
      <c r="A221" s="69" t="s">
        <v>331</v>
      </c>
      <c r="B221" s="56" t="s">
        <v>309</v>
      </c>
      <c r="C221" s="63" t="s">
        <v>308</v>
      </c>
      <c r="D221" s="63" t="s">
        <v>307</v>
      </c>
      <c r="E221" s="67">
        <v>40.0</v>
      </c>
      <c r="F221" s="65"/>
    </row>
    <row r="222" ht="15.75" customHeight="1">
      <c r="A222" s="69" t="s">
        <v>331</v>
      </c>
      <c r="B222" s="63" t="s">
        <v>305</v>
      </c>
      <c r="C222" s="63" t="s">
        <v>306</v>
      </c>
      <c r="D222" s="63" t="s">
        <v>304</v>
      </c>
      <c r="E222" s="67">
        <v>33.0</v>
      </c>
      <c r="F222" s="65"/>
    </row>
    <row r="223" ht="15.75" customHeight="1">
      <c r="A223" s="69" t="s">
        <v>331</v>
      </c>
      <c r="B223" s="56" t="s">
        <v>309</v>
      </c>
      <c r="C223" s="63" t="s">
        <v>306</v>
      </c>
      <c r="D223" s="63" t="s">
        <v>304</v>
      </c>
      <c r="E223" s="67">
        <v>40.0</v>
      </c>
      <c r="F223" s="65"/>
    </row>
    <row r="224" ht="15.75" customHeight="1">
      <c r="A224" s="69" t="s">
        <v>331</v>
      </c>
      <c r="B224" s="56" t="s">
        <v>302</v>
      </c>
      <c r="C224" s="63" t="s">
        <v>315</v>
      </c>
      <c r="D224" s="63" t="s">
        <v>304</v>
      </c>
      <c r="E224" s="67">
        <v>17.0</v>
      </c>
      <c r="F224" s="65"/>
    </row>
    <row r="225" ht="15.75" customHeight="1">
      <c r="A225" s="69" t="s">
        <v>331</v>
      </c>
      <c r="B225" s="56" t="s">
        <v>302</v>
      </c>
      <c r="C225" s="63" t="s">
        <v>312</v>
      </c>
      <c r="D225" s="63" t="s">
        <v>307</v>
      </c>
      <c r="E225" s="67">
        <v>17.0</v>
      </c>
      <c r="F225" s="65"/>
    </row>
    <row r="226" ht="15.75" customHeight="1">
      <c r="A226" s="69" t="s">
        <v>331</v>
      </c>
      <c r="B226" s="56" t="s">
        <v>309</v>
      </c>
      <c r="C226" s="63" t="s">
        <v>314</v>
      </c>
      <c r="D226" s="63" t="s">
        <v>304</v>
      </c>
      <c r="E226" s="67">
        <v>40.0</v>
      </c>
      <c r="F226" s="65"/>
    </row>
    <row r="227" ht="15.75" customHeight="1">
      <c r="A227" s="69" t="s">
        <v>331</v>
      </c>
      <c r="B227" s="56" t="s">
        <v>309</v>
      </c>
      <c r="C227" s="63" t="s">
        <v>312</v>
      </c>
      <c r="D227" s="63" t="s">
        <v>307</v>
      </c>
      <c r="E227" s="67">
        <v>40.0</v>
      </c>
      <c r="F227" s="65"/>
    </row>
    <row r="228" ht="15.75" customHeight="1">
      <c r="E228" s="70"/>
      <c r="F228" s="65"/>
    </row>
    <row r="229" ht="15.75" customHeight="1">
      <c r="E229" s="70"/>
      <c r="F229" s="65"/>
    </row>
    <row r="230" ht="15.75" customHeight="1">
      <c r="E230" s="70"/>
      <c r="F230" s="65"/>
    </row>
    <row r="231" ht="15.75" customHeight="1">
      <c r="E231" s="70"/>
    </row>
    <row r="232" ht="15.75" customHeight="1">
      <c r="E232" s="70"/>
    </row>
    <row r="233" ht="15.75" customHeight="1">
      <c r="E233" s="70"/>
    </row>
    <row r="234" ht="15.75" customHeight="1">
      <c r="E234" s="70"/>
    </row>
    <row r="235" ht="15.75" customHeight="1">
      <c r="E235" s="70"/>
    </row>
    <row r="236" ht="15.75" customHeight="1">
      <c r="E236" s="70"/>
    </row>
    <row r="237" ht="15.75" customHeight="1">
      <c r="E237" s="70"/>
    </row>
    <row r="238" ht="15.75" customHeight="1">
      <c r="E238" s="70"/>
    </row>
    <row r="239" ht="15.75" customHeight="1">
      <c r="E239" s="70"/>
    </row>
    <row r="240" ht="15.75" customHeight="1">
      <c r="E240" s="70"/>
    </row>
    <row r="241" ht="15.75" customHeight="1">
      <c r="E241" s="70"/>
    </row>
    <row r="242" ht="15.75" customHeight="1">
      <c r="E242" s="70"/>
    </row>
    <row r="243" ht="15.75" customHeight="1">
      <c r="E243" s="70"/>
    </row>
    <row r="244" ht="15.75" customHeight="1">
      <c r="E244" s="70"/>
    </row>
    <row r="245" ht="15.75" customHeight="1">
      <c r="E245" s="70"/>
    </row>
    <row r="246" ht="15.75" customHeight="1">
      <c r="E246" s="70"/>
    </row>
    <row r="247" ht="15.75" customHeight="1">
      <c r="E247" s="70"/>
    </row>
    <row r="248" ht="15.75" customHeight="1">
      <c r="E248" s="70"/>
    </row>
    <row r="249" ht="15.75" customHeight="1">
      <c r="E249" s="70"/>
    </row>
    <row r="250" ht="15.75" customHeight="1">
      <c r="E250" s="70"/>
    </row>
    <row r="251" ht="15.75" customHeight="1">
      <c r="E251" s="70"/>
    </row>
    <row r="252" ht="15.75" customHeight="1">
      <c r="E252" s="70"/>
    </row>
    <row r="253" ht="15.75" customHeight="1">
      <c r="E253" s="70"/>
    </row>
    <row r="254" ht="15.75" customHeight="1">
      <c r="E254" s="70"/>
    </row>
    <row r="255" ht="15.75" customHeight="1">
      <c r="E255" s="70"/>
    </row>
    <row r="256" ht="15.75" customHeight="1">
      <c r="E256" s="70"/>
    </row>
    <row r="257" ht="15.75" customHeight="1">
      <c r="E257" s="70"/>
    </row>
    <row r="258" ht="15.75" customHeight="1">
      <c r="E258" s="70"/>
    </row>
    <row r="259" ht="15.75" customHeight="1">
      <c r="E259" s="70"/>
    </row>
    <row r="260" ht="15.75" customHeight="1">
      <c r="E260" s="70"/>
    </row>
    <row r="261" ht="15.75" customHeight="1">
      <c r="E261" s="70"/>
    </row>
    <row r="262" ht="15.75" customHeight="1">
      <c r="E262" s="70"/>
    </row>
    <row r="263" ht="15.75" customHeight="1">
      <c r="E263" s="70"/>
    </row>
    <row r="264" ht="15.75" customHeight="1">
      <c r="E264" s="70"/>
    </row>
    <row r="265" ht="15.75" customHeight="1">
      <c r="E265" s="70"/>
    </row>
    <row r="266" ht="15.75" customHeight="1">
      <c r="E266" s="70"/>
    </row>
    <row r="267" ht="15.75" customHeight="1">
      <c r="E267" s="70"/>
    </row>
    <row r="268" ht="15.75" customHeight="1">
      <c r="E268" s="70"/>
    </row>
    <row r="269" ht="15.75" customHeight="1">
      <c r="E269" s="70"/>
    </row>
    <row r="270" ht="15.75" customHeight="1">
      <c r="E270" s="70"/>
    </row>
    <row r="271" ht="15.75" customHeight="1">
      <c r="E271" s="70"/>
    </row>
    <row r="272" ht="15.75" customHeight="1">
      <c r="E272" s="70"/>
    </row>
    <row r="273" ht="15.75" customHeight="1">
      <c r="E273" s="70"/>
    </row>
    <row r="274" ht="15.75" customHeight="1">
      <c r="E274" s="70"/>
    </row>
    <row r="275" ht="15.75" customHeight="1">
      <c r="E275" s="70"/>
    </row>
    <row r="276" ht="15.75" customHeight="1">
      <c r="E276" s="70"/>
    </row>
    <row r="277" ht="15.75" customHeight="1">
      <c r="E277" s="70"/>
    </row>
    <row r="278" ht="15.75" customHeight="1">
      <c r="E278" s="70"/>
    </row>
    <row r="279" ht="15.75" customHeight="1">
      <c r="E279" s="70"/>
    </row>
    <row r="280" ht="15.75" customHeight="1">
      <c r="E280" s="70"/>
    </row>
    <row r="281" ht="15.75" customHeight="1">
      <c r="E281" s="70"/>
    </row>
    <row r="282" ht="15.75" customHeight="1">
      <c r="E282" s="70"/>
    </row>
    <row r="283" ht="15.75" customHeight="1">
      <c r="E283" s="70"/>
    </row>
    <row r="284" ht="15.75" customHeight="1">
      <c r="E284" s="70"/>
    </row>
    <row r="285" ht="15.75" customHeight="1">
      <c r="E285" s="70"/>
    </row>
    <row r="286" ht="15.75" customHeight="1">
      <c r="E286" s="70"/>
    </row>
    <row r="287" ht="15.75" customHeight="1">
      <c r="E287" s="70"/>
    </row>
    <row r="288" ht="15.75" customHeight="1">
      <c r="E288" s="70"/>
    </row>
    <row r="289" ht="15.75" customHeight="1">
      <c r="E289" s="70"/>
    </row>
    <row r="290" ht="15.75" customHeight="1">
      <c r="E290" s="70"/>
    </row>
    <row r="291" ht="15.75" customHeight="1">
      <c r="E291" s="70"/>
    </row>
    <row r="292" ht="15.75" customHeight="1">
      <c r="E292" s="70"/>
    </row>
    <row r="293" ht="15.75" customHeight="1">
      <c r="E293" s="70"/>
    </row>
    <row r="294" ht="15.75" customHeight="1">
      <c r="E294" s="70"/>
    </row>
    <row r="295" ht="15.75" customHeight="1">
      <c r="E295" s="70"/>
    </row>
    <row r="296" ht="15.75" customHeight="1">
      <c r="E296" s="70"/>
    </row>
    <row r="297" ht="15.75" customHeight="1">
      <c r="E297" s="70"/>
    </row>
    <row r="298" ht="15.75" customHeight="1">
      <c r="E298" s="70"/>
    </row>
    <row r="299" ht="15.75" customHeight="1">
      <c r="E299" s="70"/>
    </row>
    <row r="300" ht="15.75" customHeight="1">
      <c r="E300" s="70"/>
    </row>
    <row r="301" ht="15.75" customHeight="1">
      <c r="E301" s="70"/>
    </row>
    <row r="302" ht="15.75" customHeight="1">
      <c r="E302" s="70"/>
    </row>
    <row r="303" ht="15.75" customHeight="1">
      <c r="E303" s="70"/>
    </row>
    <row r="304" ht="15.75" customHeight="1">
      <c r="E304" s="70"/>
    </row>
    <row r="305" ht="15.75" customHeight="1">
      <c r="E305" s="70"/>
    </row>
    <row r="306" ht="15.75" customHeight="1">
      <c r="E306" s="70"/>
    </row>
    <row r="307" ht="15.75" customHeight="1">
      <c r="E307" s="70"/>
    </row>
    <row r="308" ht="15.75" customHeight="1">
      <c r="E308" s="70"/>
    </row>
    <row r="309" ht="15.75" customHeight="1">
      <c r="E309" s="70"/>
    </row>
    <row r="310" ht="15.75" customHeight="1">
      <c r="E310" s="70"/>
    </row>
    <row r="311" ht="15.75" customHeight="1">
      <c r="E311" s="70"/>
    </row>
    <row r="312" ht="15.75" customHeight="1">
      <c r="E312" s="70"/>
    </row>
    <row r="313" ht="15.75" customHeight="1">
      <c r="E313" s="70"/>
    </row>
    <row r="314" ht="15.75" customHeight="1">
      <c r="E314" s="70"/>
    </row>
    <row r="315" ht="15.75" customHeight="1">
      <c r="E315" s="70"/>
    </row>
    <row r="316" ht="15.75" customHeight="1">
      <c r="E316" s="70"/>
    </row>
    <row r="317" ht="15.75" customHeight="1">
      <c r="E317" s="70"/>
    </row>
    <row r="318" ht="15.75" customHeight="1">
      <c r="E318" s="70"/>
    </row>
    <row r="319" ht="15.75" customHeight="1">
      <c r="E319" s="70"/>
    </row>
    <row r="320" ht="15.75" customHeight="1">
      <c r="E320" s="70"/>
    </row>
    <row r="321" ht="15.75" customHeight="1">
      <c r="E321" s="70"/>
    </row>
    <row r="322" ht="15.75" customHeight="1">
      <c r="E322" s="70"/>
    </row>
    <row r="323" ht="15.75" customHeight="1">
      <c r="E323" s="70"/>
    </row>
    <row r="324" ht="15.75" customHeight="1">
      <c r="E324" s="70"/>
    </row>
    <row r="325" ht="15.75" customHeight="1">
      <c r="E325" s="70"/>
    </row>
    <row r="326" ht="15.75" customHeight="1">
      <c r="E326" s="70"/>
    </row>
    <row r="327" ht="15.75" customHeight="1">
      <c r="E327" s="70"/>
    </row>
    <row r="328" ht="15.75" customHeight="1">
      <c r="E328" s="70"/>
    </row>
    <row r="329" ht="15.75" customHeight="1">
      <c r="E329" s="70"/>
    </row>
    <row r="330" ht="15.75" customHeight="1">
      <c r="E330" s="70"/>
    </row>
    <row r="331" ht="15.75" customHeight="1">
      <c r="E331" s="70"/>
    </row>
    <row r="332" ht="15.75" customHeight="1">
      <c r="E332" s="70"/>
    </row>
    <row r="333" ht="15.75" customHeight="1">
      <c r="E333" s="70"/>
    </row>
    <row r="334" ht="15.75" customHeight="1">
      <c r="E334" s="70"/>
    </row>
    <row r="335" ht="15.75" customHeight="1">
      <c r="E335" s="70"/>
    </row>
    <row r="336" ht="15.75" customHeight="1">
      <c r="E336" s="70"/>
    </row>
    <row r="337" ht="15.75" customHeight="1">
      <c r="E337" s="70"/>
    </row>
    <row r="338" ht="15.75" customHeight="1">
      <c r="E338" s="70"/>
    </row>
    <row r="339" ht="15.75" customHeight="1">
      <c r="E339" s="70"/>
    </row>
    <row r="340" ht="15.75" customHeight="1">
      <c r="E340" s="70"/>
    </row>
    <row r="341" ht="15.75" customHeight="1">
      <c r="E341" s="70"/>
    </row>
    <row r="342" ht="15.75" customHeight="1">
      <c r="E342" s="70"/>
    </row>
    <row r="343" ht="15.75" customHeight="1">
      <c r="E343" s="70"/>
    </row>
    <row r="344" ht="15.75" customHeight="1">
      <c r="E344" s="70"/>
    </row>
    <row r="345" ht="15.75" customHeight="1">
      <c r="E345" s="70"/>
    </row>
    <row r="346" ht="15.75" customHeight="1">
      <c r="E346" s="70"/>
    </row>
    <row r="347" ht="15.75" customHeight="1">
      <c r="E347" s="70"/>
    </row>
    <row r="348" ht="15.75" customHeight="1">
      <c r="E348" s="70"/>
    </row>
    <row r="349" ht="15.75" customHeight="1">
      <c r="E349" s="70"/>
    </row>
    <row r="350" ht="15.75" customHeight="1">
      <c r="E350" s="70"/>
    </row>
    <row r="351" ht="15.75" customHeight="1">
      <c r="E351" s="70"/>
    </row>
    <row r="352" ht="15.75" customHeight="1">
      <c r="E352" s="70"/>
    </row>
    <row r="353" ht="15.75" customHeight="1">
      <c r="E353" s="70"/>
    </row>
    <row r="354" ht="15.75" customHeight="1">
      <c r="E354" s="70"/>
    </row>
    <row r="355" ht="15.75" customHeight="1">
      <c r="E355" s="70"/>
    </row>
    <row r="356" ht="15.75" customHeight="1">
      <c r="E356" s="70"/>
    </row>
    <row r="357" ht="15.75" customHeight="1">
      <c r="E357" s="70"/>
    </row>
    <row r="358" ht="15.75" customHeight="1">
      <c r="E358" s="70"/>
    </row>
    <row r="359" ht="15.75" customHeight="1">
      <c r="E359" s="70"/>
    </row>
    <row r="360" ht="15.75" customHeight="1">
      <c r="E360" s="70"/>
    </row>
    <row r="361" ht="15.75" customHeight="1">
      <c r="E361" s="70"/>
    </row>
    <row r="362" ht="15.75" customHeight="1">
      <c r="E362" s="70"/>
    </row>
    <row r="363" ht="15.75" customHeight="1">
      <c r="E363" s="70"/>
    </row>
    <row r="364" ht="15.75" customHeight="1">
      <c r="E364" s="70"/>
    </row>
    <row r="365" ht="15.75" customHeight="1">
      <c r="E365" s="70"/>
    </row>
    <row r="366" ht="15.75" customHeight="1">
      <c r="E366" s="70"/>
    </row>
    <row r="367" ht="15.75" customHeight="1">
      <c r="E367" s="70"/>
    </row>
    <row r="368" ht="15.75" customHeight="1">
      <c r="E368" s="70"/>
    </row>
    <row r="369" ht="15.75" customHeight="1">
      <c r="E369" s="70"/>
    </row>
    <row r="370" ht="15.75" customHeight="1">
      <c r="E370" s="70"/>
    </row>
    <row r="371" ht="15.75" customHeight="1">
      <c r="E371" s="70"/>
    </row>
    <row r="372" ht="15.75" customHeight="1">
      <c r="E372" s="70"/>
    </row>
    <row r="373" ht="15.75" customHeight="1">
      <c r="E373" s="70"/>
    </row>
    <row r="374" ht="15.75" customHeight="1">
      <c r="E374" s="70"/>
    </row>
    <row r="375" ht="15.75" customHeight="1">
      <c r="E375" s="70"/>
    </row>
    <row r="376" ht="15.75" customHeight="1">
      <c r="E376" s="70"/>
    </row>
    <row r="377" ht="15.75" customHeight="1">
      <c r="E377" s="70"/>
    </row>
    <row r="378" ht="15.75" customHeight="1">
      <c r="E378" s="70"/>
    </row>
    <row r="379" ht="15.75" customHeight="1">
      <c r="E379" s="70"/>
    </row>
    <row r="380" ht="15.75" customHeight="1">
      <c r="E380" s="70"/>
    </row>
    <row r="381" ht="15.75" customHeight="1">
      <c r="E381" s="70"/>
    </row>
    <row r="382" ht="15.75" customHeight="1">
      <c r="E382" s="70"/>
    </row>
    <row r="383" ht="15.75" customHeight="1">
      <c r="E383" s="70"/>
    </row>
    <row r="384" ht="15.75" customHeight="1">
      <c r="E384" s="70"/>
    </row>
    <row r="385" ht="15.75" customHeight="1">
      <c r="E385" s="70"/>
    </row>
    <row r="386" ht="15.75" customHeight="1">
      <c r="E386" s="70"/>
    </row>
    <row r="387" ht="15.75" customHeight="1">
      <c r="E387" s="70"/>
    </row>
    <row r="388" ht="15.75" customHeight="1">
      <c r="E388" s="70"/>
    </row>
    <row r="389" ht="15.75" customHeight="1">
      <c r="E389" s="70"/>
    </row>
    <row r="390" ht="15.75" customHeight="1">
      <c r="E390" s="70"/>
    </row>
    <row r="391" ht="15.75" customHeight="1">
      <c r="E391" s="70"/>
    </row>
    <row r="392" ht="15.75" customHeight="1">
      <c r="E392" s="70"/>
    </row>
    <row r="393" ht="15.75" customHeight="1">
      <c r="E393" s="70"/>
    </row>
    <row r="394" ht="15.75" customHeight="1">
      <c r="E394" s="70"/>
    </row>
    <row r="395" ht="15.75" customHeight="1">
      <c r="E395" s="70"/>
    </row>
    <row r="396" ht="15.75" customHeight="1">
      <c r="E396" s="70"/>
    </row>
    <row r="397" ht="15.75" customHeight="1">
      <c r="E397" s="70"/>
    </row>
    <row r="398" ht="15.75" customHeight="1">
      <c r="E398" s="70"/>
    </row>
    <row r="399" ht="15.75" customHeight="1">
      <c r="E399" s="70"/>
    </row>
    <row r="400" ht="15.75" customHeight="1">
      <c r="E400" s="70"/>
    </row>
    <row r="401" ht="15.75" customHeight="1">
      <c r="E401" s="70"/>
    </row>
    <row r="402" ht="15.75" customHeight="1">
      <c r="E402" s="70"/>
    </row>
    <row r="403" ht="15.75" customHeight="1">
      <c r="E403" s="70"/>
    </row>
    <row r="404" ht="15.75" customHeight="1">
      <c r="E404" s="70"/>
    </row>
    <row r="405" ht="15.75" customHeight="1">
      <c r="E405" s="70"/>
    </row>
    <row r="406" ht="15.75" customHeight="1">
      <c r="E406" s="70"/>
    </row>
    <row r="407" ht="15.75" customHeight="1">
      <c r="E407" s="70"/>
    </row>
    <row r="408" ht="15.75" customHeight="1">
      <c r="E408" s="70"/>
    </row>
    <row r="409" ht="15.75" customHeight="1">
      <c r="E409" s="70"/>
    </row>
    <row r="410" ht="15.75" customHeight="1">
      <c r="E410" s="70"/>
    </row>
    <row r="411" ht="15.75" customHeight="1">
      <c r="E411" s="70"/>
    </row>
    <row r="412" ht="15.75" customHeight="1">
      <c r="E412" s="70"/>
    </row>
    <row r="413" ht="15.75" customHeight="1">
      <c r="E413" s="70"/>
    </row>
    <row r="414" ht="15.75" customHeight="1">
      <c r="E414" s="70"/>
    </row>
    <row r="415" ht="15.75" customHeight="1">
      <c r="E415" s="70"/>
    </row>
    <row r="416" ht="15.75" customHeight="1">
      <c r="E416" s="70"/>
    </row>
    <row r="417" ht="15.75" customHeight="1">
      <c r="E417" s="70"/>
    </row>
    <row r="418" ht="15.75" customHeight="1">
      <c r="E418" s="70"/>
    </row>
    <row r="419" ht="15.75" customHeight="1">
      <c r="E419" s="70"/>
    </row>
    <row r="420" ht="15.75" customHeight="1">
      <c r="E420" s="70"/>
    </row>
    <row r="421" ht="15.75" customHeight="1">
      <c r="E421" s="70"/>
    </row>
    <row r="422" ht="15.75" customHeight="1">
      <c r="E422" s="70"/>
    </row>
    <row r="423" ht="15.75" customHeight="1">
      <c r="E423" s="70"/>
    </row>
    <row r="424" ht="15.75" customHeight="1">
      <c r="E424" s="70"/>
    </row>
    <row r="425" ht="15.75" customHeight="1">
      <c r="E425" s="70"/>
    </row>
    <row r="426" ht="15.75" customHeight="1">
      <c r="E426" s="70"/>
    </row>
    <row r="427" ht="15.75" customHeight="1">
      <c r="E427" s="70"/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5" max="15" width="69.75"/>
    <col customWidth="1" min="16" max="16" width="14.13"/>
    <col customWidth="1" min="18" max="18" width="13.38"/>
    <col customWidth="1" min="19" max="19" width="14.13"/>
  </cols>
  <sheetData>
    <row r="1" ht="15.75" customHeight="1">
      <c r="A1" s="71" t="s">
        <v>336</v>
      </c>
      <c r="B1" s="71" t="s">
        <v>337</v>
      </c>
      <c r="C1" s="71" t="s">
        <v>338</v>
      </c>
      <c r="D1" s="71" t="s">
        <v>339</v>
      </c>
      <c r="E1" s="71" t="s">
        <v>340</v>
      </c>
      <c r="F1" s="71" t="s">
        <v>341</v>
      </c>
      <c r="G1" s="71" t="s">
        <v>342</v>
      </c>
      <c r="H1" s="71" t="s">
        <v>343</v>
      </c>
      <c r="I1" s="71" t="s">
        <v>344</v>
      </c>
      <c r="J1" s="72" t="s">
        <v>345</v>
      </c>
      <c r="K1" s="72"/>
      <c r="L1" s="71" t="s">
        <v>346</v>
      </c>
      <c r="M1" s="73" t="s">
        <v>347</v>
      </c>
      <c r="O1" s="34" t="s">
        <v>348</v>
      </c>
    </row>
    <row r="2" ht="15.75" customHeight="1">
      <c r="A2" s="74">
        <v>105.0</v>
      </c>
      <c r="B2" s="74">
        <v>272.0</v>
      </c>
      <c r="C2" s="74">
        <v>173.0</v>
      </c>
      <c r="D2" s="74">
        <v>19.0</v>
      </c>
      <c r="E2" s="74">
        <v>0.0</v>
      </c>
      <c r="F2" s="74">
        <v>60.69</v>
      </c>
      <c r="G2" s="74">
        <v>6.0</v>
      </c>
      <c r="H2" s="74" t="s">
        <v>349</v>
      </c>
      <c r="I2" s="74">
        <v>1.0</v>
      </c>
      <c r="J2" s="75" t="s">
        <v>350</v>
      </c>
      <c r="K2" s="76" t="s">
        <v>351</v>
      </c>
      <c r="L2" s="77">
        <v>37198.0</v>
      </c>
      <c r="M2" s="78" t="s">
        <v>352</v>
      </c>
      <c r="O2" s="37">
        <f>AVERAGE(A:A)</f>
        <v>47.29310345</v>
      </c>
    </row>
    <row r="3" ht="15.75" customHeight="1">
      <c r="A3" s="74">
        <v>31.0</v>
      </c>
      <c r="B3" s="74">
        <v>49.0</v>
      </c>
      <c r="C3" s="74">
        <v>36.0</v>
      </c>
      <c r="D3" s="74">
        <v>6.0</v>
      </c>
      <c r="E3" s="74">
        <v>0.0</v>
      </c>
      <c r="F3" s="74">
        <v>86.11</v>
      </c>
      <c r="G3" s="74">
        <v>6.0</v>
      </c>
      <c r="H3" s="74" t="s">
        <v>349</v>
      </c>
      <c r="I3" s="74">
        <v>3.0</v>
      </c>
      <c r="J3" s="75" t="s">
        <v>350</v>
      </c>
      <c r="K3" s="76" t="s">
        <v>351</v>
      </c>
      <c r="L3" s="77">
        <v>37198.0</v>
      </c>
      <c r="M3" s="78" t="s">
        <v>352</v>
      </c>
      <c r="O3" s="34" t="s">
        <v>353</v>
      </c>
    </row>
    <row r="4" ht="15.75" customHeight="1">
      <c r="A4" s="74">
        <v>13.0</v>
      </c>
      <c r="B4" s="74">
        <v>42.0</v>
      </c>
      <c r="C4" s="74">
        <v>29.0</v>
      </c>
      <c r="D4" s="74">
        <v>3.0</v>
      </c>
      <c r="E4" s="74">
        <v>0.0</v>
      </c>
      <c r="F4" s="74">
        <v>44.82</v>
      </c>
      <c r="G4" s="74">
        <v>7.0</v>
      </c>
      <c r="H4" s="74" t="s">
        <v>354</v>
      </c>
      <c r="I4" s="74">
        <v>2.0</v>
      </c>
      <c r="J4" s="75" t="s">
        <v>350</v>
      </c>
      <c r="K4" s="76" t="s">
        <v>355</v>
      </c>
      <c r="L4" s="77">
        <v>37211.0</v>
      </c>
      <c r="M4" s="78" t="s">
        <v>356</v>
      </c>
      <c r="O4" s="37">
        <f>STDEV(A2:A186)</f>
        <v>58.12892049</v>
      </c>
    </row>
    <row r="5" ht="15.75" customHeight="1">
      <c r="A5" s="74" t="s">
        <v>357</v>
      </c>
      <c r="B5" s="74" t="s">
        <v>358</v>
      </c>
      <c r="C5" s="74" t="s">
        <v>358</v>
      </c>
      <c r="D5" s="74" t="s">
        <v>358</v>
      </c>
      <c r="E5" s="74" t="s">
        <v>358</v>
      </c>
      <c r="F5" s="74" t="s">
        <v>358</v>
      </c>
      <c r="G5" s="74" t="s">
        <v>358</v>
      </c>
      <c r="H5" s="74" t="s">
        <v>358</v>
      </c>
      <c r="I5" s="74">
        <v>4.0</v>
      </c>
      <c r="J5" s="75" t="s">
        <v>350</v>
      </c>
      <c r="K5" s="76" t="s">
        <v>355</v>
      </c>
      <c r="L5" s="77">
        <v>37211.0</v>
      </c>
      <c r="M5" s="78" t="s">
        <v>356</v>
      </c>
    </row>
    <row r="6" ht="15.75" customHeight="1">
      <c r="A6" s="74">
        <v>20.0</v>
      </c>
      <c r="B6" s="74">
        <v>44.0</v>
      </c>
      <c r="C6" s="74">
        <v>34.0</v>
      </c>
      <c r="D6" s="74">
        <v>2.0</v>
      </c>
      <c r="E6" s="74">
        <v>1.0</v>
      </c>
      <c r="F6" s="74">
        <v>58.82</v>
      </c>
      <c r="G6" s="74">
        <v>7.0</v>
      </c>
      <c r="H6" s="74" t="s">
        <v>359</v>
      </c>
      <c r="I6" s="74">
        <v>2.0</v>
      </c>
      <c r="J6" s="75" t="s">
        <v>360</v>
      </c>
      <c r="K6" s="76" t="s">
        <v>361</v>
      </c>
      <c r="L6" s="77">
        <v>37236.0</v>
      </c>
      <c r="M6" s="78" t="s">
        <v>362</v>
      </c>
      <c r="N6" s="32"/>
      <c r="O6" s="37">
        <f>STDEVA(A:A)</f>
        <v>57.40656865</v>
      </c>
    </row>
    <row r="7" ht="15.75" customHeight="1">
      <c r="A7" s="74" t="s">
        <v>357</v>
      </c>
      <c r="B7" s="74" t="s">
        <v>358</v>
      </c>
      <c r="C7" s="74" t="s">
        <v>358</v>
      </c>
      <c r="D7" s="74" t="s">
        <v>358</v>
      </c>
      <c r="E7" s="74" t="s">
        <v>358</v>
      </c>
      <c r="F7" s="74" t="s">
        <v>358</v>
      </c>
      <c r="G7" s="74" t="s">
        <v>358</v>
      </c>
      <c r="H7" s="74" t="s">
        <v>358</v>
      </c>
      <c r="I7" s="74">
        <v>4.0</v>
      </c>
      <c r="J7" s="75" t="s">
        <v>360</v>
      </c>
      <c r="K7" s="76" t="s">
        <v>361</v>
      </c>
      <c r="L7" s="77">
        <v>37236.0</v>
      </c>
      <c r="M7" s="78" t="s">
        <v>362</v>
      </c>
    </row>
    <row r="8" ht="15.75" customHeight="1">
      <c r="A8" s="74">
        <v>66.0</v>
      </c>
      <c r="B8" s="74">
        <v>123.0</v>
      </c>
      <c r="C8" s="74">
        <v>88.0</v>
      </c>
      <c r="D8" s="74">
        <v>13.0</v>
      </c>
      <c r="E8" s="74">
        <v>0.0</v>
      </c>
      <c r="F8" s="74">
        <v>75.0</v>
      </c>
      <c r="G8" s="74">
        <v>7.0</v>
      </c>
      <c r="H8" s="74" t="s">
        <v>354</v>
      </c>
      <c r="I8" s="74">
        <v>2.0</v>
      </c>
      <c r="J8" s="75" t="s">
        <v>360</v>
      </c>
      <c r="K8" s="76" t="s">
        <v>186</v>
      </c>
      <c r="L8" s="77">
        <v>37244.0</v>
      </c>
      <c r="M8" s="78" t="s">
        <v>363</v>
      </c>
      <c r="O8" s="34" t="s">
        <v>364</v>
      </c>
    </row>
    <row r="9" ht="15.75" customHeight="1">
      <c r="A9" s="74">
        <v>74.0</v>
      </c>
      <c r="B9" s="74">
        <v>145.0</v>
      </c>
      <c r="C9" s="74">
        <v>118.0</v>
      </c>
      <c r="D9" s="74">
        <v>16.0</v>
      </c>
      <c r="E9" s="74">
        <v>0.0</v>
      </c>
      <c r="F9" s="74">
        <v>62.71</v>
      </c>
      <c r="G9" s="74">
        <v>6.0</v>
      </c>
      <c r="H9" s="74" t="s">
        <v>359</v>
      </c>
      <c r="I9" s="74">
        <v>2.0</v>
      </c>
      <c r="J9" s="75" t="s">
        <v>365</v>
      </c>
      <c r="K9" s="76" t="s">
        <v>366</v>
      </c>
      <c r="L9" s="77">
        <v>37315.0</v>
      </c>
      <c r="M9" s="78" t="s">
        <v>367</v>
      </c>
      <c r="O9" s="37" t="s">
        <v>345</v>
      </c>
      <c r="P9" s="37" t="s">
        <v>368</v>
      </c>
    </row>
    <row r="10" ht="15.75" customHeight="1">
      <c r="A10" s="74" t="s">
        <v>357</v>
      </c>
      <c r="B10" s="74" t="s">
        <v>358</v>
      </c>
      <c r="C10" s="74" t="s">
        <v>358</v>
      </c>
      <c r="D10" s="74" t="s">
        <v>358</v>
      </c>
      <c r="E10" s="74" t="s">
        <v>358</v>
      </c>
      <c r="F10" s="74" t="s">
        <v>358</v>
      </c>
      <c r="G10" s="74" t="s">
        <v>358</v>
      </c>
      <c r="H10" s="74" t="s">
        <v>358</v>
      </c>
      <c r="I10" s="74">
        <v>4.0</v>
      </c>
      <c r="J10" s="75" t="s">
        <v>365</v>
      </c>
      <c r="K10" s="76" t="s">
        <v>366</v>
      </c>
      <c r="L10" s="77">
        <v>37315.0</v>
      </c>
      <c r="M10" s="78" t="s">
        <v>367</v>
      </c>
      <c r="O10" s="79" t="s">
        <v>369</v>
      </c>
      <c r="P10" s="37">
        <v>70.49</v>
      </c>
    </row>
    <row r="11" ht="15.75" customHeight="1">
      <c r="A11" s="74">
        <v>84.0</v>
      </c>
      <c r="B11" s="74">
        <v>149.0</v>
      </c>
      <c r="C11" s="74">
        <v>96.0</v>
      </c>
      <c r="D11" s="74">
        <v>10.0</v>
      </c>
      <c r="E11" s="74">
        <v>1.0</v>
      </c>
      <c r="F11" s="74">
        <v>87.5</v>
      </c>
      <c r="G11" s="74">
        <v>2.0</v>
      </c>
      <c r="H11" s="74" t="s">
        <v>349</v>
      </c>
      <c r="I11" s="74">
        <v>2.0</v>
      </c>
      <c r="J11" s="75" t="s">
        <v>360</v>
      </c>
      <c r="K11" s="76" t="s">
        <v>165</v>
      </c>
      <c r="L11" s="77">
        <v>37462.0</v>
      </c>
      <c r="M11" s="78" t="s">
        <v>370</v>
      </c>
      <c r="O11" s="79" t="s">
        <v>371</v>
      </c>
      <c r="P11" s="37">
        <v>74.9</v>
      </c>
    </row>
    <row r="12" ht="15.75" customHeight="1">
      <c r="A12" s="74">
        <v>27.0</v>
      </c>
      <c r="B12" s="74">
        <v>59.0</v>
      </c>
      <c r="C12" s="74">
        <v>42.0</v>
      </c>
      <c r="D12" s="74">
        <v>5.0</v>
      </c>
      <c r="E12" s="74">
        <v>0.0</v>
      </c>
      <c r="F12" s="74">
        <v>64.28</v>
      </c>
      <c r="G12" s="74">
        <v>2.0</v>
      </c>
      <c r="H12" s="74" t="s">
        <v>349</v>
      </c>
      <c r="I12" s="74">
        <v>4.0</v>
      </c>
      <c r="J12" s="75" t="s">
        <v>360</v>
      </c>
      <c r="K12" s="76" t="s">
        <v>165</v>
      </c>
      <c r="L12" s="77">
        <v>37462.0</v>
      </c>
      <c r="M12" s="78" t="s">
        <v>370</v>
      </c>
      <c r="O12" s="79" t="s">
        <v>360</v>
      </c>
      <c r="P12" s="37">
        <v>64.28</v>
      </c>
    </row>
    <row r="13" ht="15.75" customHeight="1">
      <c r="A13" s="74">
        <v>106.0</v>
      </c>
      <c r="B13" s="74">
        <v>257.0</v>
      </c>
      <c r="C13" s="74">
        <v>183.0</v>
      </c>
      <c r="D13" s="74">
        <v>18.0</v>
      </c>
      <c r="E13" s="74">
        <v>0.0</v>
      </c>
      <c r="F13" s="74">
        <v>57.92</v>
      </c>
      <c r="G13" s="74">
        <v>2.0</v>
      </c>
      <c r="H13" s="74" t="s">
        <v>349</v>
      </c>
      <c r="I13" s="74">
        <v>1.0</v>
      </c>
      <c r="J13" s="75" t="s">
        <v>360</v>
      </c>
      <c r="K13" s="76" t="s">
        <v>372</v>
      </c>
      <c r="L13" s="77">
        <v>37476.0</v>
      </c>
      <c r="M13" s="78" t="s">
        <v>373</v>
      </c>
      <c r="O13" s="79" t="s">
        <v>374</v>
      </c>
      <c r="P13" s="37">
        <v>94.11</v>
      </c>
    </row>
    <row r="14" ht="15.75" customHeight="1">
      <c r="A14" s="74">
        <v>0.0</v>
      </c>
      <c r="B14" s="74">
        <v>1.0</v>
      </c>
      <c r="C14" s="74">
        <v>2.0</v>
      </c>
      <c r="D14" s="74">
        <v>0.0</v>
      </c>
      <c r="E14" s="74">
        <v>0.0</v>
      </c>
      <c r="F14" s="74">
        <v>0.0</v>
      </c>
      <c r="G14" s="74">
        <v>1.0</v>
      </c>
      <c r="H14" s="74" t="s">
        <v>359</v>
      </c>
      <c r="I14" s="74">
        <v>3.0</v>
      </c>
      <c r="J14" s="75" t="s">
        <v>360</v>
      </c>
      <c r="K14" s="76" t="s">
        <v>372</v>
      </c>
      <c r="L14" s="77">
        <v>37476.0</v>
      </c>
      <c r="M14" s="78" t="s">
        <v>373</v>
      </c>
      <c r="O14" s="79" t="s">
        <v>375</v>
      </c>
      <c r="P14" s="37">
        <v>74.4</v>
      </c>
    </row>
    <row r="15" ht="15.75" customHeight="1">
      <c r="A15" s="74">
        <v>8.0</v>
      </c>
      <c r="B15" s="74">
        <v>30.0</v>
      </c>
      <c r="C15" s="74">
        <v>23.0</v>
      </c>
      <c r="D15" s="74">
        <v>1.0</v>
      </c>
      <c r="E15" s="74">
        <v>0.0</v>
      </c>
      <c r="F15" s="74">
        <v>34.78</v>
      </c>
      <c r="G15" s="74">
        <v>2.0</v>
      </c>
      <c r="H15" s="74" t="s">
        <v>354</v>
      </c>
      <c r="I15" s="74">
        <v>1.0</v>
      </c>
      <c r="J15" s="75" t="s">
        <v>360</v>
      </c>
      <c r="K15" s="76" t="s">
        <v>376</v>
      </c>
      <c r="L15" s="77">
        <v>37490.0</v>
      </c>
      <c r="M15" s="78" t="s">
        <v>377</v>
      </c>
      <c r="O15" s="79" t="s">
        <v>350</v>
      </c>
      <c r="P15" s="37">
        <v>76.345</v>
      </c>
    </row>
    <row r="16" ht="15.75" customHeight="1">
      <c r="A16" s="74">
        <v>12.0</v>
      </c>
      <c r="B16" s="74">
        <v>17.0</v>
      </c>
      <c r="C16" s="74">
        <v>10.0</v>
      </c>
      <c r="D16" s="74">
        <v>2.0</v>
      </c>
      <c r="E16" s="74">
        <v>0.0</v>
      </c>
      <c r="F16" s="74">
        <v>120.0</v>
      </c>
      <c r="G16" s="74">
        <v>2.0</v>
      </c>
      <c r="H16" s="74" t="s">
        <v>354</v>
      </c>
      <c r="I16" s="74">
        <v>2.0</v>
      </c>
      <c r="J16" s="75" t="s">
        <v>360</v>
      </c>
      <c r="K16" s="76" t="s">
        <v>114</v>
      </c>
      <c r="L16" s="80" t="s">
        <v>378</v>
      </c>
      <c r="M16" s="78" t="s">
        <v>379</v>
      </c>
      <c r="O16" s="79" t="s">
        <v>380</v>
      </c>
      <c r="P16" s="37">
        <v>99.005</v>
      </c>
    </row>
    <row r="17" ht="15.75" customHeight="1">
      <c r="A17" s="74">
        <v>147.0</v>
      </c>
      <c r="B17" s="74">
        <v>301.0</v>
      </c>
      <c r="C17" s="74">
        <v>206.0</v>
      </c>
      <c r="D17" s="74">
        <v>24.0</v>
      </c>
      <c r="E17" s="74">
        <v>3.0</v>
      </c>
      <c r="F17" s="74">
        <v>71.35</v>
      </c>
      <c r="G17" s="74">
        <v>2.0</v>
      </c>
      <c r="H17" s="74" t="s">
        <v>354</v>
      </c>
      <c r="I17" s="74">
        <v>1.0</v>
      </c>
      <c r="J17" s="75" t="s">
        <v>381</v>
      </c>
      <c r="K17" s="76" t="s">
        <v>382</v>
      </c>
      <c r="L17" s="77">
        <v>37538.0</v>
      </c>
      <c r="M17" s="78" t="s">
        <v>383</v>
      </c>
      <c r="O17" s="79" t="s">
        <v>381</v>
      </c>
      <c r="P17" s="37">
        <v>93.84</v>
      </c>
    </row>
    <row r="18" ht="15.75" customHeight="1">
      <c r="A18" s="74">
        <v>61.0</v>
      </c>
      <c r="B18" s="74">
        <v>120.0</v>
      </c>
      <c r="C18" s="74">
        <v>65.0</v>
      </c>
      <c r="D18" s="74">
        <v>8.0</v>
      </c>
      <c r="E18" s="74">
        <v>3.0</v>
      </c>
      <c r="F18" s="74">
        <v>93.84</v>
      </c>
      <c r="G18" s="74">
        <v>2.0</v>
      </c>
      <c r="H18" s="74" t="s">
        <v>349</v>
      </c>
      <c r="I18" s="74">
        <v>2.0</v>
      </c>
      <c r="J18" s="75" t="s">
        <v>381</v>
      </c>
      <c r="K18" s="76" t="s">
        <v>384</v>
      </c>
      <c r="L18" s="77">
        <v>37546.0</v>
      </c>
      <c r="M18" s="78" t="s">
        <v>385</v>
      </c>
      <c r="O18" s="79" t="s">
        <v>365</v>
      </c>
      <c r="P18" s="37">
        <v>95.83</v>
      </c>
    </row>
    <row r="19" ht="15.75" customHeight="1">
      <c r="A19" s="74">
        <v>33.0</v>
      </c>
      <c r="B19" s="74">
        <v>54.0</v>
      </c>
      <c r="C19" s="74">
        <v>30.0</v>
      </c>
      <c r="D19" s="74">
        <v>3.0</v>
      </c>
      <c r="E19" s="74">
        <v>2.0</v>
      </c>
      <c r="F19" s="74">
        <v>110.0</v>
      </c>
      <c r="G19" s="74">
        <v>2.0</v>
      </c>
      <c r="H19" s="74" t="s">
        <v>386</v>
      </c>
      <c r="I19" s="74">
        <v>4.0</v>
      </c>
      <c r="J19" s="75" t="s">
        <v>381</v>
      </c>
      <c r="K19" s="76" t="s">
        <v>384</v>
      </c>
      <c r="L19" s="77">
        <v>37546.0</v>
      </c>
      <c r="M19" s="78" t="s">
        <v>385</v>
      </c>
      <c r="O19" s="37" t="s">
        <v>275</v>
      </c>
      <c r="P19" s="37">
        <v>79.87</v>
      </c>
    </row>
    <row r="20" ht="15.75" customHeight="1">
      <c r="A20" s="74">
        <v>35.0</v>
      </c>
      <c r="B20" s="74">
        <v>49.0</v>
      </c>
      <c r="C20" s="74">
        <v>35.0</v>
      </c>
      <c r="D20" s="74">
        <v>6.0</v>
      </c>
      <c r="E20" s="74">
        <v>0.0</v>
      </c>
      <c r="F20" s="74">
        <v>100.0</v>
      </c>
      <c r="G20" s="74">
        <v>2.0</v>
      </c>
      <c r="H20" s="74" t="s">
        <v>359</v>
      </c>
      <c r="I20" s="74">
        <v>1.0</v>
      </c>
      <c r="J20" s="75" t="s">
        <v>381</v>
      </c>
      <c r="K20" s="76" t="s">
        <v>387</v>
      </c>
      <c r="L20" s="77">
        <v>37559.0</v>
      </c>
      <c r="M20" s="78" t="s">
        <v>388</v>
      </c>
      <c r="O20" s="37">
        <f>MEDIAN(F:F)</f>
        <v>79.87</v>
      </c>
    </row>
    <row r="21" ht="15.75" customHeight="1">
      <c r="A21" s="74">
        <v>10.0</v>
      </c>
      <c r="B21" s="74">
        <v>18.0</v>
      </c>
      <c r="C21" s="74">
        <v>7.0</v>
      </c>
      <c r="D21" s="74">
        <v>2.0</v>
      </c>
      <c r="E21" s="74">
        <v>0.0</v>
      </c>
      <c r="F21" s="74">
        <v>142.85</v>
      </c>
      <c r="G21" s="74">
        <v>2.0</v>
      </c>
      <c r="H21" s="74" t="s">
        <v>354</v>
      </c>
      <c r="I21" s="74">
        <v>3.0</v>
      </c>
      <c r="J21" s="75" t="s">
        <v>381</v>
      </c>
      <c r="K21" s="76" t="s">
        <v>387</v>
      </c>
      <c r="L21" s="77">
        <v>37559.0</v>
      </c>
      <c r="M21" s="78" t="s">
        <v>388</v>
      </c>
      <c r="O21" s="34" t="s">
        <v>389</v>
      </c>
    </row>
    <row r="22" ht="15.75" customHeight="1">
      <c r="A22" s="74">
        <v>2.0</v>
      </c>
      <c r="B22" s="74">
        <v>9.0</v>
      </c>
      <c r="C22" s="74">
        <v>6.0</v>
      </c>
      <c r="D22" s="74">
        <v>0.0</v>
      </c>
      <c r="E22" s="74">
        <v>0.0</v>
      </c>
      <c r="F22" s="74">
        <v>33.33</v>
      </c>
      <c r="G22" s="74">
        <v>2.0</v>
      </c>
      <c r="H22" s="74" t="s">
        <v>349</v>
      </c>
      <c r="I22" s="74">
        <v>1.0</v>
      </c>
      <c r="J22" s="75" t="s">
        <v>374</v>
      </c>
      <c r="K22" s="76" t="s">
        <v>92</v>
      </c>
      <c r="L22" s="77">
        <v>37602.0</v>
      </c>
      <c r="M22" s="78" t="s">
        <v>390</v>
      </c>
      <c r="O22" s="37" t="s">
        <v>391</v>
      </c>
      <c r="P22" s="37" t="s">
        <v>392</v>
      </c>
      <c r="R22" s="37" t="s">
        <v>391</v>
      </c>
      <c r="S22" s="37" t="s">
        <v>392</v>
      </c>
    </row>
    <row r="23" ht="15.75" customHeight="1">
      <c r="A23" s="74">
        <v>12.0</v>
      </c>
      <c r="B23" s="74">
        <v>31.0</v>
      </c>
      <c r="C23" s="74">
        <v>15.0</v>
      </c>
      <c r="D23" s="74">
        <v>2.0</v>
      </c>
      <c r="E23" s="74">
        <v>0.0</v>
      </c>
      <c r="F23" s="74">
        <v>80.0</v>
      </c>
      <c r="G23" s="74">
        <v>2.0</v>
      </c>
      <c r="H23" s="74" t="s">
        <v>359</v>
      </c>
      <c r="I23" s="74">
        <v>3.0</v>
      </c>
      <c r="J23" s="75" t="s">
        <v>374</v>
      </c>
      <c r="K23" s="76" t="s">
        <v>92</v>
      </c>
      <c r="L23" s="77">
        <v>37602.0</v>
      </c>
      <c r="M23" s="78" t="s">
        <v>390</v>
      </c>
      <c r="O23" s="81" t="s">
        <v>393</v>
      </c>
      <c r="P23" s="37">
        <v>7.0</v>
      </c>
      <c r="R23" s="37" t="s">
        <v>394</v>
      </c>
      <c r="S23" s="37">
        <v>27.0</v>
      </c>
    </row>
    <row r="24" ht="15.75" customHeight="1">
      <c r="A24" s="74">
        <v>1.0</v>
      </c>
      <c r="B24" s="74">
        <v>31.0</v>
      </c>
      <c r="C24" s="74">
        <v>21.0</v>
      </c>
      <c r="D24" s="74">
        <v>0.0</v>
      </c>
      <c r="E24" s="74">
        <v>0.0</v>
      </c>
      <c r="F24" s="74">
        <v>4.76</v>
      </c>
      <c r="G24" s="74">
        <v>2.0</v>
      </c>
      <c r="H24" s="74" t="s">
        <v>354</v>
      </c>
      <c r="I24" s="74">
        <v>1.0</v>
      </c>
      <c r="J24" s="75" t="s">
        <v>374</v>
      </c>
      <c r="K24" s="76" t="s">
        <v>218</v>
      </c>
      <c r="L24" s="77">
        <v>37609.0</v>
      </c>
      <c r="M24" s="78" t="s">
        <v>395</v>
      </c>
      <c r="O24" s="81" t="s">
        <v>396</v>
      </c>
      <c r="P24" s="37">
        <v>16.0</v>
      </c>
      <c r="R24" s="37" t="s">
        <v>397</v>
      </c>
      <c r="S24" s="37">
        <v>25.0</v>
      </c>
    </row>
    <row r="25" ht="15.75" customHeight="1">
      <c r="A25" s="74">
        <v>25.0</v>
      </c>
      <c r="B25" s="74">
        <v>17.0</v>
      </c>
      <c r="C25" s="74">
        <v>18.0</v>
      </c>
      <c r="D25" s="74">
        <v>4.0</v>
      </c>
      <c r="E25" s="74">
        <v>0.0</v>
      </c>
      <c r="F25" s="74">
        <v>138.88</v>
      </c>
      <c r="G25" s="74">
        <v>7.0</v>
      </c>
      <c r="H25" s="74" t="s">
        <v>354</v>
      </c>
      <c r="I25" s="74">
        <v>3.0</v>
      </c>
      <c r="J25" s="75" t="s">
        <v>374</v>
      </c>
      <c r="K25" s="76" t="s">
        <v>218</v>
      </c>
      <c r="L25" s="77">
        <v>37609.0</v>
      </c>
      <c r="M25" s="78" t="s">
        <v>395</v>
      </c>
      <c r="O25" s="81" t="s">
        <v>398</v>
      </c>
      <c r="P25" s="37">
        <v>10.0</v>
      </c>
      <c r="R25" s="37" t="s">
        <v>399</v>
      </c>
      <c r="S25" s="37">
        <v>22.0</v>
      </c>
    </row>
    <row r="26" ht="15.75" customHeight="1">
      <c r="A26" s="74">
        <v>29.0</v>
      </c>
      <c r="B26" s="74">
        <v>47.0</v>
      </c>
      <c r="C26" s="74">
        <v>32.0</v>
      </c>
      <c r="D26" s="74">
        <v>3.0</v>
      </c>
      <c r="E26" s="74">
        <v>1.0</v>
      </c>
      <c r="F26" s="74">
        <v>90.62</v>
      </c>
      <c r="G26" s="74">
        <v>2.0</v>
      </c>
      <c r="H26" s="74" t="s">
        <v>359</v>
      </c>
      <c r="I26" s="74">
        <v>1.0</v>
      </c>
      <c r="J26" s="75" t="s">
        <v>374</v>
      </c>
      <c r="K26" s="76" t="s">
        <v>361</v>
      </c>
      <c r="L26" s="77">
        <v>37902.0</v>
      </c>
      <c r="M26" s="78" t="s">
        <v>400</v>
      </c>
      <c r="O26" s="81" t="s">
        <v>401</v>
      </c>
      <c r="P26" s="37">
        <v>19.0</v>
      </c>
      <c r="R26" s="37" t="s">
        <v>401</v>
      </c>
      <c r="S26" s="37">
        <v>19.0</v>
      </c>
    </row>
    <row r="27" ht="15.75" customHeight="1">
      <c r="A27" s="74">
        <v>17.0</v>
      </c>
      <c r="B27" s="74">
        <v>36.0</v>
      </c>
      <c r="C27" s="74">
        <v>29.0</v>
      </c>
      <c r="D27" s="74">
        <v>1.0</v>
      </c>
      <c r="E27" s="74">
        <v>0.0</v>
      </c>
      <c r="F27" s="74">
        <v>58.62</v>
      </c>
      <c r="G27" s="74">
        <v>2.0</v>
      </c>
      <c r="H27" s="74" t="s">
        <v>354</v>
      </c>
      <c r="I27" s="74">
        <v>3.0</v>
      </c>
      <c r="J27" s="75" t="s">
        <v>374</v>
      </c>
      <c r="K27" s="76" t="s">
        <v>361</v>
      </c>
      <c r="L27" s="77">
        <v>37902.0</v>
      </c>
      <c r="M27" s="78" t="s">
        <v>400</v>
      </c>
      <c r="O27" s="81" t="s">
        <v>402</v>
      </c>
      <c r="P27" s="37">
        <v>11.0</v>
      </c>
      <c r="R27" s="37" t="s">
        <v>396</v>
      </c>
      <c r="S27" s="37">
        <v>16.0</v>
      </c>
    </row>
    <row r="28" ht="15.75" customHeight="1">
      <c r="A28" s="74">
        <v>130.0</v>
      </c>
      <c r="B28" s="74">
        <v>316.0</v>
      </c>
      <c r="C28" s="74">
        <v>225.0</v>
      </c>
      <c r="D28" s="74">
        <v>16.0</v>
      </c>
      <c r="E28" s="74">
        <v>2.0</v>
      </c>
      <c r="F28" s="74">
        <v>57.77</v>
      </c>
      <c r="G28" s="74">
        <v>2.0</v>
      </c>
      <c r="H28" s="74" t="s">
        <v>349</v>
      </c>
      <c r="I28" s="74">
        <v>2.0</v>
      </c>
      <c r="J28" s="75" t="s">
        <v>374</v>
      </c>
      <c r="K28" s="76" t="s">
        <v>403</v>
      </c>
      <c r="L28" s="77">
        <v>37910.0</v>
      </c>
      <c r="M28" s="78" t="s">
        <v>404</v>
      </c>
      <c r="O28" s="81" t="s">
        <v>399</v>
      </c>
      <c r="P28" s="37">
        <v>22.0</v>
      </c>
      <c r="R28" s="37" t="s">
        <v>405</v>
      </c>
      <c r="S28" s="37">
        <v>16.0</v>
      </c>
    </row>
    <row r="29" ht="15.75" customHeight="1">
      <c r="A29" s="74">
        <v>1.0</v>
      </c>
      <c r="B29" s="74">
        <v>13.0</v>
      </c>
      <c r="C29" s="74">
        <v>7.0</v>
      </c>
      <c r="D29" s="74">
        <v>0.0</v>
      </c>
      <c r="E29" s="74">
        <v>0.0</v>
      </c>
      <c r="F29" s="74">
        <v>14.28</v>
      </c>
      <c r="G29" s="74">
        <v>2.0</v>
      </c>
      <c r="H29" s="74" t="s">
        <v>354</v>
      </c>
      <c r="I29" s="74">
        <v>3.0</v>
      </c>
      <c r="J29" s="75" t="s">
        <v>374</v>
      </c>
      <c r="K29" s="76" t="s">
        <v>403</v>
      </c>
      <c r="L29" s="77">
        <v>37910.0</v>
      </c>
      <c r="M29" s="78" t="s">
        <v>404</v>
      </c>
      <c r="O29" s="81" t="s">
        <v>406</v>
      </c>
      <c r="P29" s="37">
        <v>2.0</v>
      </c>
      <c r="R29" s="37" t="s">
        <v>407</v>
      </c>
      <c r="S29" s="37">
        <v>13.0</v>
      </c>
    </row>
    <row r="30" ht="15.75" customHeight="1">
      <c r="A30" s="74">
        <v>45.0</v>
      </c>
      <c r="B30" s="74">
        <v>81.0</v>
      </c>
      <c r="C30" s="74">
        <v>51.0</v>
      </c>
      <c r="D30" s="74">
        <v>5.0</v>
      </c>
      <c r="E30" s="74">
        <v>0.0</v>
      </c>
      <c r="F30" s="74">
        <v>88.23</v>
      </c>
      <c r="G30" s="74">
        <v>2.0</v>
      </c>
      <c r="H30" s="74" t="s">
        <v>354</v>
      </c>
      <c r="I30" s="74">
        <v>2.0</v>
      </c>
      <c r="J30" s="75" t="s">
        <v>369</v>
      </c>
      <c r="K30" s="76" t="s">
        <v>408</v>
      </c>
      <c r="L30" s="77">
        <v>37959.0</v>
      </c>
      <c r="M30" s="78" t="s">
        <v>409</v>
      </c>
      <c r="O30" s="81" t="s">
        <v>394</v>
      </c>
      <c r="P30" s="37">
        <v>27.0</v>
      </c>
      <c r="R30" s="37" t="s">
        <v>402</v>
      </c>
      <c r="S30" s="37">
        <v>11.0</v>
      </c>
    </row>
    <row r="31" ht="15.75" customHeight="1">
      <c r="A31" s="74">
        <v>0.0</v>
      </c>
      <c r="B31" s="74">
        <v>5.0</v>
      </c>
      <c r="C31" s="74">
        <v>1.0</v>
      </c>
      <c r="D31" s="74">
        <v>0.0</v>
      </c>
      <c r="E31" s="74">
        <v>0.0</v>
      </c>
      <c r="F31" s="74">
        <v>0.0</v>
      </c>
      <c r="G31" s="74">
        <v>2.0</v>
      </c>
      <c r="H31" s="74" t="s">
        <v>354</v>
      </c>
      <c r="I31" s="74">
        <v>4.0</v>
      </c>
      <c r="J31" s="75" t="s">
        <v>369</v>
      </c>
      <c r="K31" s="76" t="s">
        <v>408</v>
      </c>
      <c r="L31" s="77">
        <v>37959.0</v>
      </c>
      <c r="M31" s="78" t="s">
        <v>409</v>
      </c>
      <c r="O31" s="81" t="s">
        <v>410</v>
      </c>
      <c r="P31" s="37">
        <v>10.0</v>
      </c>
      <c r="R31" s="37" t="s">
        <v>398</v>
      </c>
      <c r="S31" s="37">
        <v>10.0</v>
      </c>
    </row>
    <row r="32" ht="15.75" customHeight="1">
      <c r="A32" s="74">
        <v>47.0</v>
      </c>
      <c r="B32" s="74">
        <v>69.0</v>
      </c>
      <c r="C32" s="74">
        <v>41.0</v>
      </c>
      <c r="D32" s="74">
        <v>6.0</v>
      </c>
      <c r="E32" s="74">
        <v>0.0</v>
      </c>
      <c r="F32" s="74">
        <v>114.63</v>
      </c>
      <c r="G32" s="74">
        <v>2.0</v>
      </c>
      <c r="H32" s="74" t="s">
        <v>354</v>
      </c>
      <c r="I32" s="74">
        <v>2.0</v>
      </c>
      <c r="J32" s="75" t="s">
        <v>369</v>
      </c>
      <c r="K32" s="76" t="s">
        <v>411</v>
      </c>
      <c r="L32" s="77">
        <v>37967.0</v>
      </c>
      <c r="M32" s="78" t="s">
        <v>412</v>
      </c>
      <c r="O32" s="81" t="s">
        <v>397</v>
      </c>
      <c r="P32" s="37">
        <v>25.0</v>
      </c>
      <c r="R32" s="37" t="s">
        <v>410</v>
      </c>
      <c r="S32" s="37">
        <v>10.0</v>
      </c>
    </row>
    <row r="33" ht="15.75" customHeight="1">
      <c r="A33" s="74">
        <v>47.0</v>
      </c>
      <c r="B33" s="74">
        <v>120.0</v>
      </c>
      <c r="C33" s="74">
        <v>81.0</v>
      </c>
      <c r="D33" s="74">
        <v>7.0</v>
      </c>
      <c r="E33" s="74">
        <v>0.0</v>
      </c>
      <c r="F33" s="74">
        <v>58.02</v>
      </c>
      <c r="G33" s="74">
        <v>2.0</v>
      </c>
      <c r="H33" s="74" t="s">
        <v>386</v>
      </c>
      <c r="I33" s="74">
        <v>4.0</v>
      </c>
      <c r="J33" s="75" t="s">
        <v>369</v>
      </c>
      <c r="K33" s="76" t="s">
        <v>411</v>
      </c>
      <c r="L33" s="77">
        <v>37967.0</v>
      </c>
      <c r="M33" s="78" t="s">
        <v>412</v>
      </c>
      <c r="O33" s="81" t="s">
        <v>407</v>
      </c>
      <c r="P33" s="37">
        <v>13.0</v>
      </c>
      <c r="R33" s="37" t="s">
        <v>393</v>
      </c>
      <c r="S33" s="37">
        <v>7.0</v>
      </c>
    </row>
    <row r="34" ht="15.75" customHeight="1">
      <c r="A34" s="74">
        <v>195.0</v>
      </c>
      <c r="B34" s="74">
        <v>312.0</v>
      </c>
      <c r="C34" s="74">
        <v>233.0</v>
      </c>
      <c r="D34" s="74">
        <v>25.0</v>
      </c>
      <c r="E34" s="74">
        <v>5.0</v>
      </c>
      <c r="F34" s="74">
        <v>83.69</v>
      </c>
      <c r="G34" s="74">
        <v>2.0</v>
      </c>
      <c r="H34" s="74" t="s">
        <v>354</v>
      </c>
      <c r="I34" s="74">
        <v>1.0</v>
      </c>
      <c r="J34" s="75" t="s">
        <v>369</v>
      </c>
      <c r="K34" s="76" t="s">
        <v>413</v>
      </c>
      <c r="L34" s="77">
        <v>37981.0</v>
      </c>
      <c r="M34" s="78" t="s">
        <v>414</v>
      </c>
      <c r="O34" s="81" t="s">
        <v>405</v>
      </c>
      <c r="P34" s="37">
        <v>16.0</v>
      </c>
      <c r="R34" s="37" t="s">
        <v>415</v>
      </c>
      <c r="S34" s="37">
        <v>3.0</v>
      </c>
    </row>
    <row r="35" ht="15.75" customHeight="1">
      <c r="A35" s="74">
        <v>11.0</v>
      </c>
      <c r="B35" s="74">
        <v>22.0</v>
      </c>
      <c r="C35" s="74">
        <v>13.0</v>
      </c>
      <c r="D35" s="74">
        <v>2.0</v>
      </c>
      <c r="E35" s="74">
        <v>0.0</v>
      </c>
      <c r="F35" s="74">
        <v>84.61</v>
      </c>
      <c r="G35" s="74">
        <v>2.0</v>
      </c>
      <c r="H35" s="74" t="s">
        <v>354</v>
      </c>
      <c r="I35" s="74">
        <v>3.0</v>
      </c>
      <c r="J35" s="75" t="s">
        <v>369</v>
      </c>
      <c r="K35" s="76" t="s">
        <v>413</v>
      </c>
      <c r="L35" s="77">
        <v>37981.0</v>
      </c>
      <c r="M35" s="78" t="s">
        <v>414</v>
      </c>
      <c r="O35" s="81" t="s">
        <v>415</v>
      </c>
      <c r="P35" s="37">
        <v>3.0</v>
      </c>
      <c r="R35" s="37" t="s">
        <v>406</v>
      </c>
      <c r="S35" s="37">
        <v>2.0</v>
      </c>
    </row>
    <row r="36" ht="15.75" customHeight="1">
      <c r="A36" s="74">
        <v>72.0</v>
      </c>
      <c r="B36" s="74">
        <v>169.0</v>
      </c>
      <c r="C36" s="74">
        <v>115.0</v>
      </c>
      <c r="D36" s="74">
        <v>10.0</v>
      </c>
      <c r="E36" s="74">
        <v>1.0</v>
      </c>
      <c r="F36" s="74">
        <v>62.6</v>
      </c>
      <c r="G36" s="74">
        <v>2.0</v>
      </c>
      <c r="H36" s="74" t="s">
        <v>354</v>
      </c>
      <c r="I36" s="74">
        <v>1.0</v>
      </c>
      <c r="J36" s="75" t="s">
        <v>369</v>
      </c>
      <c r="K36" s="76" t="s">
        <v>148</v>
      </c>
      <c r="L36" s="77">
        <v>37988.0</v>
      </c>
      <c r="M36" s="78" t="s">
        <v>416</v>
      </c>
      <c r="O36" s="37" t="s">
        <v>417</v>
      </c>
      <c r="P36" s="37">
        <v>1.0</v>
      </c>
      <c r="R36" s="37" t="s">
        <v>418</v>
      </c>
      <c r="S36" s="37">
        <v>2.0</v>
      </c>
    </row>
    <row r="37" ht="15.75" customHeight="1">
      <c r="A37" s="74">
        <v>47.0</v>
      </c>
      <c r="B37" s="74">
        <v>76.0</v>
      </c>
      <c r="C37" s="74">
        <v>50.0</v>
      </c>
      <c r="D37" s="74">
        <v>8.0</v>
      </c>
      <c r="E37" s="74">
        <v>0.0</v>
      </c>
      <c r="F37" s="74">
        <v>94.0</v>
      </c>
      <c r="G37" s="74">
        <v>2.0</v>
      </c>
      <c r="H37" s="74" t="s">
        <v>354</v>
      </c>
      <c r="I37" s="74">
        <v>3.0</v>
      </c>
      <c r="J37" s="75" t="s">
        <v>369</v>
      </c>
      <c r="K37" s="76" t="s">
        <v>148</v>
      </c>
      <c r="L37" s="77">
        <v>37988.0</v>
      </c>
      <c r="M37" s="78" t="s">
        <v>416</v>
      </c>
      <c r="O37" s="37" t="s">
        <v>418</v>
      </c>
      <c r="P37" s="37">
        <v>2.0</v>
      </c>
      <c r="R37" s="37" t="s">
        <v>417</v>
      </c>
      <c r="S37" s="37">
        <v>1.0</v>
      </c>
    </row>
    <row r="38" ht="15.75" customHeight="1">
      <c r="A38" s="74">
        <v>309.0</v>
      </c>
      <c r="B38" s="74">
        <v>531.0</v>
      </c>
      <c r="C38" s="74">
        <v>375.0</v>
      </c>
      <c r="D38" s="74">
        <v>39.0</v>
      </c>
      <c r="E38" s="74">
        <v>6.0</v>
      </c>
      <c r="F38" s="74">
        <v>82.4</v>
      </c>
      <c r="G38" s="74">
        <v>2.0</v>
      </c>
      <c r="H38" s="74" t="s">
        <v>354</v>
      </c>
      <c r="I38" s="74">
        <v>1.0</v>
      </c>
      <c r="J38" s="75" t="s">
        <v>375</v>
      </c>
      <c r="K38" s="76" t="s">
        <v>419</v>
      </c>
      <c r="L38" s="77">
        <v>38074.0</v>
      </c>
      <c r="M38" s="78" t="s">
        <v>420</v>
      </c>
      <c r="O38" s="37" t="s">
        <v>378</v>
      </c>
      <c r="P38" s="37">
        <v>1.0</v>
      </c>
      <c r="R38" s="37" t="s">
        <v>378</v>
      </c>
      <c r="S38" s="37">
        <v>1.0</v>
      </c>
    </row>
    <row r="39" ht="15.75" customHeight="1">
      <c r="A39" s="74">
        <v>39.0</v>
      </c>
      <c r="B39" s="74">
        <v>66.0</v>
      </c>
      <c r="C39" s="74">
        <v>43.0</v>
      </c>
      <c r="D39" s="74">
        <v>6.0</v>
      </c>
      <c r="E39" s="74">
        <v>1.0</v>
      </c>
      <c r="F39" s="74">
        <v>90.69</v>
      </c>
      <c r="G39" s="74">
        <v>2.0</v>
      </c>
      <c r="H39" s="74" t="s">
        <v>354</v>
      </c>
      <c r="I39" s="74">
        <v>1.0</v>
      </c>
      <c r="J39" s="75" t="s">
        <v>375</v>
      </c>
      <c r="K39" s="76" t="s">
        <v>421</v>
      </c>
      <c r="L39" s="77">
        <v>38082.0</v>
      </c>
      <c r="M39" s="78" t="s">
        <v>422</v>
      </c>
    </row>
    <row r="40" ht="15.75" customHeight="1">
      <c r="A40" s="74">
        <v>90.0</v>
      </c>
      <c r="B40" s="74">
        <v>214.0</v>
      </c>
      <c r="C40" s="74">
        <v>134.0</v>
      </c>
      <c r="D40" s="74">
        <v>14.0</v>
      </c>
      <c r="E40" s="74">
        <v>0.0</v>
      </c>
      <c r="F40" s="74">
        <v>67.16</v>
      </c>
      <c r="G40" s="74">
        <v>2.0</v>
      </c>
      <c r="H40" s="74" t="s">
        <v>354</v>
      </c>
      <c r="I40" s="74">
        <v>3.0</v>
      </c>
      <c r="J40" s="75" t="s">
        <v>375</v>
      </c>
      <c r="K40" s="76" t="s">
        <v>421</v>
      </c>
      <c r="L40" s="77">
        <v>38082.0</v>
      </c>
      <c r="M40" s="78" t="s">
        <v>422</v>
      </c>
      <c r="O40" s="34" t="s">
        <v>423</v>
      </c>
    </row>
    <row r="41" ht="15.75" customHeight="1">
      <c r="A41" s="74">
        <v>0.0</v>
      </c>
      <c r="B41" s="74">
        <v>1.0</v>
      </c>
      <c r="C41" s="74">
        <v>1.0</v>
      </c>
      <c r="D41" s="74">
        <v>0.0</v>
      </c>
      <c r="E41" s="74">
        <v>0.0</v>
      </c>
      <c r="F41" s="74">
        <v>0.0</v>
      </c>
      <c r="G41" s="74">
        <v>1.0</v>
      </c>
      <c r="H41" s="74" t="s">
        <v>354</v>
      </c>
      <c r="I41" s="74">
        <v>2.0</v>
      </c>
      <c r="J41" s="75" t="s">
        <v>375</v>
      </c>
      <c r="K41" s="76" t="s">
        <v>424</v>
      </c>
      <c r="L41" s="77">
        <v>38090.0</v>
      </c>
      <c r="M41" s="78" t="s">
        <v>425</v>
      </c>
    </row>
    <row r="42" ht="15.75" customHeight="1">
      <c r="A42" s="74">
        <v>39.0</v>
      </c>
      <c r="B42" s="74">
        <v>97.0</v>
      </c>
      <c r="C42" s="74">
        <v>57.0</v>
      </c>
      <c r="D42" s="74">
        <v>6.0</v>
      </c>
      <c r="E42" s="74">
        <v>0.0</v>
      </c>
      <c r="F42" s="74">
        <v>68.42</v>
      </c>
      <c r="G42" s="74">
        <v>2.0</v>
      </c>
      <c r="H42" s="74" t="s">
        <v>354</v>
      </c>
      <c r="I42" s="74">
        <v>2.0</v>
      </c>
      <c r="J42" s="75" t="s">
        <v>369</v>
      </c>
      <c r="K42" s="76" t="s">
        <v>186</v>
      </c>
      <c r="L42" s="77">
        <v>38266.0</v>
      </c>
      <c r="M42" s="78" t="s">
        <v>426</v>
      </c>
    </row>
    <row r="43" ht="15.75" customHeight="1">
      <c r="A43" s="74">
        <v>0.0</v>
      </c>
      <c r="B43" s="74">
        <v>10.0</v>
      </c>
      <c r="C43" s="74">
        <v>7.0</v>
      </c>
      <c r="D43" s="74">
        <v>0.0</v>
      </c>
      <c r="E43" s="74">
        <v>0.0</v>
      </c>
      <c r="F43" s="74">
        <v>0.0</v>
      </c>
      <c r="G43" s="74">
        <v>2.0</v>
      </c>
      <c r="H43" s="74" t="s">
        <v>359</v>
      </c>
      <c r="I43" s="74">
        <v>4.0</v>
      </c>
      <c r="J43" s="75" t="s">
        <v>369</v>
      </c>
      <c r="K43" s="76" t="s">
        <v>186</v>
      </c>
      <c r="L43" s="77">
        <v>38266.0</v>
      </c>
      <c r="M43" s="78" t="s">
        <v>426</v>
      </c>
    </row>
    <row r="44" ht="15.75" customHeight="1">
      <c r="A44" s="74">
        <v>155.0</v>
      </c>
      <c r="B44" s="74">
        <v>356.0</v>
      </c>
      <c r="C44" s="74">
        <v>221.0</v>
      </c>
      <c r="D44" s="74">
        <v>21.0</v>
      </c>
      <c r="E44" s="74">
        <v>0.0</v>
      </c>
      <c r="F44" s="74">
        <v>70.13</v>
      </c>
      <c r="G44" s="74">
        <v>2.0</v>
      </c>
      <c r="H44" s="74" t="s">
        <v>354</v>
      </c>
      <c r="I44" s="74">
        <v>2.0</v>
      </c>
      <c r="J44" s="75" t="s">
        <v>369</v>
      </c>
      <c r="K44" s="76" t="s">
        <v>384</v>
      </c>
      <c r="L44" s="77">
        <v>38274.0</v>
      </c>
      <c r="M44" s="78" t="s">
        <v>427</v>
      </c>
    </row>
    <row r="45" ht="15.75" customHeight="1">
      <c r="A45" s="74" t="s">
        <v>428</v>
      </c>
      <c r="B45" s="74">
        <v>12.0</v>
      </c>
      <c r="C45" s="74">
        <v>10.0</v>
      </c>
      <c r="D45" s="74">
        <v>3.0</v>
      </c>
      <c r="E45" s="74">
        <v>0.0</v>
      </c>
      <c r="F45" s="74">
        <v>120.0</v>
      </c>
      <c r="G45" s="74">
        <v>2.0</v>
      </c>
      <c r="H45" s="74" t="s">
        <v>429</v>
      </c>
      <c r="I45" s="74">
        <v>4.0</v>
      </c>
      <c r="J45" s="75" t="s">
        <v>369</v>
      </c>
      <c r="K45" s="76" t="s">
        <v>384</v>
      </c>
      <c r="L45" s="77">
        <v>38274.0</v>
      </c>
      <c r="M45" s="78" t="s">
        <v>427</v>
      </c>
    </row>
    <row r="46" ht="15.75" customHeight="1">
      <c r="A46" s="74">
        <v>22.0</v>
      </c>
      <c r="B46" s="74">
        <v>33.0</v>
      </c>
      <c r="C46" s="74">
        <v>20.0</v>
      </c>
      <c r="D46" s="74">
        <v>4.0</v>
      </c>
      <c r="E46" s="74">
        <v>0.0</v>
      </c>
      <c r="F46" s="74">
        <v>110.0</v>
      </c>
      <c r="G46" s="74">
        <v>2.0</v>
      </c>
      <c r="H46" s="74" t="s">
        <v>354</v>
      </c>
      <c r="I46" s="74">
        <v>2.0</v>
      </c>
      <c r="J46" s="75" t="s">
        <v>369</v>
      </c>
      <c r="K46" s="76" t="s">
        <v>430</v>
      </c>
      <c r="L46" s="77">
        <v>38286.0</v>
      </c>
      <c r="M46" s="78" t="s">
        <v>431</v>
      </c>
    </row>
    <row r="47" ht="15.75" customHeight="1">
      <c r="A47" s="74">
        <v>58.0</v>
      </c>
      <c r="B47" s="74">
        <v>141.0</v>
      </c>
      <c r="C47" s="74">
        <v>94.0</v>
      </c>
      <c r="D47" s="74">
        <v>8.0</v>
      </c>
      <c r="E47" s="74">
        <v>0.0</v>
      </c>
      <c r="F47" s="74">
        <v>61.7</v>
      </c>
      <c r="G47" s="74">
        <v>2.0</v>
      </c>
      <c r="H47" s="74" t="s">
        <v>354</v>
      </c>
      <c r="I47" s="74">
        <v>4.0</v>
      </c>
      <c r="J47" s="75" t="s">
        <v>369</v>
      </c>
      <c r="K47" s="76" t="s">
        <v>430</v>
      </c>
      <c r="L47" s="77">
        <v>38286.0</v>
      </c>
      <c r="M47" s="78" t="s">
        <v>431</v>
      </c>
    </row>
    <row r="48" ht="15.75" customHeight="1">
      <c r="A48" s="74">
        <v>8.0</v>
      </c>
      <c r="B48" s="74">
        <v>13.0</v>
      </c>
      <c r="C48" s="74">
        <v>11.0</v>
      </c>
      <c r="D48" s="74">
        <v>1.0</v>
      </c>
      <c r="E48" s="74">
        <v>0.0</v>
      </c>
      <c r="F48" s="74">
        <v>72.72</v>
      </c>
      <c r="G48" s="74">
        <v>2.0</v>
      </c>
      <c r="H48" s="74" t="s">
        <v>349</v>
      </c>
      <c r="I48" s="74">
        <v>1.0</v>
      </c>
      <c r="J48" s="75" t="s">
        <v>369</v>
      </c>
      <c r="K48" s="76" t="s">
        <v>382</v>
      </c>
      <c r="L48" s="77">
        <v>38294.0</v>
      </c>
      <c r="M48" s="78" t="s">
        <v>432</v>
      </c>
    </row>
    <row r="49" ht="15.75" customHeight="1">
      <c r="A49" s="74">
        <v>5.0</v>
      </c>
      <c r="B49" s="74">
        <v>25.0</v>
      </c>
      <c r="C49" s="74">
        <v>14.0</v>
      </c>
      <c r="D49" s="74">
        <v>1.0</v>
      </c>
      <c r="E49" s="74">
        <v>0.0</v>
      </c>
      <c r="F49" s="74">
        <v>35.71</v>
      </c>
      <c r="G49" s="74">
        <v>2.0</v>
      </c>
      <c r="H49" s="74" t="s">
        <v>359</v>
      </c>
      <c r="I49" s="74">
        <v>3.0</v>
      </c>
      <c r="J49" s="75" t="s">
        <v>369</v>
      </c>
      <c r="K49" s="76" t="s">
        <v>382</v>
      </c>
      <c r="L49" s="77">
        <v>38294.0</v>
      </c>
      <c r="M49" s="78" t="s">
        <v>432</v>
      </c>
    </row>
    <row r="50" ht="15.75" customHeight="1">
      <c r="A50" s="74">
        <v>164.0</v>
      </c>
      <c r="B50" s="74">
        <v>328.0</v>
      </c>
      <c r="C50" s="74">
        <v>228.0</v>
      </c>
      <c r="D50" s="74">
        <v>24.0</v>
      </c>
      <c r="E50" s="74">
        <v>2.0</v>
      </c>
      <c r="F50" s="74">
        <v>71.92</v>
      </c>
      <c r="G50" s="74">
        <v>1.0</v>
      </c>
      <c r="H50" s="74" t="s">
        <v>359</v>
      </c>
      <c r="I50" s="74">
        <v>2.0</v>
      </c>
      <c r="J50" s="75" t="s">
        <v>350</v>
      </c>
      <c r="K50" s="76" t="s">
        <v>101</v>
      </c>
      <c r="L50" s="77">
        <v>38311.0</v>
      </c>
      <c r="M50" s="78" t="s">
        <v>433</v>
      </c>
    </row>
    <row r="51" ht="15.75" customHeight="1">
      <c r="A51" s="74">
        <v>88.0</v>
      </c>
      <c r="B51" s="74">
        <v>189.0</v>
      </c>
      <c r="C51" s="74">
        <v>118.0</v>
      </c>
      <c r="D51" s="74">
        <v>11.0</v>
      </c>
      <c r="E51" s="74">
        <v>2.0</v>
      </c>
      <c r="F51" s="74">
        <v>74.57</v>
      </c>
      <c r="G51" s="74">
        <v>1.0</v>
      </c>
      <c r="H51" s="74" t="s">
        <v>354</v>
      </c>
      <c r="I51" s="74">
        <v>2.0</v>
      </c>
      <c r="J51" s="75" t="s">
        <v>350</v>
      </c>
      <c r="K51" s="76" t="s">
        <v>387</v>
      </c>
      <c r="L51" s="77">
        <v>38319.0</v>
      </c>
      <c r="M51" s="78" t="s">
        <v>434</v>
      </c>
    </row>
    <row r="52" ht="15.75" customHeight="1">
      <c r="A52" s="74">
        <v>10.0</v>
      </c>
      <c r="B52" s="74">
        <v>23.0</v>
      </c>
      <c r="C52" s="74">
        <v>18.0</v>
      </c>
      <c r="D52" s="74">
        <v>1.0</v>
      </c>
      <c r="E52" s="74">
        <v>0.0</v>
      </c>
      <c r="F52" s="74">
        <v>55.55</v>
      </c>
      <c r="G52" s="74">
        <v>1.0</v>
      </c>
      <c r="H52" s="74" t="s">
        <v>354</v>
      </c>
      <c r="I52" s="74">
        <v>4.0</v>
      </c>
      <c r="J52" s="75" t="s">
        <v>350</v>
      </c>
      <c r="K52" s="76" t="s">
        <v>387</v>
      </c>
      <c r="L52" s="77">
        <v>38319.0</v>
      </c>
      <c r="M52" s="78" t="s">
        <v>434</v>
      </c>
    </row>
    <row r="53" ht="15.75" customHeight="1">
      <c r="A53" s="74">
        <v>13.0</v>
      </c>
      <c r="B53" s="74">
        <v>23.0</v>
      </c>
      <c r="C53" s="74">
        <v>18.0</v>
      </c>
      <c r="D53" s="74">
        <v>3.0</v>
      </c>
      <c r="E53" s="74">
        <v>0.0</v>
      </c>
      <c r="F53" s="74">
        <v>72.22</v>
      </c>
      <c r="G53" s="74">
        <v>2.0</v>
      </c>
      <c r="H53" s="74" t="s">
        <v>359</v>
      </c>
      <c r="I53" s="74">
        <v>2.0</v>
      </c>
      <c r="J53" s="75" t="s">
        <v>371</v>
      </c>
      <c r="K53" s="76" t="s">
        <v>435</v>
      </c>
      <c r="L53" s="77">
        <v>38331.0</v>
      </c>
      <c r="M53" s="78" t="s">
        <v>436</v>
      </c>
    </row>
    <row r="54" ht="15.75" customHeight="1">
      <c r="A54" s="74">
        <v>10.0</v>
      </c>
      <c r="B54" s="74">
        <v>19.0</v>
      </c>
      <c r="C54" s="74">
        <v>16.0</v>
      </c>
      <c r="D54" s="74">
        <v>2.0</v>
      </c>
      <c r="E54" s="74">
        <v>0.0</v>
      </c>
      <c r="F54" s="74">
        <v>62.5</v>
      </c>
      <c r="G54" s="74">
        <v>1.0</v>
      </c>
      <c r="H54" s="74" t="s">
        <v>354</v>
      </c>
      <c r="I54" s="74">
        <v>1.0</v>
      </c>
      <c r="J54" s="75" t="s">
        <v>371</v>
      </c>
      <c r="K54" s="76" t="s">
        <v>437</v>
      </c>
      <c r="L54" s="77">
        <v>38338.0</v>
      </c>
      <c r="M54" s="78" t="s">
        <v>438</v>
      </c>
    </row>
    <row r="55" ht="15.75" customHeight="1">
      <c r="A55" s="74">
        <v>173.0</v>
      </c>
      <c r="B55" s="74">
        <v>352.0</v>
      </c>
      <c r="C55" s="74">
        <v>244.0</v>
      </c>
      <c r="D55" s="74">
        <v>19.0</v>
      </c>
      <c r="E55" s="74">
        <v>2.0</v>
      </c>
      <c r="F55" s="74">
        <v>70.9</v>
      </c>
      <c r="G55" s="74">
        <v>2.0</v>
      </c>
      <c r="H55" s="74" t="s">
        <v>354</v>
      </c>
      <c r="I55" s="74">
        <v>2.0</v>
      </c>
      <c r="J55" s="75" t="s">
        <v>375</v>
      </c>
      <c r="K55" s="76" t="s">
        <v>403</v>
      </c>
      <c r="L55" s="77">
        <v>38419.0</v>
      </c>
      <c r="M55" s="78" t="s">
        <v>439</v>
      </c>
    </row>
    <row r="56" ht="15.75" customHeight="1">
      <c r="A56" s="74">
        <v>36.0</v>
      </c>
      <c r="B56" s="74">
        <v>70.0</v>
      </c>
      <c r="C56" s="74">
        <v>56.0</v>
      </c>
      <c r="D56" s="74">
        <v>6.0</v>
      </c>
      <c r="E56" s="74">
        <v>0.0</v>
      </c>
      <c r="F56" s="74">
        <v>64.28</v>
      </c>
      <c r="G56" s="74">
        <v>2.0</v>
      </c>
      <c r="H56" s="74" t="s">
        <v>386</v>
      </c>
      <c r="I56" s="74">
        <v>4.0</v>
      </c>
      <c r="J56" s="75" t="s">
        <v>375</v>
      </c>
      <c r="K56" s="76" t="s">
        <v>403</v>
      </c>
      <c r="L56" s="77">
        <v>38419.0</v>
      </c>
      <c r="M56" s="78" t="s">
        <v>439</v>
      </c>
    </row>
    <row r="57" ht="15.75" customHeight="1">
      <c r="A57" s="74">
        <v>81.0</v>
      </c>
      <c r="B57" s="74">
        <v>149.0</v>
      </c>
      <c r="C57" s="74">
        <v>114.0</v>
      </c>
      <c r="D57" s="74">
        <v>11.0</v>
      </c>
      <c r="E57" s="74">
        <v>0.0</v>
      </c>
      <c r="F57" s="74">
        <v>71.05</v>
      </c>
      <c r="G57" s="74">
        <v>1.0</v>
      </c>
      <c r="H57" s="74" t="s">
        <v>354</v>
      </c>
      <c r="I57" s="74">
        <v>1.0</v>
      </c>
      <c r="J57" s="75" t="s">
        <v>375</v>
      </c>
      <c r="K57" s="76" t="s">
        <v>387</v>
      </c>
      <c r="L57" s="77">
        <v>38427.0</v>
      </c>
      <c r="M57" s="78" t="s">
        <v>440</v>
      </c>
    </row>
    <row r="58" ht="15.75" customHeight="1">
      <c r="A58" s="74">
        <v>15.0</v>
      </c>
      <c r="B58" s="74">
        <v>17.0</v>
      </c>
      <c r="C58" s="74">
        <v>10.0</v>
      </c>
      <c r="D58" s="74">
        <v>3.0</v>
      </c>
      <c r="E58" s="74">
        <v>0.0</v>
      </c>
      <c r="F58" s="74">
        <v>150.0</v>
      </c>
      <c r="G58" s="74">
        <v>1.0</v>
      </c>
      <c r="H58" s="74" t="s">
        <v>349</v>
      </c>
      <c r="I58" s="74">
        <v>3.0</v>
      </c>
      <c r="J58" s="75" t="s">
        <v>375</v>
      </c>
      <c r="K58" s="76" t="s">
        <v>387</v>
      </c>
      <c r="L58" s="77">
        <v>38427.0</v>
      </c>
      <c r="M58" s="78" t="s">
        <v>440</v>
      </c>
    </row>
    <row r="59" ht="15.75" customHeight="1">
      <c r="A59" s="74">
        <v>201.0</v>
      </c>
      <c r="B59" s="74">
        <v>325.0</v>
      </c>
      <c r="C59" s="74">
        <v>262.0</v>
      </c>
      <c r="D59" s="74">
        <v>28.0</v>
      </c>
      <c r="E59" s="74">
        <v>2.0</v>
      </c>
      <c r="F59" s="74">
        <v>76.71</v>
      </c>
      <c r="G59" s="74">
        <v>2.0</v>
      </c>
      <c r="H59" s="74" t="s">
        <v>354</v>
      </c>
      <c r="I59" s="74">
        <v>2.0</v>
      </c>
      <c r="J59" s="75" t="s">
        <v>375</v>
      </c>
      <c r="K59" s="76" t="s">
        <v>186</v>
      </c>
      <c r="L59" s="77">
        <v>38435.0</v>
      </c>
      <c r="M59" s="78" t="s">
        <v>441</v>
      </c>
    </row>
    <row r="60" ht="15.75" customHeight="1">
      <c r="A60" s="74">
        <v>38.0</v>
      </c>
      <c r="B60" s="74">
        <v>107.0</v>
      </c>
      <c r="C60" s="74">
        <v>53.0</v>
      </c>
      <c r="D60" s="74">
        <v>6.0</v>
      </c>
      <c r="E60" s="74">
        <v>0.0</v>
      </c>
      <c r="F60" s="74">
        <v>71.69</v>
      </c>
      <c r="G60" s="74">
        <v>2.0</v>
      </c>
      <c r="H60" s="74" t="s">
        <v>442</v>
      </c>
      <c r="I60" s="74">
        <v>4.0</v>
      </c>
      <c r="J60" s="75" t="s">
        <v>375</v>
      </c>
      <c r="K60" s="76" t="s">
        <v>186</v>
      </c>
      <c r="L60" s="77">
        <v>38435.0</v>
      </c>
      <c r="M60" s="78" t="s">
        <v>441</v>
      </c>
    </row>
    <row r="61" ht="15.75" customHeight="1">
      <c r="A61" s="74">
        <v>44.0</v>
      </c>
      <c r="B61" s="74">
        <v>82.0</v>
      </c>
      <c r="C61" s="74">
        <v>48.0</v>
      </c>
      <c r="D61" s="74">
        <v>6.0</v>
      </c>
      <c r="E61" s="74">
        <v>1.0</v>
      </c>
      <c r="F61" s="74">
        <v>91.66</v>
      </c>
      <c r="G61" s="74">
        <v>2.0</v>
      </c>
      <c r="H61" s="74" t="s">
        <v>349</v>
      </c>
      <c r="I61" s="74">
        <v>2.0</v>
      </c>
      <c r="J61" s="75" t="s">
        <v>365</v>
      </c>
      <c r="K61" s="76" t="s">
        <v>443</v>
      </c>
      <c r="L61" s="80" t="s">
        <v>417</v>
      </c>
      <c r="M61" s="78" t="s">
        <v>444</v>
      </c>
    </row>
    <row r="62" ht="15.75" customHeight="1">
      <c r="A62" s="74">
        <v>44.0</v>
      </c>
      <c r="B62" s="74">
        <v>57.0</v>
      </c>
      <c r="C62" s="74">
        <v>44.0</v>
      </c>
      <c r="D62" s="74">
        <v>7.0</v>
      </c>
      <c r="E62" s="74">
        <v>0.0</v>
      </c>
      <c r="F62" s="74">
        <v>100.0</v>
      </c>
      <c r="G62" s="74">
        <v>2.0</v>
      </c>
      <c r="H62" s="74" t="s">
        <v>354</v>
      </c>
      <c r="I62" s="74">
        <v>2.0</v>
      </c>
      <c r="J62" s="75" t="s">
        <v>365</v>
      </c>
      <c r="K62" s="76" t="s">
        <v>445</v>
      </c>
      <c r="L62" s="80" t="s">
        <v>418</v>
      </c>
      <c r="M62" s="78" t="s">
        <v>446</v>
      </c>
    </row>
    <row r="63" ht="15.75" customHeight="1">
      <c r="A63" s="74" t="s">
        <v>447</v>
      </c>
      <c r="B63" s="74">
        <v>9.0</v>
      </c>
      <c r="C63" s="74">
        <v>11.0</v>
      </c>
      <c r="D63" s="74">
        <v>3.0</v>
      </c>
      <c r="E63" s="74">
        <v>0.0</v>
      </c>
      <c r="F63" s="74">
        <v>127.27</v>
      </c>
      <c r="G63" s="74">
        <v>2.0</v>
      </c>
      <c r="H63" s="74" t="s">
        <v>429</v>
      </c>
      <c r="I63" s="74">
        <v>4.0</v>
      </c>
      <c r="J63" s="75" t="s">
        <v>365</v>
      </c>
      <c r="K63" s="76" t="s">
        <v>445</v>
      </c>
      <c r="L63" s="80" t="s">
        <v>418</v>
      </c>
      <c r="M63" s="78" t="s">
        <v>446</v>
      </c>
    </row>
    <row r="64" ht="15.75" customHeight="1">
      <c r="A64" s="74">
        <v>76.0</v>
      </c>
      <c r="B64" s="74">
        <v>148.0</v>
      </c>
      <c r="C64" s="74">
        <v>82.0</v>
      </c>
      <c r="D64" s="74">
        <v>14.0</v>
      </c>
      <c r="E64" s="74">
        <v>0.0</v>
      </c>
      <c r="F64" s="74">
        <v>92.68</v>
      </c>
      <c r="G64" s="74">
        <v>2.0</v>
      </c>
      <c r="H64" s="74" t="s">
        <v>354</v>
      </c>
      <c r="I64" s="74">
        <v>2.0</v>
      </c>
      <c r="J64" s="75" t="s">
        <v>369</v>
      </c>
      <c r="K64" s="76" t="s">
        <v>148</v>
      </c>
      <c r="L64" s="77">
        <v>38639.0</v>
      </c>
      <c r="M64" s="78" t="s">
        <v>448</v>
      </c>
    </row>
    <row r="65" ht="15.75" customHeight="1">
      <c r="A65" s="74">
        <v>7.0</v>
      </c>
      <c r="B65" s="74">
        <v>24.0</v>
      </c>
      <c r="C65" s="74">
        <v>13.0</v>
      </c>
      <c r="D65" s="74">
        <v>0.0</v>
      </c>
      <c r="E65" s="74">
        <v>1.0</v>
      </c>
      <c r="F65" s="74">
        <v>53.84</v>
      </c>
      <c r="G65" s="74">
        <v>2.0</v>
      </c>
      <c r="H65" s="74" t="s">
        <v>354</v>
      </c>
      <c r="I65" s="74">
        <v>4.0</v>
      </c>
      <c r="J65" s="75" t="s">
        <v>369</v>
      </c>
      <c r="K65" s="76" t="s">
        <v>148</v>
      </c>
      <c r="L65" s="77">
        <v>38639.0</v>
      </c>
      <c r="M65" s="78" t="s">
        <v>448</v>
      </c>
    </row>
    <row r="66" ht="15.75" customHeight="1">
      <c r="A66" s="74">
        <v>36.0</v>
      </c>
      <c r="B66" s="74">
        <v>43.0</v>
      </c>
      <c r="C66" s="74">
        <v>28.0</v>
      </c>
      <c r="D66" s="74">
        <v>7.0</v>
      </c>
      <c r="E66" s="74">
        <v>0.0</v>
      </c>
      <c r="F66" s="74">
        <v>128.57</v>
      </c>
      <c r="G66" s="74">
        <v>2.0</v>
      </c>
      <c r="H66" s="74" t="s">
        <v>354</v>
      </c>
      <c r="I66" s="74">
        <v>1.0</v>
      </c>
      <c r="J66" s="75" t="s">
        <v>380</v>
      </c>
      <c r="K66" s="76" t="s">
        <v>384</v>
      </c>
      <c r="L66" s="77">
        <v>38688.0</v>
      </c>
      <c r="M66" s="78" t="s">
        <v>449</v>
      </c>
    </row>
    <row r="67" ht="15.75" customHeight="1">
      <c r="A67" s="74">
        <v>20.0</v>
      </c>
      <c r="B67" s="74">
        <v>62.0</v>
      </c>
      <c r="C67" s="74">
        <v>35.0</v>
      </c>
      <c r="D67" s="74">
        <v>4.0</v>
      </c>
      <c r="E67" s="74">
        <v>0.0</v>
      </c>
      <c r="F67" s="74">
        <v>57.14</v>
      </c>
      <c r="G67" s="74">
        <v>2.0</v>
      </c>
      <c r="H67" s="74" t="s">
        <v>349</v>
      </c>
      <c r="I67" s="74">
        <v>1.0</v>
      </c>
      <c r="J67" s="75" t="s">
        <v>380</v>
      </c>
      <c r="K67" s="76" t="s">
        <v>361</v>
      </c>
      <c r="L67" s="77">
        <v>38704.0</v>
      </c>
      <c r="M67" s="78" t="s">
        <v>450</v>
      </c>
    </row>
    <row r="68" ht="15.75" customHeight="1">
      <c r="A68" s="74">
        <v>0.0</v>
      </c>
      <c r="B68" s="74">
        <v>1.0</v>
      </c>
      <c r="C68" s="74">
        <v>1.0</v>
      </c>
      <c r="D68" s="74">
        <v>0.0</v>
      </c>
      <c r="E68" s="74">
        <v>0.0</v>
      </c>
      <c r="F68" s="74">
        <v>0.0</v>
      </c>
      <c r="G68" s="74">
        <v>1.0</v>
      </c>
      <c r="H68" s="74" t="s">
        <v>354</v>
      </c>
      <c r="I68" s="74">
        <v>3.0</v>
      </c>
      <c r="J68" s="75" t="s">
        <v>380</v>
      </c>
      <c r="K68" s="76" t="s">
        <v>361</v>
      </c>
      <c r="L68" s="77">
        <v>38704.0</v>
      </c>
      <c r="M68" s="78" t="s">
        <v>450</v>
      </c>
    </row>
    <row r="69" ht="15.75" customHeight="1">
      <c r="A69" s="74">
        <v>254.0</v>
      </c>
      <c r="B69" s="74">
        <v>328.0</v>
      </c>
      <c r="C69" s="74">
        <v>247.0</v>
      </c>
      <c r="D69" s="74">
        <v>47.0</v>
      </c>
      <c r="E69" s="74">
        <v>1.0</v>
      </c>
      <c r="F69" s="74">
        <v>102.83</v>
      </c>
      <c r="G69" s="74">
        <v>1.0</v>
      </c>
      <c r="H69" s="74" t="s">
        <v>354</v>
      </c>
      <c r="I69" s="74">
        <v>2.0</v>
      </c>
      <c r="J69" s="75" t="s">
        <v>375</v>
      </c>
      <c r="K69" s="76" t="s">
        <v>421</v>
      </c>
      <c r="L69" s="77">
        <v>38730.0</v>
      </c>
      <c r="M69" s="78" t="s">
        <v>451</v>
      </c>
    </row>
    <row r="70" ht="15.75" customHeight="1">
      <c r="A70" s="74">
        <v>31.0</v>
      </c>
      <c r="B70" s="74">
        <v>57.0</v>
      </c>
      <c r="C70" s="74">
        <v>43.0</v>
      </c>
      <c r="D70" s="74">
        <v>6.0</v>
      </c>
      <c r="E70" s="74">
        <v>0.0</v>
      </c>
      <c r="F70" s="74">
        <v>72.09</v>
      </c>
      <c r="G70" s="74">
        <v>1.0</v>
      </c>
      <c r="H70" s="74" t="s">
        <v>354</v>
      </c>
      <c r="I70" s="74">
        <v>2.0</v>
      </c>
      <c r="J70" s="75" t="s">
        <v>375</v>
      </c>
      <c r="K70" s="76" t="s">
        <v>452</v>
      </c>
      <c r="L70" s="77">
        <v>38738.0</v>
      </c>
      <c r="M70" s="78" t="s">
        <v>453</v>
      </c>
    </row>
    <row r="71" ht="15.75" customHeight="1">
      <c r="A71" s="74" t="s">
        <v>357</v>
      </c>
      <c r="B71" s="74" t="s">
        <v>358</v>
      </c>
      <c r="C71" s="74" t="s">
        <v>358</v>
      </c>
      <c r="D71" s="74" t="s">
        <v>358</v>
      </c>
      <c r="E71" s="74" t="s">
        <v>358</v>
      </c>
      <c r="F71" s="74" t="s">
        <v>358</v>
      </c>
      <c r="G71" s="74" t="s">
        <v>358</v>
      </c>
      <c r="H71" s="74" t="s">
        <v>358</v>
      </c>
      <c r="I71" s="74">
        <v>4.0</v>
      </c>
      <c r="J71" s="75" t="s">
        <v>375</v>
      </c>
      <c r="K71" s="76" t="s">
        <v>452</v>
      </c>
      <c r="L71" s="77">
        <v>38738.0</v>
      </c>
      <c r="M71" s="78" t="s">
        <v>453</v>
      </c>
    </row>
    <row r="72" ht="15.75" customHeight="1">
      <c r="A72" s="74">
        <v>5.0</v>
      </c>
      <c r="B72" s="74">
        <v>7.0</v>
      </c>
      <c r="C72" s="74">
        <v>4.0</v>
      </c>
      <c r="D72" s="74">
        <v>1.0</v>
      </c>
      <c r="E72" s="74">
        <v>0.0</v>
      </c>
      <c r="F72" s="74">
        <v>125.0</v>
      </c>
      <c r="G72" s="74">
        <v>3.0</v>
      </c>
      <c r="H72" s="74" t="s">
        <v>354</v>
      </c>
      <c r="I72" s="74">
        <v>2.0</v>
      </c>
      <c r="J72" s="75" t="s">
        <v>375</v>
      </c>
      <c r="K72" s="76" t="s">
        <v>97</v>
      </c>
      <c r="L72" s="77">
        <v>38746.0</v>
      </c>
      <c r="M72" s="78" t="s">
        <v>454</v>
      </c>
    </row>
    <row r="73" ht="15.75" customHeight="1">
      <c r="A73" s="74">
        <v>4.0</v>
      </c>
      <c r="B73" s="74">
        <v>9.0</v>
      </c>
      <c r="C73" s="74">
        <v>5.0</v>
      </c>
      <c r="D73" s="74">
        <v>1.0</v>
      </c>
      <c r="E73" s="74">
        <v>0.0</v>
      </c>
      <c r="F73" s="74">
        <v>80.0</v>
      </c>
      <c r="G73" s="74">
        <v>1.0</v>
      </c>
      <c r="H73" s="74" t="s">
        <v>349</v>
      </c>
      <c r="I73" s="74">
        <v>4.0</v>
      </c>
      <c r="J73" s="75" t="s">
        <v>375</v>
      </c>
      <c r="K73" s="76" t="s">
        <v>97</v>
      </c>
      <c r="L73" s="77">
        <v>38746.0</v>
      </c>
      <c r="M73" s="78" t="s">
        <v>454</v>
      </c>
    </row>
    <row r="74" ht="15.75" customHeight="1">
      <c r="A74" s="74">
        <v>2.0</v>
      </c>
      <c r="B74" s="74">
        <v>11.0</v>
      </c>
      <c r="C74" s="74">
        <v>6.0</v>
      </c>
      <c r="D74" s="74">
        <v>0.0</v>
      </c>
      <c r="E74" s="74">
        <v>0.0</v>
      </c>
      <c r="F74" s="74">
        <v>33.33</v>
      </c>
      <c r="G74" s="74">
        <v>2.0</v>
      </c>
      <c r="H74" s="74" t="s">
        <v>354</v>
      </c>
      <c r="I74" s="74">
        <v>2.0</v>
      </c>
      <c r="J74" s="75" t="s">
        <v>360</v>
      </c>
      <c r="K74" s="76" t="s">
        <v>430</v>
      </c>
      <c r="L74" s="77">
        <v>38777.0</v>
      </c>
      <c r="M74" s="78" t="s">
        <v>455</v>
      </c>
    </row>
    <row r="75" ht="15.75" customHeight="1">
      <c r="A75" s="74">
        <v>0.0</v>
      </c>
      <c r="B75" s="74">
        <v>19.0</v>
      </c>
      <c r="C75" s="74">
        <v>13.0</v>
      </c>
      <c r="D75" s="74">
        <v>0.0</v>
      </c>
      <c r="E75" s="74">
        <v>0.0</v>
      </c>
      <c r="F75" s="74">
        <v>0.0</v>
      </c>
      <c r="G75" s="74">
        <v>2.0</v>
      </c>
      <c r="H75" s="74" t="s">
        <v>349</v>
      </c>
      <c r="I75" s="74">
        <v>4.0</v>
      </c>
      <c r="J75" s="75" t="s">
        <v>360</v>
      </c>
      <c r="K75" s="76" t="s">
        <v>430</v>
      </c>
      <c r="L75" s="77">
        <v>38777.0</v>
      </c>
      <c r="M75" s="78" t="s">
        <v>455</v>
      </c>
    </row>
    <row r="76" ht="15.75" customHeight="1">
      <c r="A76" s="74">
        <v>11.0</v>
      </c>
      <c r="B76" s="74">
        <v>19.0</v>
      </c>
      <c r="C76" s="74">
        <v>13.0</v>
      </c>
      <c r="D76" s="74">
        <v>2.0</v>
      </c>
      <c r="E76" s="74">
        <v>0.0</v>
      </c>
      <c r="F76" s="74">
        <v>84.61</v>
      </c>
      <c r="G76" s="74">
        <v>2.0</v>
      </c>
      <c r="H76" s="74" t="s">
        <v>354</v>
      </c>
      <c r="I76" s="74">
        <v>2.0</v>
      </c>
      <c r="J76" s="75" t="s">
        <v>360</v>
      </c>
      <c r="K76" s="76" t="s">
        <v>403</v>
      </c>
      <c r="L76" s="77">
        <v>38785.0</v>
      </c>
      <c r="M76" s="78" t="s">
        <v>456</v>
      </c>
    </row>
    <row r="77" ht="15.75" customHeight="1">
      <c r="A77" s="74" t="s">
        <v>457</v>
      </c>
      <c r="B77" s="74">
        <v>149.0</v>
      </c>
      <c r="C77" s="74">
        <v>89.0</v>
      </c>
      <c r="D77" s="74">
        <v>9.0</v>
      </c>
      <c r="E77" s="74">
        <v>1.0</v>
      </c>
      <c r="F77" s="74">
        <v>85.39</v>
      </c>
      <c r="G77" s="74">
        <v>2.0</v>
      </c>
      <c r="H77" s="74" t="s">
        <v>429</v>
      </c>
      <c r="I77" s="74">
        <v>4.0</v>
      </c>
      <c r="J77" s="75" t="s">
        <v>360</v>
      </c>
      <c r="K77" s="76" t="s">
        <v>403</v>
      </c>
      <c r="L77" s="77">
        <v>38785.0</v>
      </c>
      <c r="M77" s="78" t="s">
        <v>456</v>
      </c>
    </row>
    <row r="78" ht="15.75" customHeight="1">
      <c r="A78" s="74">
        <v>6.0</v>
      </c>
      <c r="B78" s="74">
        <v>27.0</v>
      </c>
      <c r="C78" s="74">
        <v>15.0</v>
      </c>
      <c r="D78" s="74">
        <v>1.0</v>
      </c>
      <c r="E78" s="74">
        <v>0.0</v>
      </c>
      <c r="F78" s="74">
        <v>40.0</v>
      </c>
      <c r="G78" s="74">
        <v>2.0</v>
      </c>
      <c r="H78" s="74" t="s">
        <v>354</v>
      </c>
      <c r="I78" s="74">
        <v>2.0</v>
      </c>
      <c r="J78" s="75" t="s">
        <v>360</v>
      </c>
      <c r="K78" s="76" t="s">
        <v>382</v>
      </c>
      <c r="L78" s="77">
        <v>38794.0</v>
      </c>
      <c r="M78" s="78" t="s">
        <v>458</v>
      </c>
    </row>
    <row r="79" ht="15.75" customHeight="1">
      <c r="A79" s="74">
        <v>0.0</v>
      </c>
      <c r="B79" s="74">
        <v>20.0</v>
      </c>
      <c r="C79" s="74">
        <v>16.0</v>
      </c>
      <c r="D79" s="74">
        <v>0.0</v>
      </c>
      <c r="E79" s="74">
        <v>0.0</v>
      </c>
      <c r="F79" s="74">
        <v>0.0</v>
      </c>
      <c r="G79" s="74">
        <v>7.0</v>
      </c>
      <c r="H79" s="74" t="s">
        <v>359</v>
      </c>
      <c r="I79" s="74">
        <v>4.0</v>
      </c>
      <c r="J79" s="75" t="s">
        <v>360</v>
      </c>
      <c r="K79" s="76" t="s">
        <v>382</v>
      </c>
      <c r="L79" s="77">
        <v>38794.0</v>
      </c>
      <c r="M79" s="78" t="s">
        <v>458</v>
      </c>
    </row>
    <row r="80" ht="15.75" customHeight="1">
      <c r="A80" s="74">
        <v>36.0</v>
      </c>
      <c r="B80" s="74">
        <v>50.0</v>
      </c>
      <c r="C80" s="74">
        <v>37.0</v>
      </c>
      <c r="D80" s="74">
        <v>7.0</v>
      </c>
      <c r="E80" s="74">
        <v>0.0</v>
      </c>
      <c r="F80" s="74">
        <v>97.29</v>
      </c>
      <c r="G80" s="74">
        <v>2.0</v>
      </c>
      <c r="H80" s="74" t="s">
        <v>354</v>
      </c>
      <c r="I80" s="74">
        <v>1.0</v>
      </c>
      <c r="J80" s="75" t="s">
        <v>381</v>
      </c>
      <c r="K80" s="76" t="s">
        <v>67</v>
      </c>
      <c r="L80" s="77">
        <v>38870.0</v>
      </c>
      <c r="M80" s="78" t="s">
        <v>459</v>
      </c>
    </row>
    <row r="81" ht="15.75" customHeight="1">
      <c r="A81" s="74">
        <v>41.0</v>
      </c>
      <c r="B81" s="74">
        <v>94.0</v>
      </c>
      <c r="C81" s="74">
        <v>58.0</v>
      </c>
      <c r="D81" s="74">
        <v>6.0</v>
      </c>
      <c r="E81" s="74">
        <v>1.0</v>
      </c>
      <c r="F81" s="74">
        <v>70.68</v>
      </c>
      <c r="G81" s="74">
        <v>2.0</v>
      </c>
      <c r="H81" s="74" t="s">
        <v>354</v>
      </c>
      <c r="I81" s="74">
        <v>3.0</v>
      </c>
      <c r="J81" s="75" t="s">
        <v>381</v>
      </c>
      <c r="K81" s="76" t="s">
        <v>67</v>
      </c>
      <c r="L81" s="77">
        <v>38870.0</v>
      </c>
      <c r="M81" s="78" t="s">
        <v>459</v>
      </c>
    </row>
    <row r="82" ht="15.75" customHeight="1">
      <c r="A82" s="74">
        <v>180.0</v>
      </c>
      <c r="B82" s="74">
        <v>287.0</v>
      </c>
      <c r="C82" s="74">
        <v>190.0</v>
      </c>
      <c r="D82" s="74">
        <v>20.0</v>
      </c>
      <c r="E82" s="74">
        <v>2.0</v>
      </c>
      <c r="F82" s="74">
        <v>94.73</v>
      </c>
      <c r="G82" s="74">
        <v>2.0</v>
      </c>
      <c r="H82" s="74" t="s">
        <v>354</v>
      </c>
      <c r="I82" s="74">
        <v>1.0</v>
      </c>
      <c r="J82" s="75" t="s">
        <v>381</v>
      </c>
      <c r="K82" s="76" t="s">
        <v>460</v>
      </c>
      <c r="L82" s="77">
        <v>38878.0</v>
      </c>
      <c r="M82" s="78" t="s">
        <v>461</v>
      </c>
    </row>
    <row r="83" ht="15.75" customHeight="1">
      <c r="A83" s="74">
        <v>31.0</v>
      </c>
      <c r="B83" s="74">
        <v>56.0</v>
      </c>
      <c r="C83" s="74">
        <v>45.0</v>
      </c>
      <c r="D83" s="74">
        <v>4.0</v>
      </c>
      <c r="E83" s="74">
        <v>0.0</v>
      </c>
      <c r="F83" s="74">
        <v>68.88</v>
      </c>
      <c r="G83" s="74">
        <v>2.0</v>
      </c>
      <c r="H83" s="74" t="s">
        <v>354</v>
      </c>
      <c r="I83" s="74">
        <v>2.0</v>
      </c>
      <c r="J83" s="75" t="s">
        <v>381</v>
      </c>
      <c r="K83" s="76" t="s">
        <v>462</v>
      </c>
      <c r="L83" s="77">
        <v>38890.0</v>
      </c>
      <c r="M83" s="78" t="s">
        <v>463</v>
      </c>
    </row>
    <row r="84" ht="15.75" customHeight="1">
      <c r="A84" s="74">
        <v>65.0</v>
      </c>
      <c r="B84" s="74">
        <v>109.0</v>
      </c>
      <c r="C84" s="74">
        <v>75.0</v>
      </c>
      <c r="D84" s="74">
        <v>8.0</v>
      </c>
      <c r="E84" s="74">
        <v>0.0</v>
      </c>
      <c r="F84" s="74">
        <v>86.66</v>
      </c>
      <c r="G84" s="74">
        <v>2.0</v>
      </c>
      <c r="H84" s="74" t="s">
        <v>359</v>
      </c>
      <c r="I84" s="74">
        <v>4.0</v>
      </c>
      <c r="J84" s="75" t="s">
        <v>381</v>
      </c>
      <c r="K84" s="76" t="s">
        <v>462</v>
      </c>
      <c r="L84" s="77">
        <v>38890.0</v>
      </c>
      <c r="M84" s="78" t="s">
        <v>463</v>
      </c>
    </row>
    <row r="85" ht="15.75" customHeight="1">
      <c r="A85" s="74">
        <v>0.0</v>
      </c>
      <c r="B85" s="74">
        <v>1.0</v>
      </c>
      <c r="C85" s="74">
        <v>2.0</v>
      </c>
      <c r="D85" s="74">
        <v>0.0</v>
      </c>
      <c r="E85" s="74">
        <v>0.0</v>
      </c>
      <c r="F85" s="74">
        <v>0.0</v>
      </c>
      <c r="G85" s="74">
        <v>2.0</v>
      </c>
      <c r="H85" s="74" t="s">
        <v>354</v>
      </c>
      <c r="I85" s="74">
        <v>1.0</v>
      </c>
      <c r="J85" s="75" t="s">
        <v>381</v>
      </c>
      <c r="K85" s="76" t="s">
        <v>464</v>
      </c>
      <c r="L85" s="77">
        <v>38898.0</v>
      </c>
      <c r="M85" s="78" t="s">
        <v>465</v>
      </c>
    </row>
    <row r="86" ht="15.75" customHeight="1">
      <c r="A86" s="74">
        <v>4.0</v>
      </c>
      <c r="B86" s="74">
        <v>32.0</v>
      </c>
      <c r="C86" s="74">
        <v>6.0</v>
      </c>
      <c r="D86" s="74">
        <v>1.0</v>
      </c>
      <c r="E86" s="74">
        <v>0.0</v>
      </c>
      <c r="F86" s="74">
        <v>66.66</v>
      </c>
      <c r="G86" s="74">
        <v>2.0</v>
      </c>
      <c r="H86" s="74" t="s">
        <v>359</v>
      </c>
      <c r="I86" s="74">
        <v>3.0</v>
      </c>
      <c r="J86" s="75" t="s">
        <v>381</v>
      </c>
      <c r="K86" s="76" t="s">
        <v>464</v>
      </c>
      <c r="L86" s="77">
        <v>38898.0</v>
      </c>
      <c r="M86" s="78" t="s">
        <v>465</v>
      </c>
    </row>
    <row r="87" ht="15.75" customHeight="1">
      <c r="A87" s="74">
        <v>4.0</v>
      </c>
      <c r="B87" s="74">
        <v>46.0</v>
      </c>
      <c r="C87" s="74">
        <v>26.0</v>
      </c>
      <c r="D87" s="74">
        <v>0.0</v>
      </c>
      <c r="E87" s="74">
        <v>0.0</v>
      </c>
      <c r="F87" s="74">
        <v>15.38</v>
      </c>
      <c r="G87" s="74">
        <v>2.0</v>
      </c>
      <c r="H87" s="74" t="s">
        <v>354</v>
      </c>
      <c r="I87" s="74">
        <v>1.0</v>
      </c>
      <c r="J87" s="75" t="s">
        <v>350</v>
      </c>
      <c r="K87" s="76" t="s">
        <v>80</v>
      </c>
      <c r="L87" s="77">
        <v>39066.0</v>
      </c>
      <c r="M87" s="78" t="s">
        <v>466</v>
      </c>
    </row>
    <row r="88" ht="15.75" customHeight="1">
      <c r="A88" s="74">
        <v>33.0</v>
      </c>
      <c r="B88" s="74">
        <v>39.0</v>
      </c>
      <c r="C88" s="74">
        <v>29.0</v>
      </c>
      <c r="D88" s="74">
        <v>6.0</v>
      </c>
      <c r="E88" s="74">
        <v>0.0</v>
      </c>
      <c r="F88" s="74">
        <v>113.79</v>
      </c>
      <c r="G88" s="74">
        <v>2.0</v>
      </c>
      <c r="H88" s="74" t="s">
        <v>354</v>
      </c>
      <c r="I88" s="74">
        <v>3.0</v>
      </c>
      <c r="J88" s="75" t="s">
        <v>350</v>
      </c>
      <c r="K88" s="76" t="s">
        <v>80</v>
      </c>
      <c r="L88" s="77">
        <v>39066.0</v>
      </c>
      <c r="M88" s="78" t="s">
        <v>466</v>
      </c>
    </row>
    <row r="89" ht="15.75" customHeight="1">
      <c r="A89" s="74">
        <v>0.0</v>
      </c>
      <c r="B89" s="74">
        <v>2.0</v>
      </c>
      <c r="C89" s="74">
        <v>1.0</v>
      </c>
      <c r="D89" s="74">
        <v>0.0</v>
      </c>
      <c r="E89" s="74">
        <v>0.0</v>
      </c>
      <c r="F89" s="74">
        <v>0.0</v>
      </c>
      <c r="G89" s="74">
        <v>2.0</v>
      </c>
      <c r="H89" s="74" t="s">
        <v>354</v>
      </c>
      <c r="I89" s="74">
        <v>2.0</v>
      </c>
      <c r="J89" s="75" t="s">
        <v>350</v>
      </c>
      <c r="K89" s="76" t="s">
        <v>467</v>
      </c>
      <c r="L89" s="77">
        <v>39077.0</v>
      </c>
      <c r="M89" s="78" t="s">
        <v>468</v>
      </c>
    </row>
    <row r="90" ht="15.75" customHeight="1">
      <c r="A90" s="74">
        <v>8.0</v>
      </c>
      <c r="B90" s="74">
        <v>17.0</v>
      </c>
      <c r="C90" s="74">
        <v>11.0</v>
      </c>
      <c r="D90" s="74">
        <v>1.0</v>
      </c>
      <c r="E90" s="74">
        <v>0.0</v>
      </c>
      <c r="F90" s="74">
        <v>72.72</v>
      </c>
      <c r="G90" s="74">
        <v>2.0</v>
      </c>
      <c r="H90" s="74" t="s">
        <v>354</v>
      </c>
      <c r="I90" s="74">
        <v>4.0</v>
      </c>
      <c r="J90" s="75" t="s">
        <v>350</v>
      </c>
      <c r="K90" s="76" t="s">
        <v>467</v>
      </c>
      <c r="L90" s="77">
        <v>39077.0</v>
      </c>
      <c r="M90" s="78" t="s">
        <v>468</v>
      </c>
    </row>
    <row r="91" ht="15.75" customHeight="1">
      <c r="A91" s="74">
        <v>40.0</v>
      </c>
      <c r="B91" s="74">
        <v>49.0</v>
      </c>
      <c r="C91" s="74">
        <v>50.0</v>
      </c>
      <c r="D91" s="74">
        <v>6.0</v>
      </c>
      <c r="E91" s="74">
        <v>1.0</v>
      </c>
      <c r="F91" s="74">
        <v>80.0</v>
      </c>
      <c r="G91" s="74">
        <v>7.0</v>
      </c>
      <c r="H91" s="74" t="s">
        <v>354</v>
      </c>
      <c r="I91" s="74">
        <v>1.0</v>
      </c>
      <c r="J91" s="75" t="s">
        <v>350</v>
      </c>
      <c r="K91" s="76" t="s">
        <v>469</v>
      </c>
      <c r="L91" s="77">
        <v>39084.0</v>
      </c>
      <c r="M91" s="78" t="s">
        <v>470</v>
      </c>
    </row>
    <row r="92" ht="15.75" customHeight="1">
      <c r="A92" s="74">
        <v>4.0</v>
      </c>
      <c r="B92" s="74">
        <v>10.0</v>
      </c>
      <c r="C92" s="74">
        <v>3.0</v>
      </c>
      <c r="D92" s="74">
        <v>1.0</v>
      </c>
      <c r="E92" s="74">
        <v>0.0</v>
      </c>
      <c r="F92" s="74">
        <v>133.33</v>
      </c>
      <c r="G92" s="74">
        <v>2.0</v>
      </c>
      <c r="H92" s="74" t="s">
        <v>354</v>
      </c>
      <c r="I92" s="74">
        <v>3.0</v>
      </c>
      <c r="J92" s="75" t="s">
        <v>350</v>
      </c>
      <c r="K92" s="76" t="s">
        <v>469</v>
      </c>
      <c r="L92" s="77">
        <v>39084.0</v>
      </c>
      <c r="M92" s="78" t="s">
        <v>470</v>
      </c>
    </row>
    <row r="93" ht="15.75" customHeight="1">
      <c r="A93" s="74">
        <v>29.0</v>
      </c>
      <c r="B93" s="74">
        <v>80.0</v>
      </c>
      <c r="C93" s="74">
        <v>58.0</v>
      </c>
      <c r="D93" s="74">
        <v>6.0</v>
      </c>
      <c r="E93" s="74">
        <v>0.0</v>
      </c>
      <c r="F93" s="74">
        <v>50.0</v>
      </c>
      <c r="G93" s="74">
        <v>2.0</v>
      </c>
      <c r="H93" s="74" t="s">
        <v>354</v>
      </c>
      <c r="I93" s="74">
        <v>1.0</v>
      </c>
      <c r="J93" s="75" t="s">
        <v>369</v>
      </c>
      <c r="K93" s="76" t="s">
        <v>77</v>
      </c>
      <c r="L93" s="77">
        <v>39463.0</v>
      </c>
      <c r="M93" s="78" t="s">
        <v>471</v>
      </c>
    </row>
    <row r="94" ht="15.75" customHeight="1">
      <c r="A94" s="74">
        <v>43.0</v>
      </c>
      <c r="B94" s="74">
        <v>86.0</v>
      </c>
      <c r="C94" s="74">
        <v>61.0</v>
      </c>
      <c r="D94" s="74">
        <v>7.0</v>
      </c>
      <c r="E94" s="74">
        <v>0.0</v>
      </c>
      <c r="F94" s="74">
        <v>70.49</v>
      </c>
      <c r="G94" s="74">
        <v>2.0</v>
      </c>
      <c r="H94" s="74" t="s">
        <v>349</v>
      </c>
      <c r="I94" s="74">
        <v>3.0</v>
      </c>
      <c r="J94" s="75" t="s">
        <v>369</v>
      </c>
      <c r="K94" s="76" t="s">
        <v>77</v>
      </c>
      <c r="L94" s="77">
        <v>39463.0</v>
      </c>
      <c r="M94" s="78" t="s">
        <v>471</v>
      </c>
    </row>
    <row r="95" ht="15.75" customHeight="1">
      <c r="A95" s="74">
        <v>63.0</v>
      </c>
      <c r="B95" s="74">
        <v>152.0</v>
      </c>
      <c r="C95" s="74">
        <v>90.0</v>
      </c>
      <c r="D95" s="74">
        <v>6.0</v>
      </c>
      <c r="E95" s="74">
        <v>0.0</v>
      </c>
      <c r="F95" s="74">
        <v>70.0</v>
      </c>
      <c r="G95" s="74">
        <v>1.0</v>
      </c>
      <c r="H95" s="74" t="s">
        <v>354</v>
      </c>
      <c r="I95" s="74">
        <v>1.0</v>
      </c>
      <c r="J95" s="75" t="s">
        <v>369</v>
      </c>
      <c r="K95" s="76" t="s">
        <v>411</v>
      </c>
      <c r="L95" s="77">
        <v>39471.0</v>
      </c>
      <c r="M95" s="78" t="s">
        <v>472</v>
      </c>
    </row>
    <row r="96" ht="15.75" customHeight="1">
      <c r="A96" s="74">
        <v>151.0</v>
      </c>
      <c r="B96" s="74">
        <v>354.0</v>
      </c>
      <c r="C96" s="74">
        <v>236.0</v>
      </c>
      <c r="D96" s="74">
        <v>11.0</v>
      </c>
      <c r="E96" s="74">
        <v>2.0</v>
      </c>
      <c r="F96" s="74">
        <v>63.98</v>
      </c>
      <c r="G96" s="74">
        <v>1.0</v>
      </c>
      <c r="H96" s="74" t="s">
        <v>354</v>
      </c>
      <c r="I96" s="74">
        <v>3.0</v>
      </c>
      <c r="J96" s="75" t="s">
        <v>369</v>
      </c>
      <c r="K96" s="76" t="s">
        <v>411</v>
      </c>
      <c r="L96" s="77">
        <v>39471.0</v>
      </c>
      <c r="M96" s="78" t="s">
        <v>472</v>
      </c>
    </row>
    <row r="97" ht="15.75" customHeight="1">
      <c r="A97" s="74">
        <v>319.0</v>
      </c>
      <c r="B97" s="74">
        <v>530.0</v>
      </c>
      <c r="C97" s="74">
        <v>304.0</v>
      </c>
      <c r="D97" s="74">
        <v>42.0</v>
      </c>
      <c r="E97" s="74">
        <v>5.0</v>
      </c>
      <c r="F97" s="74">
        <v>104.93</v>
      </c>
      <c r="G97" s="74">
        <v>2.0</v>
      </c>
      <c r="H97" s="74" t="s">
        <v>354</v>
      </c>
      <c r="I97" s="74">
        <v>2.0</v>
      </c>
      <c r="J97" s="75" t="s">
        <v>350</v>
      </c>
      <c r="K97" s="76" t="s">
        <v>384</v>
      </c>
      <c r="L97" s="77">
        <v>39533.0</v>
      </c>
      <c r="M97" s="78" t="s">
        <v>473</v>
      </c>
    </row>
    <row r="98" ht="15.75" customHeight="1">
      <c r="A98" s="74">
        <v>6.0</v>
      </c>
      <c r="B98" s="74">
        <v>23.0</v>
      </c>
      <c r="C98" s="74">
        <v>12.0</v>
      </c>
      <c r="D98" s="74">
        <v>1.0</v>
      </c>
      <c r="E98" s="74">
        <v>0.0</v>
      </c>
      <c r="F98" s="74">
        <v>50.0</v>
      </c>
      <c r="G98" s="74">
        <v>2.0</v>
      </c>
      <c r="H98" s="74" t="s">
        <v>349</v>
      </c>
      <c r="I98" s="74">
        <v>1.0</v>
      </c>
      <c r="J98" s="75" t="s">
        <v>350</v>
      </c>
      <c r="K98" s="76" t="s">
        <v>361</v>
      </c>
      <c r="L98" s="77">
        <v>39541.0</v>
      </c>
      <c r="M98" s="78" t="s">
        <v>474</v>
      </c>
    </row>
    <row r="99" ht="15.75" customHeight="1">
      <c r="A99" s="74">
        <v>17.0</v>
      </c>
      <c r="B99" s="74">
        <v>32.0</v>
      </c>
      <c r="C99" s="74">
        <v>20.0</v>
      </c>
      <c r="D99" s="74">
        <v>1.0</v>
      </c>
      <c r="E99" s="74">
        <v>2.0</v>
      </c>
      <c r="F99" s="74">
        <v>85.0</v>
      </c>
      <c r="G99" s="74">
        <v>1.0</v>
      </c>
      <c r="H99" s="74" t="s">
        <v>359</v>
      </c>
      <c r="I99" s="74">
        <v>3.0</v>
      </c>
      <c r="J99" s="75" t="s">
        <v>350</v>
      </c>
      <c r="K99" s="76" t="s">
        <v>361</v>
      </c>
      <c r="L99" s="77">
        <v>39541.0</v>
      </c>
      <c r="M99" s="78" t="s">
        <v>474</v>
      </c>
    </row>
    <row r="100" ht="15.75" customHeight="1">
      <c r="A100" s="74">
        <v>8.0</v>
      </c>
      <c r="B100" s="74">
        <v>21.0</v>
      </c>
      <c r="C100" s="74">
        <v>14.0</v>
      </c>
      <c r="D100" s="74">
        <v>2.0</v>
      </c>
      <c r="E100" s="74">
        <v>0.0</v>
      </c>
      <c r="F100" s="74">
        <v>57.14</v>
      </c>
      <c r="G100" s="74">
        <v>2.0</v>
      </c>
      <c r="H100" s="74" t="s">
        <v>359</v>
      </c>
      <c r="I100" s="74">
        <v>2.0</v>
      </c>
      <c r="J100" s="75" t="s">
        <v>350</v>
      </c>
      <c r="K100" s="76" t="s">
        <v>101</v>
      </c>
      <c r="L100" s="77">
        <v>39549.0</v>
      </c>
      <c r="M100" s="78" t="s">
        <v>475</v>
      </c>
    </row>
    <row r="101" ht="15.75" customHeight="1">
      <c r="A101" s="74">
        <v>22.0</v>
      </c>
      <c r="B101" s="74">
        <v>15.0</v>
      </c>
      <c r="C101" s="74">
        <v>12.0</v>
      </c>
      <c r="D101" s="74">
        <v>1.0</v>
      </c>
      <c r="E101" s="74">
        <v>2.0</v>
      </c>
      <c r="F101" s="74">
        <v>183.33</v>
      </c>
      <c r="G101" s="74">
        <v>2.0</v>
      </c>
      <c r="H101" s="74" t="s">
        <v>354</v>
      </c>
      <c r="I101" s="74">
        <v>4.0</v>
      </c>
      <c r="J101" s="75" t="s">
        <v>350</v>
      </c>
      <c r="K101" s="76" t="s">
        <v>101</v>
      </c>
      <c r="L101" s="77">
        <v>39549.0</v>
      </c>
      <c r="M101" s="78" t="s">
        <v>475</v>
      </c>
    </row>
    <row r="102" ht="15.75" customHeight="1">
      <c r="A102" s="74">
        <v>25.0</v>
      </c>
      <c r="B102" s="74">
        <v>23.0</v>
      </c>
      <c r="C102" s="74">
        <v>16.0</v>
      </c>
      <c r="D102" s="74">
        <v>5.0</v>
      </c>
      <c r="E102" s="74">
        <v>0.0</v>
      </c>
      <c r="F102" s="74">
        <v>156.25</v>
      </c>
      <c r="G102" s="74">
        <v>2.0</v>
      </c>
      <c r="H102" s="74" t="s">
        <v>354</v>
      </c>
      <c r="I102" s="74">
        <v>2.0</v>
      </c>
      <c r="J102" s="75" t="s">
        <v>380</v>
      </c>
      <c r="K102" s="76" t="s">
        <v>476</v>
      </c>
      <c r="L102" s="77">
        <v>39652.0</v>
      </c>
      <c r="M102" s="78" t="s">
        <v>477</v>
      </c>
    </row>
    <row r="103" ht="15.75" customHeight="1">
      <c r="A103" s="74">
        <v>13.0</v>
      </c>
      <c r="B103" s="74">
        <v>30.0</v>
      </c>
      <c r="C103" s="74">
        <v>17.0</v>
      </c>
      <c r="D103" s="74">
        <v>2.0</v>
      </c>
      <c r="E103" s="74">
        <v>0.0</v>
      </c>
      <c r="F103" s="74">
        <v>76.47</v>
      </c>
      <c r="G103" s="74">
        <v>2.0</v>
      </c>
      <c r="H103" s="74" t="s">
        <v>359</v>
      </c>
      <c r="I103" s="74">
        <v>3.0</v>
      </c>
      <c r="J103" s="75" t="s">
        <v>380</v>
      </c>
      <c r="K103" s="76" t="s">
        <v>476</v>
      </c>
      <c r="L103" s="77">
        <v>39652.0</v>
      </c>
      <c r="M103" s="78" t="s">
        <v>477</v>
      </c>
    </row>
    <row r="104" ht="15.75" customHeight="1">
      <c r="A104" s="74" t="s">
        <v>478</v>
      </c>
      <c r="B104" s="74">
        <v>348.0</v>
      </c>
      <c r="C104" s="74">
        <v>231.0</v>
      </c>
      <c r="D104" s="74">
        <v>22.0</v>
      </c>
      <c r="E104" s="74">
        <v>4.0</v>
      </c>
      <c r="F104" s="74">
        <v>87.01</v>
      </c>
      <c r="G104" s="74">
        <v>2.0</v>
      </c>
      <c r="H104" s="74" t="s">
        <v>429</v>
      </c>
      <c r="I104" s="74">
        <v>1.0</v>
      </c>
      <c r="J104" s="75" t="s">
        <v>380</v>
      </c>
      <c r="K104" s="76" t="s">
        <v>479</v>
      </c>
      <c r="L104" s="77">
        <v>39660.0</v>
      </c>
      <c r="M104" s="78" t="s">
        <v>480</v>
      </c>
    </row>
    <row r="105" ht="15.75" customHeight="1">
      <c r="A105" s="74">
        <v>50.0</v>
      </c>
      <c r="B105" s="74">
        <v>85.0</v>
      </c>
      <c r="C105" s="74">
        <v>52.0</v>
      </c>
      <c r="D105" s="74">
        <v>6.0</v>
      </c>
      <c r="E105" s="74">
        <v>1.0</v>
      </c>
      <c r="F105" s="74">
        <v>96.15</v>
      </c>
      <c r="G105" s="74">
        <v>2.0</v>
      </c>
      <c r="H105" s="74" t="s">
        <v>354</v>
      </c>
      <c r="I105" s="74">
        <v>3.0</v>
      </c>
      <c r="J105" s="75" t="s">
        <v>380</v>
      </c>
      <c r="K105" s="76" t="s">
        <v>479</v>
      </c>
      <c r="L105" s="77">
        <v>39660.0</v>
      </c>
      <c r="M105" s="78" t="s">
        <v>480</v>
      </c>
    </row>
    <row r="106" ht="15.75" customHeight="1">
      <c r="A106" s="74">
        <v>21.0</v>
      </c>
      <c r="B106" s="74">
        <v>36.0</v>
      </c>
      <c r="C106" s="74">
        <v>21.0</v>
      </c>
      <c r="D106" s="74">
        <v>4.0</v>
      </c>
      <c r="E106" s="74">
        <v>0.0</v>
      </c>
      <c r="F106" s="74">
        <v>100.0</v>
      </c>
      <c r="G106" s="74">
        <v>2.0</v>
      </c>
      <c r="H106" s="74" t="s">
        <v>354</v>
      </c>
      <c r="I106" s="74">
        <v>1.0</v>
      </c>
      <c r="J106" s="75" t="s">
        <v>380</v>
      </c>
      <c r="K106" s="76" t="s">
        <v>481</v>
      </c>
      <c r="L106" s="77">
        <v>39668.0</v>
      </c>
      <c r="M106" s="78" t="s">
        <v>482</v>
      </c>
    </row>
    <row r="107" ht="15.75" customHeight="1">
      <c r="A107" s="74">
        <v>34.0</v>
      </c>
      <c r="B107" s="74">
        <v>48.0</v>
      </c>
      <c r="C107" s="74">
        <v>29.0</v>
      </c>
      <c r="D107" s="74">
        <v>7.0</v>
      </c>
      <c r="E107" s="74">
        <v>0.0</v>
      </c>
      <c r="F107" s="74">
        <v>117.24</v>
      </c>
      <c r="G107" s="74">
        <v>2.0</v>
      </c>
      <c r="H107" s="74" t="s">
        <v>354</v>
      </c>
      <c r="I107" s="74">
        <v>3.0</v>
      </c>
      <c r="J107" s="75" t="s">
        <v>380</v>
      </c>
      <c r="K107" s="76" t="s">
        <v>481</v>
      </c>
      <c r="L107" s="77">
        <v>39668.0</v>
      </c>
      <c r="M107" s="78" t="s">
        <v>482</v>
      </c>
    </row>
    <row r="108" ht="15.75" customHeight="1">
      <c r="A108" s="74">
        <v>45.0</v>
      </c>
      <c r="B108" s="74">
        <v>115.0</v>
      </c>
      <c r="C108" s="74">
        <v>64.0</v>
      </c>
      <c r="D108" s="74">
        <v>7.0</v>
      </c>
      <c r="E108" s="74">
        <v>0.0</v>
      </c>
      <c r="F108" s="74">
        <v>70.31</v>
      </c>
      <c r="G108" s="74">
        <v>2.0</v>
      </c>
      <c r="H108" s="74" t="s">
        <v>354</v>
      </c>
      <c r="I108" s="74">
        <v>2.0</v>
      </c>
      <c r="J108" s="75" t="s">
        <v>369</v>
      </c>
      <c r="K108" s="76" t="s">
        <v>186</v>
      </c>
      <c r="L108" s="77">
        <v>39730.0</v>
      </c>
      <c r="M108" s="78" t="s">
        <v>483</v>
      </c>
    </row>
    <row r="109" ht="15.75" customHeight="1">
      <c r="A109" s="74">
        <v>6.0</v>
      </c>
      <c r="B109" s="74">
        <v>23.0</v>
      </c>
      <c r="C109" s="74">
        <v>9.0</v>
      </c>
      <c r="D109" s="74">
        <v>1.0</v>
      </c>
      <c r="E109" s="74">
        <v>0.0</v>
      </c>
      <c r="F109" s="74">
        <v>66.66</v>
      </c>
      <c r="G109" s="74">
        <v>2.0</v>
      </c>
      <c r="H109" s="74" t="s">
        <v>354</v>
      </c>
      <c r="I109" s="74">
        <v>4.0</v>
      </c>
      <c r="J109" s="75" t="s">
        <v>369</v>
      </c>
      <c r="K109" s="76" t="s">
        <v>186</v>
      </c>
      <c r="L109" s="77">
        <v>39730.0</v>
      </c>
      <c r="M109" s="78" t="s">
        <v>483</v>
      </c>
    </row>
    <row r="110" ht="15.75" customHeight="1">
      <c r="A110" s="74">
        <v>35.0</v>
      </c>
      <c r="B110" s="74">
        <v>70.0</v>
      </c>
      <c r="C110" s="74">
        <v>36.0</v>
      </c>
      <c r="D110" s="74">
        <v>6.0</v>
      </c>
      <c r="E110" s="74">
        <v>0.0</v>
      </c>
      <c r="F110" s="74">
        <v>97.22</v>
      </c>
      <c r="G110" s="74">
        <v>2.0</v>
      </c>
      <c r="H110" s="74" t="s">
        <v>354</v>
      </c>
      <c r="I110" s="74">
        <v>1.0</v>
      </c>
      <c r="J110" s="75" t="s">
        <v>369</v>
      </c>
      <c r="K110" s="76" t="s">
        <v>403</v>
      </c>
      <c r="L110" s="77">
        <v>39738.0</v>
      </c>
      <c r="M110" s="78" t="s">
        <v>484</v>
      </c>
    </row>
    <row r="111" ht="15.75" customHeight="1">
      <c r="A111" s="74">
        <v>90.0</v>
      </c>
      <c r="B111" s="74">
        <v>183.0</v>
      </c>
      <c r="C111" s="74">
        <v>122.0</v>
      </c>
      <c r="D111" s="74">
        <v>8.0</v>
      </c>
      <c r="E111" s="74">
        <v>0.0</v>
      </c>
      <c r="F111" s="74">
        <v>73.77</v>
      </c>
      <c r="G111" s="74">
        <v>2.0</v>
      </c>
      <c r="H111" s="74" t="s">
        <v>354</v>
      </c>
      <c r="I111" s="74">
        <v>3.0</v>
      </c>
      <c r="J111" s="75" t="s">
        <v>369</v>
      </c>
      <c r="K111" s="76" t="s">
        <v>403</v>
      </c>
      <c r="L111" s="77">
        <v>39738.0</v>
      </c>
      <c r="M111" s="78" t="s">
        <v>484</v>
      </c>
    </row>
    <row r="112" ht="15.75" customHeight="1">
      <c r="A112" s="74">
        <v>1.0</v>
      </c>
      <c r="B112" s="74">
        <v>10.0</v>
      </c>
      <c r="C112" s="74">
        <v>2.0</v>
      </c>
      <c r="D112" s="74">
        <v>0.0</v>
      </c>
      <c r="E112" s="74">
        <v>0.0</v>
      </c>
      <c r="F112" s="74">
        <v>50.0</v>
      </c>
      <c r="G112" s="74">
        <v>2.0</v>
      </c>
      <c r="H112" s="74" t="s">
        <v>359</v>
      </c>
      <c r="I112" s="74">
        <v>1.0</v>
      </c>
      <c r="J112" s="75" t="s">
        <v>369</v>
      </c>
      <c r="K112" s="76" t="s">
        <v>366</v>
      </c>
      <c r="L112" s="77">
        <v>39750.0</v>
      </c>
      <c r="M112" s="78" t="s">
        <v>485</v>
      </c>
    </row>
    <row r="113" ht="15.75" customHeight="1">
      <c r="A113" s="74">
        <v>16.0</v>
      </c>
      <c r="B113" s="74">
        <v>37.0</v>
      </c>
      <c r="C113" s="74">
        <v>17.0</v>
      </c>
      <c r="D113" s="74">
        <v>2.0</v>
      </c>
      <c r="E113" s="74">
        <v>0.0</v>
      </c>
      <c r="F113" s="74">
        <v>94.11</v>
      </c>
      <c r="G113" s="74">
        <v>2.0</v>
      </c>
      <c r="H113" s="74" t="s">
        <v>349</v>
      </c>
      <c r="I113" s="74">
        <v>3.0</v>
      </c>
      <c r="J113" s="75" t="s">
        <v>369</v>
      </c>
      <c r="K113" s="76" t="s">
        <v>366</v>
      </c>
      <c r="L113" s="77">
        <v>39750.0</v>
      </c>
      <c r="M113" s="78" t="s">
        <v>485</v>
      </c>
    </row>
    <row r="114" ht="15.75" customHeight="1">
      <c r="A114" s="74">
        <v>66.0</v>
      </c>
      <c r="B114" s="74">
        <v>114.0</v>
      </c>
      <c r="C114" s="74">
        <v>69.0</v>
      </c>
      <c r="D114" s="74">
        <v>9.0</v>
      </c>
      <c r="E114" s="74">
        <v>1.0</v>
      </c>
      <c r="F114" s="74">
        <v>95.65</v>
      </c>
      <c r="G114" s="74">
        <v>1.0</v>
      </c>
      <c r="H114" s="74" t="s">
        <v>349</v>
      </c>
      <c r="I114" s="74">
        <v>1.0</v>
      </c>
      <c r="J114" s="75" t="s">
        <v>369</v>
      </c>
      <c r="K114" s="76" t="s">
        <v>430</v>
      </c>
      <c r="L114" s="77">
        <v>39758.0</v>
      </c>
      <c r="M114" s="78" t="s">
        <v>486</v>
      </c>
    </row>
    <row r="115" ht="15.75" customHeight="1">
      <c r="A115" s="74">
        <v>92.0</v>
      </c>
      <c r="B115" s="74">
        <v>163.0</v>
      </c>
      <c r="C115" s="74">
        <v>107.0</v>
      </c>
      <c r="D115" s="74">
        <v>10.0</v>
      </c>
      <c r="E115" s="74">
        <v>1.0</v>
      </c>
      <c r="F115" s="74">
        <v>85.98</v>
      </c>
      <c r="G115" s="74">
        <v>1.0</v>
      </c>
      <c r="H115" s="74" t="s">
        <v>354</v>
      </c>
      <c r="I115" s="74">
        <v>3.0</v>
      </c>
      <c r="J115" s="75" t="s">
        <v>369</v>
      </c>
      <c r="K115" s="76" t="s">
        <v>430</v>
      </c>
      <c r="L115" s="77">
        <v>39758.0</v>
      </c>
      <c r="M115" s="78" t="s">
        <v>486</v>
      </c>
    </row>
    <row r="116" ht="15.75" customHeight="1">
      <c r="A116" s="74">
        <v>9.0</v>
      </c>
      <c r="B116" s="74">
        <v>24.0</v>
      </c>
      <c r="C116" s="74">
        <v>16.0</v>
      </c>
      <c r="D116" s="74">
        <v>2.0</v>
      </c>
      <c r="E116" s="74">
        <v>0.0</v>
      </c>
      <c r="F116" s="74">
        <v>56.25</v>
      </c>
      <c r="G116" s="74">
        <v>2.0</v>
      </c>
      <c r="H116" s="74" t="s">
        <v>349</v>
      </c>
      <c r="I116" s="74">
        <v>2.0</v>
      </c>
      <c r="J116" s="75" t="s">
        <v>360</v>
      </c>
      <c r="K116" s="76" t="s">
        <v>384</v>
      </c>
      <c r="L116" s="77">
        <v>39793.0</v>
      </c>
      <c r="M116" s="78" t="s">
        <v>487</v>
      </c>
    </row>
    <row r="117" ht="15.75" customHeight="1">
      <c r="A117" s="74">
        <v>83.0</v>
      </c>
      <c r="B117" s="74">
        <v>102.0</v>
      </c>
      <c r="C117" s="74">
        <v>68.0</v>
      </c>
      <c r="D117" s="74">
        <v>11.0</v>
      </c>
      <c r="E117" s="74">
        <v>4.0</v>
      </c>
      <c r="F117" s="74">
        <v>122.05</v>
      </c>
      <c r="G117" s="74">
        <v>2.0</v>
      </c>
      <c r="H117" s="74" t="s">
        <v>359</v>
      </c>
      <c r="I117" s="74">
        <v>4.0</v>
      </c>
      <c r="J117" s="75" t="s">
        <v>360</v>
      </c>
      <c r="K117" s="76" t="s">
        <v>384</v>
      </c>
      <c r="L117" s="77">
        <v>39793.0</v>
      </c>
      <c r="M117" s="78" t="s">
        <v>487</v>
      </c>
    </row>
    <row r="118" ht="15.75" customHeight="1">
      <c r="A118" s="74">
        <v>0.0</v>
      </c>
      <c r="B118" s="74">
        <v>12.0</v>
      </c>
      <c r="C118" s="74">
        <v>3.0</v>
      </c>
      <c r="D118" s="74">
        <v>0.0</v>
      </c>
      <c r="E118" s="74">
        <v>0.0</v>
      </c>
      <c r="F118" s="74">
        <v>0.0</v>
      </c>
      <c r="G118" s="74">
        <v>2.0</v>
      </c>
      <c r="H118" s="74" t="s">
        <v>354</v>
      </c>
      <c r="I118" s="74">
        <v>1.0</v>
      </c>
      <c r="J118" s="75" t="s">
        <v>360</v>
      </c>
      <c r="K118" s="76" t="s">
        <v>403</v>
      </c>
      <c r="L118" s="77">
        <v>39801.0</v>
      </c>
      <c r="M118" s="78" t="s">
        <v>488</v>
      </c>
    </row>
    <row r="119" ht="15.75" customHeight="1">
      <c r="A119" s="74">
        <v>17.0</v>
      </c>
      <c r="B119" s="74">
        <v>25.0</v>
      </c>
      <c r="C119" s="74">
        <v>17.0</v>
      </c>
      <c r="D119" s="74">
        <v>2.0</v>
      </c>
      <c r="E119" s="74">
        <v>0.0</v>
      </c>
      <c r="F119" s="74">
        <v>100.0</v>
      </c>
      <c r="G119" s="74">
        <v>2.0</v>
      </c>
      <c r="H119" s="74" t="s">
        <v>442</v>
      </c>
      <c r="I119" s="74">
        <v>3.0</v>
      </c>
      <c r="J119" s="75" t="s">
        <v>360</v>
      </c>
      <c r="K119" s="76" t="s">
        <v>403</v>
      </c>
      <c r="L119" s="77">
        <v>39801.0</v>
      </c>
      <c r="M119" s="78" t="s">
        <v>488</v>
      </c>
    </row>
    <row r="120" ht="15.75" customHeight="1">
      <c r="A120" s="74">
        <v>24.0</v>
      </c>
      <c r="B120" s="74">
        <v>40.0</v>
      </c>
      <c r="C120" s="74">
        <v>21.0</v>
      </c>
      <c r="D120" s="74">
        <v>5.0</v>
      </c>
      <c r="E120" s="74">
        <v>0.0</v>
      </c>
      <c r="F120" s="74">
        <v>114.28</v>
      </c>
      <c r="G120" s="74">
        <v>2.0</v>
      </c>
      <c r="H120" s="74" t="s">
        <v>442</v>
      </c>
      <c r="I120" s="74">
        <v>2.0</v>
      </c>
      <c r="J120" s="75" t="s">
        <v>374</v>
      </c>
      <c r="K120" s="76" t="s">
        <v>218</v>
      </c>
      <c r="L120" s="77">
        <v>39890.0</v>
      </c>
      <c r="M120" s="78" t="s">
        <v>489</v>
      </c>
    </row>
    <row r="121" ht="15.75" customHeight="1">
      <c r="A121" s="74" t="s">
        <v>357</v>
      </c>
      <c r="B121" s="74" t="s">
        <v>358</v>
      </c>
      <c r="C121" s="74" t="s">
        <v>358</v>
      </c>
      <c r="D121" s="74" t="s">
        <v>358</v>
      </c>
      <c r="E121" s="74" t="s">
        <v>358</v>
      </c>
      <c r="F121" s="74" t="s">
        <v>358</v>
      </c>
      <c r="G121" s="74" t="s">
        <v>358</v>
      </c>
      <c r="H121" s="74" t="s">
        <v>358</v>
      </c>
      <c r="I121" s="74">
        <v>4.0</v>
      </c>
      <c r="J121" s="75" t="s">
        <v>374</v>
      </c>
      <c r="K121" s="76" t="s">
        <v>218</v>
      </c>
      <c r="L121" s="77">
        <v>39890.0</v>
      </c>
      <c r="M121" s="78" t="s">
        <v>489</v>
      </c>
    </row>
    <row r="122" ht="15.75" customHeight="1">
      <c r="A122" s="74">
        <v>34.0</v>
      </c>
      <c r="B122" s="74">
        <v>39.0</v>
      </c>
      <c r="C122" s="74">
        <v>25.0</v>
      </c>
      <c r="D122" s="74">
        <v>5.0</v>
      </c>
      <c r="E122" s="74">
        <v>1.0</v>
      </c>
      <c r="F122" s="74">
        <v>136.0</v>
      </c>
      <c r="G122" s="74">
        <v>2.0</v>
      </c>
      <c r="H122" s="74" t="s">
        <v>354</v>
      </c>
      <c r="I122" s="74">
        <v>2.0</v>
      </c>
      <c r="J122" s="75" t="s">
        <v>374</v>
      </c>
      <c r="K122" s="76" t="s">
        <v>490</v>
      </c>
      <c r="L122" s="77">
        <v>39898.0</v>
      </c>
      <c r="M122" s="78" t="s">
        <v>491</v>
      </c>
    </row>
    <row r="123" ht="15.75" customHeight="1">
      <c r="A123" s="74">
        <v>22.0</v>
      </c>
      <c r="B123" s="74">
        <v>42.0</v>
      </c>
      <c r="C123" s="74">
        <v>21.0</v>
      </c>
      <c r="D123" s="74">
        <v>4.0</v>
      </c>
      <c r="E123" s="74">
        <v>0.0</v>
      </c>
      <c r="F123" s="74">
        <v>104.76</v>
      </c>
      <c r="G123" s="74">
        <v>2.0</v>
      </c>
      <c r="H123" s="74" t="s">
        <v>359</v>
      </c>
      <c r="I123" s="74">
        <v>3.0</v>
      </c>
      <c r="J123" s="75" t="s">
        <v>374</v>
      </c>
      <c r="K123" s="76" t="s">
        <v>490</v>
      </c>
      <c r="L123" s="77">
        <v>39898.0</v>
      </c>
      <c r="M123" s="78" t="s">
        <v>491</v>
      </c>
    </row>
    <row r="124" ht="15.75" customHeight="1">
      <c r="A124" s="74">
        <v>48.0</v>
      </c>
      <c r="B124" s="74">
        <v>70.0</v>
      </c>
      <c r="C124" s="74">
        <v>51.0</v>
      </c>
      <c r="D124" s="74">
        <v>7.0</v>
      </c>
      <c r="E124" s="74">
        <v>1.0</v>
      </c>
      <c r="F124" s="74">
        <v>94.11</v>
      </c>
      <c r="G124" s="74">
        <v>2.0</v>
      </c>
      <c r="H124" s="74" t="s">
        <v>354</v>
      </c>
      <c r="I124" s="74">
        <v>1.0</v>
      </c>
      <c r="J124" s="75" t="s">
        <v>374</v>
      </c>
      <c r="K124" s="76" t="s">
        <v>92</v>
      </c>
      <c r="L124" s="77">
        <v>39906.0</v>
      </c>
      <c r="M124" s="78" t="s">
        <v>492</v>
      </c>
    </row>
    <row r="125" ht="15.75" customHeight="1">
      <c r="A125" s="74">
        <v>12.0</v>
      </c>
      <c r="B125" s="74">
        <v>9.0</v>
      </c>
      <c r="C125" s="74">
        <v>7.0</v>
      </c>
      <c r="D125" s="74">
        <v>3.0</v>
      </c>
      <c r="E125" s="74">
        <v>0.0</v>
      </c>
      <c r="F125" s="74">
        <v>171.42</v>
      </c>
      <c r="G125" s="74">
        <v>2.0</v>
      </c>
      <c r="H125" s="74" t="s">
        <v>354</v>
      </c>
      <c r="I125" s="74">
        <v>3.0</v>
      </c>
      <c r="J125" s="75" t="s">
        <v>374</v>
      </c>
      <c r="K125" s="76" t="s">
        <v>92</v>
      </c>
      <c r="L125" s="77">
        <v>39906.0</v>
      </c>
      <c r="M125" s="78" t="s">
        <v>492</v>
      </c>
    </row>
    <row r="126" ht="15.75" customHeight="1">
      <c r="A126" s="74">
        <v>16.0</v>
      </c>
      <c r="B126" s="74">
        <v>31.0</v>
      </c>
      <c r="C126" s="74">
        <v>11.0</v>
      </c>
      <c r="D126" s="74">
        <v>3.0</v>
      </c>
      <c r="E126" s="74">
        <v>0.0</v>
      </c>
      <c r="F126" s="74">
        <v>145.45</v>
      </c>
      <c r="G126" s="74">
        <v>2.0</v>
      </c>
      <c r="H126" s="74" t="s">
        <v>359</v>
      </c>
      <c r="I126" s="74">
        <v>1.0</v>
      </c>
      <c r="J126" s="75" t="s">
        <v>380</v>
      </c>
      <c r="K126" s="76" t="s">
        <v>361</v>
      </c>
      <c r="L126" s="77">
        <v>40133.0</v>
      </c>
      <c r="M126" s="78" t="s">
        <v>493</v>
      </c>
    </row>
    <row r="127" ht="15.75" customHeight="1">
      <c r="A127" s="74">
        <v>51.0</v>
      </c>
      <c r="B127" s="74">
        <v>73.0</v>
      </c>
      <c r="C127" s="74">
        <v>67.0</v>
      </c>
      <c r="D127" s="74">
        <v>7.0</v>
      </c>
      <c r="E127" s="74">
        <v>0.0</v>
      </c>
      <c r="F127" s="74">
        <v>76.11</v>
      </c>
      <c r="G127" s="74">
        <v>2.0</v>
      </c>
      <c r="H127" s="74" t="s">
        <v>354</v>
      </c>
      <c r="I127" s="74">
        <v>3.0</v>
      </c>
      <c r="J127" s="75" t="s">
        <v>380</v>
      </c>
      <c r="K127" s="76" t="s">
        <v>361</v>
      </c>
      <c r="L127" s="77">
        <v>40133.0</v>
      </c>
      <c r="M127" s="78" t="s">
        <v>493</v>
      </c>
    </row>
    <row r="128" ht="15.75" customHeight="1">
      <c r="A128" s="74">
        <v>131.0</v>
      </c>
      <c r="B128" s="74">
        <v>181.0</v>
      </c>
      <c r="C128" s="74">
        <v>122.0</v>
      </c>
      <c r="D128" s="74">
        <v>18.0</v>
      </c>
      <c r="E128" s="74">
        <v>2.0</v>
      </c>
      <c r="F128" s="74">
        <v>107.37</v>
      </c>
      <c r="G128" s="74">
        <v>2.0</v>
      </c>
      <c r="H128" s="74" t="s">
        <v>354</v>
      </c>
      <c r="I128" s="74">
        <v>1.0</v>
      </c>
      <c r="J128" s="75" t="s">
        <v>380</v>
      </c>
      <c r="K128" s="76" t="s">
        <v>101</v>
      </c>
      <c r="L128" s="77">
        <v>40141.0</v>
      </c>
      <c r="M128" s="78" t="s">
        <v>494</v>
      </c>
    </row>
    <row r="129" ht="15.75" customHeight="1">
      <c r="A129" s="74">
        <v>293.0</v>
      </c>
      <c r="B129" s="74">
        <v>366.0</v>
      </c>
      <c r="C129" s="74">
        <v>254.0</v>
      </c>
      <c r="D129" s="74">
        <v>40.0</v>
      </c>
      <c r="E129" s="74">
        <v>7.0</v>
      </c>
      <c r="F129" s="74">
        <v>115.35</v>
      </c>
      <c r="G129" s="74">
        <v>2.0</v>
      </c>
      <c r="H129" s="74" t="s">
        <v>354</v>
      </c>
      <c r="I129" s="74">
        <v>2.0</v>
      </c>
      <c r="J129" s="75" t="s">
        <v>380</v>
      </c>
      <c r="K129" s="76" t="s">
        <v>495</v>
      </c>
      <c r="L129" s="77">
        <v>40149.0</v>
      </c>
      <c r="M129" s="78" t="s">
        <v>496</v>
      </c>
    </row>
    <row r="130" ht="15.75" customHeight="1">
      <c r="A130" s="74">
        <v>52.0</v>
      </c>
      <c r="B130" s="74">
        <v>70.0</v>
      </c>
      <c r="C130" s="74">
        <v>51.0</v>
      </c>
      <c r="D130" s="74">
        <v>9.0</v>
      </c>
      <c r="E130" s="74">
        <v>0.0</v>
      </c>
      <c r="F130" s="74">
        <v>101.96</v>
      </c>
      <c r="G130" s="74">
        <v>2.0</v>
      </c>
      <c r="H130" s="74" t="s">
        <v>354</v>
      </c>
      <c r="I130" s="74">
        <v>1.0</v>
      </c>
      <c r="J130" s="75" t="s">
        <v>371</v>
      </c>
      <c r="K130" s="76" t="s">
        <v>437</v>
      </c>
      <c r="L130" s="77">
        <v>40195.0</v>
      </c>
      <c r="M130" s="78" t="s">
        <v>497</v>
      </c>
    </row>
    <row r="131" ht="15.75" customHeight="1">
      <c r="A131" s="74">
        <v>45.0</v>
      </c>
      <c r="B131" s="74">
        <v>77.0</v>
      </c>
      <c r="C131" s="74">
        <v>58.0</v>
      </c>
      <c r="D131" s="74">
        <v>4.0</v>
      </c>
      <c r="E131" s="74">
        <v>1.0</v>
      </c>
      <c r="F131" s="74">
        <v>77.58</v>
      </c>
      <c r="G131" s="74">
        <v>2.0</v>
      </c>
      <c r="H131" s="74" t="s">
        <v>354</v>
      </c>
      <c r="I131" s="74">
        <v>3.0</v>
      </c>
      <c r="J131" s="75" t="s">
        <v>371</v>
      </c>
      <c r="K131" s="76" t="s">
        <v>437</v>
      </c>
      <c r="L131" s="77">
        <v>40195.0</v>
      </c>
      <c r="M131" s="78" t="s">
        <v>497</v>
      </c>
    </row>
    <row r="132" ht="15.75" customHeight="1">
      <c r="A132" s="74">
        <v>56.0</v>
      </c>
      <c r="B132" s="74">
        <v>88.0</v>
      </c>
      <c r="C132" s="74">
        <v>63.0</v>
      </c>
      <c r="D132" s="74">
        <v>8.0</v>
      </c>
      <c r="E132" s="74">
        <v>0.0</v>
      </c>
      <c r="F132" s="74">
        <v>88.88</v>
      </c>
      <c r="G132" s="74">
        <v>2.0</v>
      </c>
      <c r="H132" s="74" t="s">
        <v>354</v>
      </c>
      <c r="I132" s="74">
        <v>2.0</v>
      </c>
      <c r="J132" s="75" t="s">
        <v>371</v>
      </c>
      <c r="K132" s="76" t="s">
        <v>435</v>
      </c>
      <c r="L132" s="77">
        <v>40202.0</v>
      </c>
      <c r="M132" s="78" t="s">
        <v>498</v>
      </c>
    </row>
    <row r="133" ht="15.75" customHeight="1">
      <c r="A133" s="74" t="s">
        <v>499</v>
      </c>
      <c r="B133" s="74">
        <v>2.0</v>
      </c>
      <c r="C133" s="74">
        <v>2.0</v>
      </c>
      <c r="D133" s="74">
        <v>0.0</v>
      </c>
      <c r="E133" s="74">
        <v>0.0</v>
      </c>
      <c r="F133" s="74">
        <v>0.0</v>
      </c>
      <c r="G133" s="74">
        <v>1.0</v>
      </c>
      <c r="H133" s="74" t="s">
        <v>429</v>
      </c>
      <c r="I133" s="74">
        <v>4.0</v>
      </c>
      <c r="J133" s="75" t="s">
        <v>371</v>
      </c>
      <c r="K133" s="76" t="s">
        <v>435</v>
      </c>
      <c r="L133" s="77">
        <v>40202.0</v>
      </c>
      <c r="M133" s="78" t="s">
        <v>498</v>
      </c>
    </row>
    <row r="134" ht="15.75" customHeight="1">
      <c r="A134" s="74">
        <v>109.0</v>
      </c>
      <c r="B134" s="74">
        <v>212.0</v>
      </c>
      <c r="C134" s="74">
        <v>139.0</v>
      </c>
      <c r="D134" s="74">
        <v>15.0</v>
      </c>
      <c r="E134" s="74">
        <v>0.0</v>
      </c>
      <c r="F134" s="74">
        <v>78.41</v>
      </c>
      <c r="G134" s="74">
        <v>2.0</v>
      </c>
      <c r="H134" s="74" t="s">
        <v>354</v>
      </c>
      <c r="I134" s="74">
        <v>2.0</v>
      </c>
      <c r="J134" s="75" t="s">
        <v>350</v>
      </c>
      <c r="K134" s="76" t="s">
        <v>430</v>
      </c>
      <c r="L134" s="77">
        <v>40215.0</v>
      </c>
      <c r="M134" s="78" t="s">
        <v>500</v>
      </c>
    </row>
    <row r="135" ht="15.75" customHeight="1">
      <c r="A135" s="74">
        <v>16.0</v>
      </c>
      <c r="B135" s="74">
        <v>25.0</v>
      </c>
      <c r="C135" s="74">
        <v>19.0</v>
      </c>
      <c r="D135" s="74">
        <v>4.0</v>
      </c>
      <c r="E135" s="74">
        <v>0.0</v>
      </c>
      <c r="F135" s="74">
        <v>84.21</v>
      </c>
      <c r="G135" s="74">
        <v>2.0</v>
      </c>
      <c r="H135" s="74" t="s">
        <v>354</v>
      </c>
      <c r="I135" s="74">
        <v>3.0</v>
      </c>
      <c r="J135" s="75" t="s">
        <v>350</v>
      </c>
      <c r="K135" s="76" t="s">
        <v>430</v>
      </c>
      <c r="L135" s="77">
        <v>40215.0</v>
      </c>
      <c r="M135" s="78" t="s">
        <v>500</v>
      </c>
    </row>
    <row r="136" ht="15.75" customHeight="1">
      <c r="A136" s="74">
        <v>165.0</v>
      </c>
      <c r="B136" s="74">
        <v>325.0</v>
      </c>
      <c r="C136" s="74">
        <v>174.0</v>
      </c>
      <c r="D136" s="74">
        <v>23.0</v>
      </c>
      <c r="E136" s="74">
        <v>2.0</v>
      </c>
      <c r="F136" s="74">
        <v>94.82</v>
      </c>
      <c r="G136" s="74">
        <v>2.0</v>
      </c>
      <c r="H136" s="74" t="s">
        <v>354</v>
      </c>
      <c r="I136" s="74">
        <v>2.0</v>
      </c>
      <c r="J136" s="75" t="s">
        <v>350</v>
      </c>
      <c r="K136" s="76" t="s">
        <v>387</v>
      </c>
      <c r="L136" s="77">
        <v>40223.0</v>
      </c>
      <c r="M136" s="78" t="s">
        <v>501</v>
      </c>
    </row>
    <row r="137" ht="15.75" customHeight="1">
      <c r="A137" s="74">
        <v>109.0</v>
      </c>
      <c r="B137" s="74">
        <v>175.0</v>
      </c>
      <c r="C137" s="74">
        <v>118.0</v>
      </c>
      <c r="D137" s="74">
        <v>19.0</v>
      </c>
      <c r="E137" s="74">
        <v>1.0</v>
      </c>
      <c r="F137" s="74">
        <v>92.37</v>
      </c>
      <c r="G137" s="74">
        <v>2.0</v>
      </c>
      <c r="H137" s="74" t="s">
        <v>354</v>
      </c>
      <c r="I137" s="74">
        <v>2.0</v>
      </c>
      <c r="J137" s="75" t="s">
        <v>380</v>
      </c>
      <c r="K137" s="76" t="s">
        <v>479</v>
      </c>
      <c r="L137" s="77">
        <v>40377.0</v>
      </c>
      <c r="M137" s="78" t="s">
        <v>502</v>
      </c>
    </row>
    <row r="138" ht="15.75" customHeight="1">
      <c r="A138" s="74">
        <v>31.0</v>
      </c>
      <c r="B138" s="74">
        <v>54.0</v>
      </c>
      <c r="C138" s="74">
        <v>30.0</v>
      </c>
      <c r="D138" s="74">
        <v>6.0</v>
      </c>
      <c r="E138" s="74">
        <v>0.0</v>
      </c>
      <c r="F138" s="74">
        <v>103.33</v>
      </c>
      <c r="G138" s="74">
        <v>2.0</v>
      </c>
      <c r="H138" s="74" t="s">
        <v>354</v>
      </c>
      <c r="I138" s="74">
        <v>3.0</v>
      </c>
      <c r="J138" s="75" t="s">
        <v>380</v>
      </c>
      <c r="K138" s="76" t="s">
        <v>479</v>
      </c>
      <c r="L138" s="77">
        <v>40377.0</v>
      </c>
      <c r="M138" s="78" t="s">
        <v>502</v>
      </c>
    </row>
    <row r="139" ht="15.75" customHeight="1">
      <c r="A139" s="74">
        <v>99.0</v>
      </c>
      <c r="B139" s="74">
        <v>186.0</v>
      </c>
      <c r="C139" s="74">
        <v>101.0</v>
      </c>
      <c r="D139" s="74">
        <v>15.0</v>
      </c>
      <c r="E139" s="74">
        <v>0.0</v>
      </c>
      <c r="F139" s="74">
        <v>98.01</v>
      </c>
      <c r="G139" s="74">
        <v>2.0</v>
      </c>
      <c r="H139" s="74" t="s">
        <v>386</v>
      </c>
      <c r="I139" s="74">
        <v>2.0</v>
      </c>
      <c r="J139" s="75" t="s">
        <v>380</v>
      </c>
      <c r="K139" s="76" t="s">
        <v>476</v>
      </c>
      <c r="L139" s="77">
        <v>40385.0</v>
      </c>
      <c r="M139" s="78" t="s">
        <v>503</v>
      </c>
    </row>
    <row r="140" ht="15.75" customHeight="1">
      <c r="A140" s="74">
        <v>109.0</v>
      </c>
      <c r="B140" s="74">
        <v>194.0</v>
      </c>
      <c r="C140" s="74">
        <v>105.0</v>
      </c>
      <c r="D140" s="74">
        <v>19.0</v>
      </c>
      <c r="E140" s="74">
        <v>0.0</v>
      </c>
      <c r="F140" s="74">
        <v>103.8</v>
      </c>
      <c r="G140" s="74">
        <v>2.0</v>
      </c>
      <c r="H140" s="74" t="s">
        <v>354</v>
      </c>
      <c r="I140" s="74">
        <v>2.0</v>
      </c>
      <c r="J140" s="75" t="s">
        <v>380</v>
      </c>
      <c r="K140" s="76" t="s">
        <v>481</v>
      </c>
      <c r="L140" s="77">
        <v>40393.0</v>
      </c>
      <c r="M140" s="78" t="s">
        <v>504</v>
      </c>
    </row>
    <row r="141" ht="15.75" customHeight="1">
      <c r="A141" s="74">
        <v>0.0</v>
      </c>
      <c r="B141" s="74">
        <v>8.0</v>
      </c>
      <c r="C141" s="74">
        <v>3.0</v>
      </c>
      <c r="D141" s="74">
        <v>0.0</v>
      </c>
      <c r="E141" s="74">
        <v>0.0</v>
      </c>
      <c r="F141" s="74">
        <v>0.0</v>
      </c>
      <c r="G141" s="74">
        <v>2.0</v>
      </c>
      <c r="H141" s="74" t="s">
        <v>354</v>
      </c>
      <c r="I141" s="74">
        <v>4.0</v>
      </c>
      <c r="J141" s="75" t="s">
        <v>380</v>
      </c>
      <c r="K141" s="76" t="s">
        <v>481</v>
      </c>
      <c r="L141" s="77">
        <v>40393.0</v>
      </c>
      <c r="M141" s="78" t="s">
        <v>504</v>
      </c>
    </row>
    <row r="142" ht="15.75" customHeight="1">
      <c r="A142" s="74">
        <v>59.0</v>
      </c>
      <c r="B142" s="74">
        <v>94.0</v>
      </c>
      <c r="C142" s="74">
        <v>54.0</v>
      </c>
      <c r="D142" s="74">
        <v>10.0</v>
      </c>
      <c r="E142" s="74">
        <v>0.0</v>
      </c>
      <c r="F142" s="74">
        <v>109.25</v>
      </c>
      <c r="G142" s="74">
        <v>2.0</v>
      </c>
      <c r="H142" s="74" t="s">
        <v>354</v>
      </c>
      <c r="I142" s="74">
        <v>2.0</v>
      </c>
      <c r="J142" s="75" t="s">
        <v>369</v>
      </c>
      <c r="K142" s="76" t="s">
        <v>403</v>
      </c>
      <c r="L142" s="77">
        <v>40452.0</v>
      </c>
      <c r="M142" s="78" t="s">
        <v>505</v>
      </c>
    </row>
    <row r="143" ht="15.75" customHeight="1">
      <c r="A143" s="74">
        <v>17.0</v>
      </c>
      <c r="B143" s="74">
        <v>63.0</v>
      </c>
      <c r="C143" s="74">
        <v>23.0</v>
      </c>
      <c r="D143" s="74">
        <v>2.0</v>
      </c>
      <c r="E143" s="74">
        <v>0.0</v>
      </c>
      <c r="F143" s="74">
        <v>73.91</v>
      </c>
      <c r="G143" s="74">
        <v>2.0</v>
      </c>
      <c r="H143" s="74" t="s">
        <v>354</v>
      </c>
      <c r="I143" s="74">
        <v>4.0</v>
      </c>
      <c r="J143" s="75" t="s">
        <v>369</v>
      </c>
      <c r="K143" s="76" t="s">
        <v>403</v>
      </c>
      <c r="L143" s="77">
        <v>40452.0</v>
      </c>
      <c r="M143" s="78" t="s">
        <v>505</v>
      </c>
    </row>
    <row r="144" ht="15.75" customHeight="1">
      <c r="A144" s="74">
        <v>30.0</v>
      </c>
      <c r="B144" s="74">
        <v>39.0</v>
      </c>
      <c r="C144" s="74">
        <v>28.0</v>
      </c>
      <c r="D144" s="74">
        <v>4.0</v>
      </c>
      <c r="E144" s="74">
        <v>1.0</v>
      </c>
      <c r="F144" s="74">
        <v>107.14</v>
      </c>
      <c r="G144" s="74">
        <v>2.0</v>
      </c>
      <c r="H144" s="74" t="s">
        <v>354</v>
      </c>
      <c r="I144" s="74">
        <v>2.0</v>
      </c>
      <c r="J144" s="75" t="s">
        <v>369</v>
      </c>
      <c r="K144" s="76" t="s">
        <v>186</v>
      </c>
      <c r="L144" s="77">
        <v>40460.0</v>
      </c>
      <c r="M144" s="78" t="s">
        <v>506</v>
      </c>
    </row>
    <row r="145" ht="15.75" customHeight="1">
      <c r="A145" s="74">
        <v>7.0</v>
      </c>
      <c r="B145" s="74">
        <v>11.0</v>
      </c>
      <c r="C145" s="74">
        <v>6.0</v>
      </c>
      <c r="D145" s="74">
        <v>1.0</v>
      </c>
      <c r="E145" s="74">
        <v>0.0</v>
      </c>
      <c r="F145" s="74">
        <v>116.66</v>
      </c>
      <c r="G145" s="74">
        <v>2.0</v>
      </c>
      <c r="H145" s="74" t="s">
        <v>354</v>
      </c>
      <c r="I145" s="74">
        <v>4.0</v>
      </c>
      <c r="J145" s="75" t="s">
        <v>369</v>
      </c>
      <c r="K145" s="76" t="s">
        <v>186</v>
      </c>
      <c r="L145" s="77">
        <v>40460.0</v>
      </c>
      <c r="M145" s="78" t="s">
        <v>506</v>
      </c>
    </row>
    <row r="146" ht="15.75" customHeight="1">
      <c r="A146" s="74">
        <v>173.0</v>
      </c>
      <c r="B146" s="74">
        <v>288.0</v>
      </c>
      <c r="C146" s="74">
        <v>199.0</v>
      </c>
      <c r="D146" s="74">
        <v>24.0</v>
      </c>
      <c r="E146" s="74">
        <v>1.0</v>
      </c>
      <c r="F146" s="74">
        <v>86.93</v>
      </c>
      <c r="G146" s="74">
        <v>2.0</v>
      </c>
      <c r="H146" s="74" t="s">
        <v>349</v>
      </c>
      <c r="I146" s="74">
        <v>1.0</v>
      </c>
      <c r="J146" s="75" t="s">
        <v>374</v>
      </c>
      <c r="K146" s="76" t="s">
        <v>361</v>
      </c>
      <c r="L146" s="77">
        <v>40486.0</v>
      </c>
      <c r="M146" s="78" t="s">
        <v>507</v>
      </c>
    </row>
    <row r="147" ht="15.75" customHeight="1">
      <c r="A147" s="74">
        <v>1.0</v>
      </c>
      <c r="B147" s="74">
        <v>10.0</v>
      </c>
      <c r="C147" s="74">
        <v>1.0</v>
      </c>
      <c r="D147" s="74">
        <v>0.0</v>
      </c>
      <c r="E147" s="74">
        <v>0.0</v>
      </c>
      <c r="F147" s="74">
        <v>100.0</v>
      </c>
      <c r="G147" s="74">
        <v>2.0</v>
      </c>
      <c r="H147" s="74" t="s">
        <v>442</v>
      </c>
      <c r="I147" s="74">
        <v>3.0</v>
      </c>
      <c r="J147" s="75" t="s">
        <v>374</v>
      </c>
      <c r="K147" s="76" t="s">
        <v>361</v>
      </c>
      <c r="L147" s="77">
        <v>40486.0</v>
      </c>
      <c r="M147" s="78" t="s">
        <v>507</v>
      </c>
    </row>
    <row r="148" ht="15.75" customHeight="1">
      <c r="A148" s="74">
        <v>96.0</v>
      </c>
      <c r="B148" s="74">
        <v>201.0</v>
      </c>
      <c r="C148" s="74">
        <v>120.0</v>
      </c>
      <c r="D148" s="74">
        <v>15.0</v>
      </c>
      <c r="E148" s="74">
        <v>1.0</v>
      </c>
      <c r="F148" s="74">
        <v>80.0</v>
      </c>
      <c r="G148" s="74">
        <v>2.0</v>
      </c>
      <c r="H148" s="74" t="s">
        <v>349</v>
      </c>
      <c r="I148" s="74">
        <v>2.0</v>
      </c>
      <c r="J148" s="75" t="s">
        <v>374</v>
      </c>
      <c r="K148" s="76" t="s">
        <v>508</v>
      </c>
      <c r="L148" s="77">
        <v>40494.0</v>
      </c>
      <c r="M148" s="78" t="s">
        <v>509</v>
      </c>
    </row>
    <row r="149" ht="15.75" customHeight="1">
      <c r="A149" s="74" t="s">
        <v>510</v>
      </c>
      <c r="B149" s="74">
        <v>57.0</v>
      </c>
      <c r="C149" s="74">
        <v>54.0</v>
      </c>
      <c r="D149" s="74">
        <v>6.0</v>
      </c>
      <c r="E149" s="74">
        <v>1.0</v>
      </c>
      <c r="F149" s="74">
        <v>100.0</v>
      </c>
      <c r="G149" s="74">
        <v>2.0</v>
      </c>
      <c r="H149" s="74" t="s">
        <v>429</v>
      </c>
      <c r="I149" s="74">
        <v>4.0</v>
      </c>
      <c r="J149" s="75" t="s">
        <v>374</v>
      </c>
      <c r="K149" s="76" t="s">
        <v>508</v>
      </c>
      <c r="L149" s="77">
        <v>40494.0</v>
      </c>
      <c r="M149" s="78" t="s">
        <v>509</v>
      </c>
    </row>
    <row r="150" ht="15.75" customHeight="1">
      <c r="A150" s="74">
        <v>74.0</v>
      </c>
      <c r="B150" s="74">
        <v>101.0</v>
      </c>
      <c r="C150" s="74">
        <v>73.0</v>
      </c>
      <c r="D150" s="74">
        <v>12.0</v>
      </c>
      <c r="E150" s="74">
        <v>1.0</v>
      </c>
      <c r="F150" s="74">
        <v>101.36</v>
      </c>
      <c r="G150" s="74">
        <v>2.0</v>
      </c>
      <c r="H150" s="74" t="s">
        <v>354</v>
      </c>
      <c r="I150" s="74">
        <v>2.0</v>
      </c>
      <c r="J150" s="75" t="s">
        <v>374</v>
      </c>
      <c r="K150" s="76" t="s">
        <v>430</v>
      </c>
      <c r="L150" s="77">
        <v>40502.0</v>
      </c>
      <c r="M150" s="78" t="s">
        <v>511</v>
      </c>
    </row>
    <row r="151" ht="15.75" customHeight="1">
      <c r="A151" s="74">
        <v>0.0</v>
      </c>
      <c r="B151" s="74">
        <v>9.0</v>
      </c>
      <c r="C151" s="74">
        <v>3.0</v>
      </c>
      <c r="D151" s="74">
        <v>0.0</v>
      </c>
      <c r="E151" s="74">
        <v>0.0</v>
      </c>
      <c r="F151" s="74">
        <v>0.0</v>
      </c>
      <c r="G151" s="74">
        <v>2.0</v>
      </c>
      <c r="H151" s="74" t="s">
        <v>354</v>
      </c>
      <c r="I151" s="74">
        <v>1.0</v>
      </c>
      <c r="J151" s="75" t="s">
        <v>350</v>
      </c>
      <c r="K151" s="76" t="s">
        <v>111</v>
      </c>
      <c r="L151" s="77">
        <v>40528.0</v>
      </c>
      <c r="M151" s="78" t="s">
        <v>512</v>
      </c>
    </row>
    <row r="152" ht="15.75" customHeight="1">
      <c r="A152" s="74">
        <v>63.0</v>
      </c>
      <c r="B152" s="74">
        <v>141.0</v>
      </c>
      <c r="C152" s="74">
        <v>79.0</v>
      </c>
      <c r="D152" s="74">
        <v>9.0</v>
      </c>
      <c r="E152" s="74">
        <v>1.0</v>
      </c>
      <c r="F152" s="74">
        <v>79.74</v>
      </c>
      <c r="G152" s="74">
        <v>2.0</v>
      </c>
      <c r="H152" s="74" t="s">
        <v>354</v>
      </c>
      <c r="I152" s="74">
        <v>3.0</v>
      </c>
      <c r="J152" s="75" t="s">
        <v>350</v>
      </c>
      <c r="K152" s="76" t="s">
        <v>111</v>
      </c>
      <c r="L152" s="77">
        <v>40528.0</v>
      </c>
      <c r="M152" s="78" t="s">
        <v>512</v>
      </c>
    </row>
    <row r="153" ht="15.75" customHeight="1">
      <c r="A153" s="74">
        <v>25.0</v>
      </c>
      <c r="B153" s="74">
        <v>47.0</v>
      </c>
      <c r="C153" s="74">
        <v>32.0</v>
      </c>
      <c r="D153" s="74">
        <v>4.0</v>
      </c>
      <c r="E153" s="74">
        <v>0.0</v>
      </c>
      <c r="F153" s="74">
        <v>78.12</v>
      </c>
      <c r="G153" s="74">
        <v>1.0</v>
      </c>
      <c r="H153" s="74" t="s">
        <v>354</v>
      </c>
      <c r="I153" s="74">
        <v>1.0</v>
      </c>
      <c r="J153" s="75" t="s">
        <v>350</v>
      </c>
      <c r="K153" s="76" t="s">
        <v>467</v>
      </c>
      <c r="L153" s="77">
        <v>40538.0</v>
      </c>
      <c r="M153" s="78" t="s">
        <v>513</v>
      </c>
    </row>
    <row r="154" ht="15.75" customHeight="1">
      <c r="A154" s="74">
        <v>32.0</v>
      </c>
      <c r="B154" s="74">
        <v>43.0</v>
      </c>
      <c r="C154" s="74">
        <v>31.0</v>
      </c>
      <c r="D154" s="74">
        <v>6.0</v>
      </c>
      <c r="E154" s="74">
        <v>0.0</v>
      </c>
      <c r="F154" s="74">
        <v>103.22</v>
      </c>
      <c r="G154" s="74">
        <v>1.0</v>
      </c>
      <c r="H154" s="74" t="s">
        <v>354</v>
      </c>
      <c r="I154" s="74">
        <v>3.0</v>
      </c>
      <c r="J154" s="75" t="s">
        <v>350</v>
      </c>
      <c r="K154" s="76" t="s">
        <v>467</v>
      </c>
      <c r="L154" s="77">
        <v>40538.0</v>
      </c>
      <c r="M154" s="78" t="s">
        <v>513</v>
      </c>
    </row>
    <row r="155" ht="15.75" customHeight="1">
      <c r="A155" s="74">
        <v>13.0</v>
      </c>
      <c r="B155" s="74">
        <v>28.0</v>
      </c>
      <c r="C155" s="74">
        <v>20.0</v>
      </c>
      <c r="D155" s="74">
        <v>3.0</v>
      </c>
      <c r="E155" s="74">
        <v>0.0</v>
      </c>
      <c r="F155" s="74">
        <v>65.0</v>
      </c>
      <c r="G155" s="74">
        <v>2.0</v>
      </c>
      <c r="H155" s="74" t="s">
        <v>354</v>
      </c>
      <c r="I155" s="74">
        <v>2.0</v>
      </c>
      <c r="J155" s="75" t="s">
        <v>350</v>
      </c>
      <c r="K155" s="76" t="s">
        <v>469</v>
      </c>
      <c r="L155" s="77">
        <v>40545.0</v>
      </c>
      <c r="M155" s="78" t="s">
        <v>514</v>
      </c>
    </row>
    <row r="156" ht="15.75" customHeight="1">
      <c r="A156" s="74">
        <v>11.0</v>
      </c>
      <c r="B156" s="74">
        <v>57.0</v>
      </c>
      <c r="C156" s="74">
        <v>40.0</v>
      </c>
      <c r="D156" s="74">
        <v>2.0</v>
      </c>
      <c r="E156" s="74">
        <v>0.0</v>
      </c>
      <c r="F156" s="74">
        <v>27.5</v>
      </c>
      <c r="G156" s="74">
        <v>2.0</v>
      </c>
      <c r="H156" s="74" t="s">
        <v>354</v>
      </c>
      <c r="I156" s="74">
        <v>4.0</v>
      </c>
      <c r="J156" s="75" t="s">
        <v>350</v>
      </c>
      <c r="K156" s="76" t="s">
        <v>469</v>
      </c>
      <c r="L156" s="77">
        <v>40545.0</v>
      </c>
      <c r="M156" s="78" t="s">
        <v>514</v>
      </c>
    </row>
    <row r="157" ht="15.75" customHeight="1">
      <c r="A157" s="74">
        <v>0.0</v>
      </c>
      <c r="B157" s="74">
        <v>6.0</v>
      </c>
      <c r="C157" s="74">
        <v>1.0</v>
      </c>
      <c r="D157" s="74">
        <v>0.0</v>
      </c>
      <c r="E157" s="74">
        <v>0.0</v>
      </c>
      <c r="F157" s="74">
        <v>0.0</v>
      </c>
      <c r="G157" s="74">
        <v>2.0</v>
      </c>
      <c r="H157" s="74" t="s">
        <v>354</v>
      </c>
      <c r="I157" s="74">
        <v>1.0</v>
      </c>
      <c r="J157" s="75" t="s">
        <v>360</v>
      </c>
      <c r="K157" s="76" t="s">
        <v>515</v>
      </c>
      <c r="L157" s="77">
        <v>40765.0</v>
      </c>
      <c r="M157" s="78" t="s">
        <v>516</v>
      </c>
    </row>
    <row r="158" ht="15.75" customHeight="1">
      <c r="A158" s="74">
        <v>0.0</v>
      </c>
      <c r="B158" s="74">
        <v>2.0</v>
      </c>
      <c r="C158" s="74">
        <v>1.0</v>
      </c>
      <c r="D158" s="74">
        <v>0.0</v>
      </c>
      <c r="E158" s="74">
        <v>0.0</v>
      </c>
      <c r="F158" s="74">
        <v>0.0</v>
      </c>
      <c r="G158" s="74">
        <v>2.0</v>
      </c>
      <c r="H158" s="74" t="s">
        <v>354</v>
      </c>
      <c r="I158" s="74">
        <v>3.0</v>
      </c>
      <c r="J158" s="75" t="s">
        <v>360</v>
      </c>
      <c r="K158" s="76" t="s">
        <v>515</v>
      </c>
      <c r="L158" s="77">
        <v>40765.0</v>
      </c>
      <c r="M158" s="78" t="s">
        <v>516</v>
      </c>
    </row>
    <row r="159" ht="15.75" customHeight="1">
      <c r="A159" s="74">
        <v>8.0</v>
      </c>
      <c r="B159" s="74">
        <v>4.0</v>
      </c>
      <c r="C159" s="74">
        <v>6.0</v>
      </c>
      <c r="D159" s="74">
        <v>2.0</v>
      </c>
      <c r="E159" s="74">
        <v>0.0</v>
      </c>
      <c r="F159" s="74">
        <v>133.33</v>
      </c>
      <c r="G159" s="74">
        <v>1.0</v>
      </c>
      <c r="H159" s="74" t="s">
        <v>359</v>
      </c>
      <c r="I159" s="74">
        <v>2.0</v>
      </c>
      <c r="J159" s="75" t="s">
        <v>360</v>
      </c>
      <c r="K159" s="76" t="s">
        <v>114</v>
      </c>
      <c r="L159" s="77">
        <v>40773.0</v>
      </c>
      <c r="M159" s="78" t="s">
        <v>517</v>
      </c>
    </row>
    <row r="160" ht="15.75" customHeight="1">
      <c r="A160" s="74">
        <v>33.0</v>
      </c>
      <c r="B160" s="74">
        <v>77.0</v>
      </c>
      <c r="C160" s="74">
        <v>67.0</v>
      </c>
      <c r="D160" s="74">
        <v>5.0</v>
      </c>
      <c r="E160" s="74">
        <v>0.0</v>
      </c>
      <c r="F160" s="74">
        <v>49.25</v>
      </c>
      <c r="G160" s="74">
        <v>1.0</v>
      </c>
      <c r="H160" s="74" t="s">
        <v>349</v>
      </c>
      <c r="I160" s="74">
        <v>3.0</v>
      </c>
      <c r="J160" s="75" t="s">
        <v>360</v>
      </c>
      <c r="K160" s="76" t="s">
        <v>114</v>
      </c>
      <c r="L160" s="77">
        <v>40773.0</v>
      </c>
      <c r="M160" s="78" t="s">
        <v>517</v>
      </c>
    </row>
    <row r="161" ht="15.75" customHeight="1">
      <c r="A161" s="74">
        <v>55.0</v>
      </c>
      <c r="B161" s="74">
        <v>81.0</v>
      </c>
      <c r="C161" s="74">
        <v>46.0</v>
      </c>
      <c r="D161" s="74">
        <v>9.0</v>
      </c>
      <c r="E161" s="74">
        <v>0.0</v>
      </c>
      <c r="F161" s="74">
        <v>119.56</v>
      </c>
      <c r="G161" s="74">
        <v>2.0</v>
      </c>
      <c r="H161" s="74" t="s">
        <v>386</v>
      </c>
      <c r="I161" s="74">
        <v>2.0</v>
      </c>
      <c r="J161" s="75" t="s">
        <v>381</v>
      </c>
      <c r="K161" s="76" t="s">
        <v>366</v>
      </c>
      <c r="L161" s="77">
        <v>40853.0</v>
      </c>
      <c r="M161" s="78" t="s">
        <v>518</v>
      </c>
    </row>
    <row r="162" ht="15.75" customHeight="1">
      <c r="A162" s="74">
        <v>55.0</v>
      </c>
      <c r="B162" s="74">
        <v>79.0</v>
      </c>
      <c r="C162" s="74">
        <v>55.0</v>
      </c>
      <c r="D162" s="74">
        <v>5.0</v>
      </c>
      <c r="E162" s="74">
        <v>2.0</v>
      </c>
      <c r="F162" s="74">
        <v>100.0</v>
      </c>
      <c r="G162" s="74">
        <v>2.0</v>
      </c>
      <c r="H162" s="74" t="s">
        <v>349</v>
      </c>
      <c r="I162" s="74">
        <v>4.0</v>
      </c>
      <c r="J162" s="75" t="s">
        <v>381</v>
      </c>
      <c r="K162" s="76" t="s">
        <v>366</v>
      </c>
      <c r="L162" s="77">
        <v>40853.0</v>
      </c>
      <c r="M162" s="78" t="s">
        <v>518</v>
      </c>
    </row>
    <row r="163" ht="15.75" customHeight="1">
      <c r="A163" s="74">
        <v>38.0</v>
      </c>
      <c r="B163" s="74">
        <v>65.0</v>
      </c>
      <c r="C163" s="74">
        <v>33.0</v>
      </c>
      <c r="D163" s="74">
        <v>8.0</v>
      </c>
      <c r="E163" s="74">
        <v>0.0</v>
      </c>
      <c r="F163" s="74">
        <v>115.15</v>
      </c>
      <c r="G163" s="74">
        <v>2.0</v>
      </c>
      <c r="H163" s="74" t="s">
        <v>354</v>
      </c>
      <c r="I163" s="74">
        <v>1.0</v>
      </c>
      <c r="J163" s="75" t="s">
        <v>381</v>
      </c>
      <c r="K163" s="76" t="s">
        <v>387</v>
      </c>
      <c r="L163" s="77">
        <v>40861.0</v>
      </c>
      <c r="M163" s="78" t="s">
        <v>519</v>
      </c>
    </row>
    <row r="164" ht="15.75" customHeight="1">
      <c r="A164" s="74">
        <v>37.0</v>
      </c>
      <c r="B164" s="74">
        <v>72.0</v>
      </c>
      <c r="C164" s="74">
        <v>50.0</v>
      </c>
      <c r="D164" s="74">
        <v>3.0</v>
      </c>
      <c r="E164" s="74">
        <v>1.0</v>
      </c>
      <c r="F164" s="74">
        <v>74.0</v>
      </c>
      <c r="G164" s="74">
        <v>2.0</v>
      </c>
      <c r="H164" s="74" t="s">
        <v>349</v>
      </c>
      <c r="I164" s="74">
        <v>2.0</v>
      </c>
      <c r="J164" s="75" t="s">
        <v>381</v>
      </c>
      <c r="K164" s="76" t="s">
        <v>382</v>
      </c>
      <c r="L164" s="77">
        <v>40869.0</v>
      </c>
      <c r="M164" s="78" t="s">
        <v>520</v>
      </c>
    </row>
    <row r="165" ht="15.75" customHeight="1">
      <c r="A165" s="74">
        <v>60.0</v>
      </c>
      <c r="B165" s="74">
        <v>87.0</v>
      </c>
      <c r="C165" s="74">
        <v>65.0</v>
      </c>
      <c r="D165" s="74">
        <v>8.0</v>
      </c>
      <c r="E165" s="74">
        <v>0.0</v>
      </c>
      <c r="F165" s="74">
        <v>92.3</v>
      </c>
      <c r="G165" s="74">
        <v>2.0</v>
      </c>
      <c r="H165" s="74" t="s">
        <v>354</v>
      </c>
      <c r="I165" s="74">
        <v>4.0</v>
      </c>
      <c r="J165" s="75" t="s">
        <v>381</v>
      </c>
      <c r="K165" s="76" t="s">
        <v>382</v>
      </c>
      <c r="L165" s="77">
        <v>40869.0</v>
      </c>
      <c r="M165" s="78" t="s">
        <v>520</v>
      </c>
    </row>
    <row r="166" ht="15.75" customHeight="1">
      <c r="A166" s="74">
        <v>67.0</v>
      </c>
      <c r="B166" s="74">
        <v>127.0</v>
      </c>
      <c r="C166" s="74">
        <v>83.0</v>
      </c>
      <c r="D166" s="74">
        <v>7.0</v>
      </c>
      <c r="E166" s="74">
        <v>0.0</v>
      </c>
      <c r="F166" s="74">
        <v>80.72</v>
      </c>
      <c r="G166" s="74">
        <v>2.0</v>
      </c>
      <c r="H166" s="74" t="s">
        <v>349</v>
      </c>
      <c r="I166" s="74">
        <v>2.0</v>
      </c>
      <c r="J166" s="75" t="s">
        <v>369</v>
      </c>
      <c r="K166" s="76" t="s">
        <v>413</v>
      </c>
      <c r="L166" s="77">
        <v>40903.0</v>
      </c>
      <c r="M166" s="78" t="s">
        <v>521</v>
      </c>
    </row>
    <row r="167" ht="15.75" customHeight="1">
      <c r="A167" s="74">
        <v>7.0</v>
      </c>
      <c r="B167" s="74">
        <v>28.0</v>
      </c>
      <c r="C167" s="74">
        <v>12.0</v>
      </c>
      <c r="D167" s="74">
        <v>1.0</v>
      </c>
      <c r="E167" s="74">
        <v>0.0</v>
      </c>
      <c r="F167" s="74">
        <v>58.33</v>
      </c>
      <c r="G167" s="74">
        <v>2.0</v>
      </c>
      <c r="H167" s="74" t="s">
        <v>354</v>
      </c>
      <c r="I167" s="74">
        <v>4.0</v>
      </c>
      <c r="J167" s="75" t="s">
        <v>369</v>
      </c>
      <c r="K167" s="76" t="s">
        <v>413</v>
      </c>
      <c r="L167" s="77">
        <v>40903.0</v>
      </c>
      <c r="M167" s="78" t="s">
        <v>521</v>
      </c>
    </row>
    <row r="168" ht="15.75" customHeight="1">
      <c r="A168" s="74">
        <v>30.0</v>
      </c>
      <c r="B168" s="74">
        <v>83.0</v>
      </c>
      <c r="C168" s="74">
        <v>51.0</v>
      </c>
      <c r="D168" s="74">
        <v>4.0</v>
      </c>
      <c r="E168" s="74">
        <v>0.0</v>
      </c>
      <c r="F168" s="74">
        <v>58.82</v>
      </c>
      <c r="G168" s="74">
        <v>2.0</v>
      </c>
      <c r="H168" s="74" t="s">
        <v>354</v>
      </c>
      <c r="I168" s="74">
        <v>1.0</v>
      </c>
      <c r="J168" s="75" t="s">
        <v>369</v>
      </c>
      <c r="K168" s="76" t="s">
        <v>148</v>
      </c>
      <c r="L168" s="77">
        <v>40911.0</v>
      </c>
      <c r="M168" s="78" t="s">
        <v>522</v>
      </c>
    </row>
    <row r="169" ht="15.75" customHeight="1">
      <c r="A169" s="74">
        <v>4.0</v>
      </c>
      <c r="B169" s="74">
        <v>14.0</v>
      </c>
      <c r="C169" s="74">
        <v>8.0</v>
      </c>
      <c r="D169" s="74">
        <v>1.0</v>
      </c>
      <c r="E169" s="74">
        <v>0.0</v>
      </c>
      <c r="F169" s="74">
        <v>50.0</v>
      </c>
      <c r="G169" s="74">
        <v>2.0</v>
      </c>
      <c r="H169" s="74" t="s">
        <v>354</v>
      </c>
      <c r="I169" s="74">
        <v>3.0</v>
      </c>
      <c r="J169" s="75" t="s">
        <v>369</v>
      </c>
      <c r="K169" s="76" t="s">
        <v>148</v>
      </c>
      <c r="L169" s="77">
        <v>40911.0</v>
      </c>
      <c r="M169" s="78" t="s">
        <v>522</v>
      </c>
    </row>
    <row r="170" ht="15.75" customHeight="1">
      <c r="A170" s="74">
        <v>0.0</v>
      </c>
      <c r="B170" s="74">
        <v>15.0</v>
      </c>
      <c r="C170" s="74">
        <v>4.0</v>
      </c>
      <c r="D170" s="74">
        <v>0.0</v>
      </c>
      <c r="E170" s="74">
        <v>0.0</v>
      </c>
      <c r="F170" s="74">
        <v>0.0</v>
      </c>
      <c r="G170" s="74">
        <v>2.0</v>
      </c>
      <c r="H170" s="74" t="s">
        <v>354</v>
      </c>
      <c r="I170" s="74">
        <v>1.0</v>
      </c>
      <c r="J170" s="75" t="s">
        <v>369</v>
      </c>
      <c r="K170" s="76" t="s">
        <v>77</v>
      </c>
      <c r="L170" s="77">
        <v>40921.0</v>
      </c>
      <c r="M170" s="78" t="s">
        <v>523</v>
      </c>
    </row>
    <row r="171" ht="15.75" customHeight="1">
      <c r="A171" s="74">
        <v>10.0</v>
      </c>
      <c r="B171" s="74">
        <v>48.0</v>
      </c>
      <c r="C171" s="74">
        <v>28.0</v>
      </c>
      <c r="D171" s="74">
        <v>1.0</v>
      </c>
      <c r="E171" s="74">
        <v>0.0</v>
      </c>
      <c r="F171" s="74">
        <v>35.71</v>
      </c>
      <c r="G171" s="74">
        <v>2.0</v>
      </c>
      <c r="H171" s="74" t="s">
        <v>354</v>
      </c>
      <c r="I171" s="74">
        <v>3.0</v>
      </c>
      <c r="J171" s="75" t="s">
        <v>369</v>
      </c>
      <c r="K171" s="76" t="s">
        <v>77</v>
      </c>
      <c r="L171" s="77">
        <v>40921.0</v>
      </c>
      <c r="M171" s="78" t="s">
        <v>523</v>
      </c>
    </row>
    <row r="172" ht="15.75" customHeight="1">
      <c r="A172" s="74">
        <v>18.0</v>
      </c>
      <c r="B172" s="74">
        <v>21.0</v>
      </c>
      <c r="C172" s="74">
        <v>18.0</v>
      </c>
      <c r="D172" s="74">
        <v>3.0</v>
      </c>
      <c r="E172" s="74">
        <v>0.0</v>
      </c>
      <c r="F172" s="74">
        <v>100.0</v>
      </c>
      <c r="G172" s="74">
        <v>2.0</v>
      </c>
      <c r="H172" s="74" t="s">
        <v>354</v>
      </c>
      <c r="I172" s="74">
        <v>2.0</v>
      </c>
      <c r="J172" s="75" t="s">
        <v>369</v>
      </c>
      <c r="K172" s="76" t="s">
        <v>411</v>
      </c>
      <c r="L172" s="77">
        <v>40932.0</v>
      </c>
      <c r="M172" s="78" t="s">
        <v>524</v>
      </c>
    </row>
    <row r="173" ht="15.75" customHeight="1">
      <c r="A173" s="74">
        <v>62.0</v>
      </c>
      <c r="B173" s="74">
        <v>82.0</v>
      </c>
      <c r="C173" s="74">
        <v>53.0</v>
      </c>
      <c r="D173" s="74">
        <v>12.0</v>
      </c>
      <c r="E173" s="74">
        <v>0.0</v>
      </c>
      <c r="F173" s="74">
        <v>116.98</v>
      </c>
      <c r="G173" s="74">
        <v>2.0</v>
      </c>
      <c r="H173" s="74" t="s">
        <v>354</v>
      </c>
      <c r="I173" s="74">
        <v>4.0</v>
      </c>
      <c r="J173" s="75" t="s">
        <v>369</v>
      </c>
      <c r="K173" s="76" t="s">
        <v>411</v>
      </c>
      <c r="L173" s="77">
        <v>40932.0</v>
      </c>
      <c r="M173" s="78" t="s">
        <v>524</v>
      </c>
    </row>
    <row r="174" ht="15.75" customHeight="1">
      <c r="A174" s="74">
        <v>47.0</v>
      </c>
      <c r="B174" s="74">
        <v>71.0</v>
      </c>
      <c r="C174" s="74">
        <v>41.0</v>
      </c>
      <c r="D174" s="74">
        <v>9.0</v>
      </c>
      <c r="E174" s="74">
        <v>0.0</v>
      </c>
      <c r="F174" s="74">
        <v>114.63</v>
      </c>
      <c r="G174" s="74">
        <v>2.0</v>
      </c>
      <c r="H174" s="74" t="s">
        <v>354</v>
      </c>
      <c r="I174" s="74">
        <v>1.0</v>
      </c>
      <c r="J174" s="75" t="s">
        <v>374</v>
      </c>
      <c r="K174" s="76" t="s">
        <v>508</v>
      </c>
      <c r="L174" s="77">
        <v>41144.0</v>
      </c>
      <c r="M174" s="78" t="s">
        <v>525</v>
      </c>
    </row>
    <row r="175" ht="15.75" customHeight="1">
      <c r="A175" s="74">
        <v>43.0</v>
      </c>
      <c r="B175" s="74">
        <v>100.0</v>
      </c>
      <c r="C175" s="74">
        <v>60.0</v>
      </c>
      <c r="D175" s="74">
        <v>8.0</v>
      </c>
      <c r="E175" s="74">
        <v>0.0</v>
      </c>
      <c r="F175" s="74">
        <v>71.66</v>
      </c>
      <c r="G175" s="74">
        <v>2.0</v>
      </c>
      <c r="H175" s="74" t="s">
        <v>354</v>
      </c>
      <c r="I175" s="74">
        <v>2.0</v>
      </c>
      <c r="J175" s="75" t="s">
        <v>374</v>
      </c>
      <c r="K175" s="76" t="s">
        <v>186</v>
      </c>
      <c r="L175" s="77">
        <v>41152.0</v>
      </c>
      <c r="M175" s="78" t="s">
        <v>526</v>
      </c>
    </row>
    <row r="176" ht="15.75" customHeight="1">
      <c r="A176" s="74">
        <v>38.0</v>
      </c>
      <c r="B176" s="74">
        <v>57.0</v>
      </c>
      <c r="C176" s="74">
        <v>33.0</v>
      </c>
      <c r="D176" s="74">
        <v>7.0</v>
      </c>
      <c r="E176" s="74">
        <v>1.0</v>
      </c>
      <c r="F176" s="74">
        <v>115.15</v>
      </c>
      <c r="G176" s="74">
        <v>2.0</v>
      </c>
      <c r="H176" s="74" t="s">
        <v>349</v>
      </c>
      <c r="I176" s="74">
        <v>4.0</v>
      </c>
      <c r="J176" s="75" t="s">
        <v>374</v>
      </c>
      <c r="K176" s="76" t="s">
        <v>186</v>
      </c>
      <c r="L176" s="77">
        <v>41152.0</v>
      </c>
      <c r="M176" s="78" t="s">
        <v>526</v>
      </c>
    </row>
    <row r="177" ht="15.75" customHeight="1">
      <c r="A177" s="74">
        <v>117.0</v>
      </c>
      <c r="B177" s="74">
        <v>209.0</v>
      </c>
      <c r="C177" s="74">
        <v>117.0</v>
      </c>
      <c r="D177" s="74">
        <v>15.0</v>
      </c>
      <c r="E177" s="74">
        <v>1.0</v>
      </c>
      <c r="F177" s="74">
        <v>100.0</v>
      </c>
      <c r="G177" s="74">
        <v>2.0</v>
      </c>
      <c r="H177" s="74" t="s">
        <v>349</v>
      </c>
      <c r="I177" s="74">
        <v>1.0</v>
      </c>
      <c r="J177" s="75" t="s">
        <v>360</v>
      </c>
      <c r="K177" s="76" t="s">
        <v>361</v>
      </c>
      <c r="L177" s="77">
        <v>41228.0</v>
      </c>
      <c r="M177" s="78" t="s">
        <v>527</v>
      </c>
    </row>
    <row r="178" ht="15.75" customHeight="1">
      <c r="A178" s="74">
        <v>25.0</v>
      </c>
      <c r="B178" s="74">
        <v>33.0</v>
      </c>
      <c r="C178" s="74">
        <v>21.0</v>
      </c>
      <c r="D178" s="74">
        <v>1.0</v>
      </c>
      <c r="E178" s="74">
        <v>1.0</v>
      </c>
      <c r="F178" s="74">
        <v>119.04</v>
      </c>
      <c r="G178" s="74">
        <v>1.0</v>
      </c>
      <c r="H178" s="74" t="s">
        <v>354</v>
      </c>
      <c r="I178" s="74">
        <v>4.0</v>
      </c>
      <c r="J178" s="75" t="s">
        <v>360</v>
      </c>
      <c r="K178" s="76" t="s">
        <v>361</v>
      </c>
      <c r="L178" s="77">
        <v>41228.0</v>
      </c>
      <c r="M178" s="78" t="s">
        <v>527</v>
      </c>
    </row>
    <row r="179" ht="15.75" customHeight="1">
      <c r="A179" s="74">
        <v>30.0</v>
      </c>
      <c r="B179" s="74">
        <v>73.0</v>
      </c>
      <c r="C179" s="74">
        <v>43.0</v>
      </c>
      <c r="D179" s="74">
        <v>4.0</v>
      </c>
      <c r="E179" s="74">
        <v>0.0</v>
      </c>
      <c r="F179" s="74">
        <v>69.76</v>
      </c>
      <c r="G179" s="74">
        <v>2.0</v>
      </c>
      <c r="H179" s="74" t="s">
        <v>349</v>
      </c>
      <c r="I179" s="74">
        <v>1.0</v>
      </c>
      <c r="J179" s="75" t="s">
        <v>360</v>
      </c>
      <c r="K179" s="76" t="s">
        <v>382</v>
      </c>
      <c r="L179" s="77">
        <v>41236.0</v>
      </c>
      <c r="M179" s="78" t="s">
        <v>528</v>
      </c>
    </row>
    <row r="180" ht="15.75" customHeight="1">
      <c r="A180" s="74">
        <v>9.0</v>
      </c>
      <c r="B180" s="74">
        <v>35.0</v>
      </c>
      <c r="C180" s="74">
        <v>14.0</v>
      </c>
      <c r="D180" s="74">
        <v>1.0</v>
      </c>
      <c r="E180" s="74">
        <v>0.0</v>
      </c>
      <c r="F180" s="74">
        <v>64.28</v>
      </c>
      <c r="G180" s="74">
        <v>2.0</v>
      </c>
      <c r="H180" s="74" t="s">
        <v>354</v>
      </c>
      <c r="I180" s="74">
        <v>3.0</v>
      </c>
      <c r="J180" s="75" t="s">
        <v>360</v>
      </c>
      <c r="K180" s="76" t="s">
        <v>382</v>
      </c>
      <c r="L180" s="77">
        <v>41236.0</v>
      </c>
      <c r="M180" s="78" t="s">
        <v>528</v>
      </c>
    </row>
    <row r="181" ht="15.75" customHeight="1">
      <c r="A181" s="74">
        <v>23.0</v>
      </c>
      <c r="B181" s="74">
        <v>45.0</v>
      </c>
      <c r="C181" s="74">
        <v>26.0</v>
      </c>
      <c r="D181" s="74">
        <v>3.0</v>
      </c>
      <c r="E181" s="74">
        <v>0.0</v>
      </c>
      <c r="F181" s="74">
        <v>88.46</v>
      </c>
      <c r="G181" s="74">
        <v>2.0</v>
      </c>
      <c r="H181" s="74" t="s">
        <v>442</v>
      </c>
      <c r="I181" s="74">
        <v>1.0</v>
      </c>
      <c r="J181" s="75" t="s">
        <v>360</v>
      </c>
      <c r="K181" s="76" t="s">
        <v>387</v>
      </c>
      <c r="L181" s="77">
        <v>41248.0</v>
      </c>
      <c r="M181" s="78" t="s">
        <v>529</v>
      </c>
    </row>
    <row r="182" ht="15.75" customHeight="1">
      <c r="A182" s="74">
        <v>49.0</v>
      </c>
      <c r="B182" s="74">
        <v>83.0</v>
      </c>
      <c r="C182" s="74">
        <v>57.0</v>
      </c>
      <c r="D182" s="74">
        <v>7.0</v>
      </c>
      <c r="E182" s="74">
        <v>0.0</v>
      </c>
      <c r="F182" s="74">
        <v>85.96</v>
      </c>
      <c r="G182" s="74">
        <v>2.0</v>
      </c>
      <c r="H182" s="74" t="s">
        <v>349</v>
      </c>
      <c r="I182" s="74">
        <v>3.0</v>
      </c>
      <c r="J182" s="75" t="s">
        <v>360</v>
      </c>
      <c r="K182" s="76" t="s">
        <v>387</v>
      </c>
      <c r="L182" s="77">
        <v>41248.0</v>
      </c>
      <c r="M182" s="78" t="s">
        <v>529</v>
      </c>
    </row>
    <row r="183" ht="15.75" customHeight="1">
      <c r="A183" s="74">
        <v>0.0</v>
      </c>
      <c r="B183" s="74">
        <v>2.0</v>
      </c>
      <c r="C183" s="74">
        <v>2.0</v>
      </c>
      <c r="D183" s="74">
        <v>0.0</v>
      </c>
      <c r="E183" s="74">
        <v>0.0</v>
      </c>
      <c r="F183" s="74">
        <v>0.0</v>
      </c>
      <c r="G183" s="74">
        <v>2.0</v>
      </c>
      <c r="H183" s="74" t="s">
        <v>349</v>
      </c>
      <c r="I183" s="74">
        <v>2.0</v>
      </c>
      <c r="J183" s="75" t="s">
        <v>360</v>
      </c>
      <c r="K183" s="76" t="s">
        <v>430</v>
      </c>
      <c r="L183" s="77">
        <v>41256.0</v>
      </c>
      <c r="M183" s="78" t="s">
        <v>530</v>
      </c>
    </row>
    <row r="184" ht="15.75" customHeight="1">
      <c r="A184" s="74">
        <v>2.0</v>
      </c>
      <c r="B184" s="74">
        <v>28.0</v>
      </c>
      <c r="C184" s="74">
        <v>11.0</v>
      </c>
      <c r="D184" s="74">
        <v>0.0</v>
      </c>
      <c r="E184" s="74">
        <v>0.0</v>
      </c>
      <c r="F184" s="74">
        <v>18.18</v>
      </c>
      <c r="G184" s="74">
        <v>2.0</v>
      </c>
      <c r="H184" s="74" t="s">
        <v>349</v>
      </c>
      <c r="I184" s="74">
        <v>2.0</v>
      </c>
      <c r="J184" s="75" t="s">
        <v>369</v>
      </c>
      <c r="K184" s="76" t="s">
        <v>384</v>
      </c>
      <c r="L184" s="77">
        <v>41327.0</v>
      </c>
      <c r="M184" s="78" t="s">
        <v>531</v>
      </c>
    </row>
    <row r="185" ht="15.75" customHeight="1">
      <c r="A185" s="74">
        <v>19.0</v>
      </c>
      <c r="B185" s="74">
        <v>37.0</v>
      </c>
      <c r="C185" s="74">
        <v>23.0</v>
      </c>
      <c r="D185" s="74">
        <v>3.0</v>
      </c>
      <c r="E185" s="74">
        <v>0.0</v>
      </c>
      <c r="F185" s="74">
        <v>82.6</v>
      </c>
      <c r="G185" s="74">
        <v>2.0</v>
      </c>
      <c r="H185" s="74" t="s">
        <v>354</v>
      </c>
      <c r="I185" s="74">
        <v>4.0</v>
      </c>
      <c r="J185" s="75" t="s">
        <v>369</v>
      </c>
      <c r="K185" s="76" t="s">
        <v>384</v>
      </c>
      <c r="L185" s="77">
        <v>41327.0</v>
      </c>
      <c r="M185" s="78" t="s">
        <v>531</v>
      </c>
    </row>
    <row r="186" ht="15.75" customHeight="1">
      <c r="A186" s="74">
        <v>6.0</v>
      </c>
      <c r="B186" s="74">
        <v>37.0</v>
      </c>
      <c r="C186" s="74">
        <v>19.0</v>
      </c>
      <c r="D186" s="74">
        <v>1.0</v>
      </c>
      <c r="E186" s="74">
        <v>0.0</v>
      </c>
      <c r="F186" s="74">
        <v>31.57</v>
      </c>
      <c r="G186" s="74">
        <v>2.0</v>
      </c>
      <c r="H186" s="74" t="s">
        <v>354</v>
      </c>
      <c r="I186" s="74">
        <v>2.0</v>
      </c>
      <c r="J186" s="75" t="s">
        <v>369</v>
      </c>
      <c r="K186" s="76" t="s">
        <v>508</v>
      </c>
      <c r="L186" s="77">
        <v>41335.0</v>
      </c>
      <c r="M186" s="78" t="s">
        <v>532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186"/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L1"/>
    <hyperlink r:id="rId11" ref="J2"/>
    <hyperlink r:id="rId12" ref="K2"/>
    <hyperlink r:id="rId13" ref="M2"/>
    <hyperlink r:id="rId14" ref="J3"/>
    <hyperlink r:id="rId15" ref="K3"/>
    <hyperlink r:id="rId16" ref="M3"/>
    <hyperlink r:id="rId17" ref="J4"/>
    <hyperlink r:id="rId18" ref="K4"/>
    <hyperlink r:id="rId19" ref="M4"/>
    <hyperlink r:id="rId20" ref="J5"/>
    <hyperlink r:id="rId21" ref="K5"/>
    <hyperlink r:id="rId22" ref="M5"/>
    <hyperlink r:id="rId23" ref="J6"/>
    <hyperlink r:id="rId24" ref="K6"/>
    <hyperlink r:id="rId25" ref="M6"/>
    <hyperlink r:id="rId26" ref="J7"/>
    <hyperlink r:id="rId27" ref="K7"/>
    <hyperlink r:id="rId28" ref="M7"/>
    <hyperlink r:id="rId29" ref="J8"/>
    <hyperlink r:id="rId30" ref="K8"/>
    <hyperlink r:id="rId31" ref="M8"/>
    <hyperlink r:id="rId32" ref="J9"/>
    <hyperlink r:id="rId33" ref="K9"/>
    <hyperlink r:id="rId34" ref="M9"/>
    <hyperlink r:id="rId35" ref="J10"/>
    <hyperlink r:id="rId36" ref="K10"/>
    <hyperlink r:id="rId37" ref="M10"/>
    <hyperlink r:id="rId38" ref="O10"/>
    <hyperlink r:id="rId39" ref="J11"/>
    <hyperlink r:id="rId40" ref="K11"/>
    <hyperlink r:id="rId41" ref="M11"/>
    <hyperlink r:id="rId42" ref="O11"/>
    <hyperlink r:id="rId43" ref="J12"/>
    <hyperlink r:id="rId44" ref="K12"/>
    <hyperlink r:id="rId45" ref="M12"/>
    <hyperlink r:id="rId46" ref="O12"/>
    <hyperlink r:id="rId47" ref="J13"/>
    <hyperlink r:id="rId48" ref="K13"/>
    <hyperlink r:id="rId49" ref="M13"/>
    <hyperlink r:id="rId50" ref="O13"/>
    <hyperlink r:id="rId51" ref="J14"/>
    <hyperlink r:id="rId52" ref="K14"/>
    <hyperlink r:id="rId53" ref="M14"/>
    <hyperlink r:id="rId54" ref="O14"/>
    <hyperlink r:id="rId55" ref="J15"/>
    <hyperlink r:id="rId56" ref="K15"/>
    <hyperlink r:id="rId57" ref="M15"/>
    <hyperlink r:id="rId58" ref="O15"/>
    <hyperlink r:id="rId59" ref="J16"/>
    <hyperlink r:id="rId60" ref="K16"/>
    <hyperlink r:id="rId61" ref="M16"/>
    <hyperlink r:id="rId62" ref="O16"/>
    <hyperlink r:id="rId63" ref="J17"/>
    <hyperlink r:id="rId64" ref="K17"/>
    <hyperlink r:id="rId65" ref="M17"/>
    <hyperlink r:id="rId66" ref="O17"/>
    <hyperlink r:id="rId67" ref="J18"/>
    <hyperlink r:id="rId68" ref="K18"/>
    <hyperlink r:id="rId69" ref="M18"/>
    <hyperlink r:id="rId70" ref="O18"/>
    <hyperlink r:id="rId71" ref="J19"/>
    <hyperlink r:id="rId72" ref="K19"/>
    <hyperlink r:id="rId73" ref="M19"/>
    <hyperlink r:id="rId74" ref="J20"/>
    <hyperlink r:id="rId75" ref="K20"/>
    <hyperlink r:id="rId76" ref="M20"/>
    <hyperlink r:id="rId77" ref="J21"/>
    <hyperlink r:id="rId78" ref="K21"/>
    <hyperlink r:id="rId79" ref="M21"/>
    <hyperlink r:id="rId80" ref="J22"/>
    <hyperlink r:id="rId81" ref="K22"/>
    <hyperlink r:id="rId82" ref="M22"/>
    <hyperlink r:id="rId83" ref="J23"/>
    <hyperlink r:id="rId84" ref="K23"/>
    <hyperlink r:id="rId85" ref="M23"/>
    <hyperlink r:id="rId86" ref="J24"/>
    <hyperlink r:id="rId87" ref="K24"/>
    <hyperlink r:id="rId88" ref="M24"/>
    <hyperlink r:id="rId89" ref="J25"/>
    <hyperlink r:id="rId90" ref="K25"/>
    <hyperlink r:id="rId91" ref="M25"/>
    <hyperlink r:id="rId92" ref="J26"/>
    <hyperlink r:id="rId93" ref="K26"/>
    <hyperlink r:id="rId94" ref="M26"/>
    <hyperlink r:id="rId95" ref="J27"/>
    <hyperlink r:id="rId96" ref="K27"/>
    <hyperlink r:id="rId97" ref="M27"/>
    <hyperlink r:id="rId98" ref="J28"/>
    <hyperlink r:id="rId99" ref="K28"/>
    <hyperlink r:id="rId100" ref="M28"/>
    <hyperlink r:id="rId101" ref="J29"/>
    <hyperlink r:id="rId102" ref="K29"/>
    <hyperlink r:id="rId103" ref="M29"/>
    <hyperlink r:id="rId104" ref="J30"/>
    <hyperlink r:id="rId105" ref="K30"/>
    <hyperlink r:id="rId106" ref="M30"/>
    <hyperlink r:id="rId107" ref="J31"/>
    <hyperlink r:id="rId108" ref="K31"/>
    <hyperlink r:id="rId109" ref="M31"/>
    <hyperlink r:id="rId110" ref="J32"/>
    <hyperlink r:id="rId111" ref="K32"/>
    <hyperlink r:id="rId112" ref="M32"/>
    <hyperlink r:id="rId113" ref="J33"/>
    <hyperlink r:id="rId114" ref="K33"/>
    <hyperlink r:id="rId115" ref="M33"/>
    <hyperlink r:id="rId116" ref="J34"/>
    <hyperlink r:id="rId117" ref="K34"/>
    <hyperlink r:id="rId118" ref="M34"/>
    <hyperlink r:id="rId119" ref="J35"/>
    <hyperlink r:id="rId120" ref="K35"/>
    <hyperlink r:id="rId121" ref="M35"/>
    <hyperlink r:id="rId122" ref="J36"/>
    <hyperlink r:id="rId123" ref="K36"/>
    <hyperlink r:id="rId124" ref="M36"/>
    <hyperlink r:id="rId125" ref="J37"/>
    <hyperlink r:id="rId126" ref="K37"/>
    <hyperlink r:id="rId127" ref="M37"/>
    <hyperlink r:id="rId128" ref="J38"/>
    <hyperlink r:id="rId129" ref="K38"/>
    <hyperlink r:id="rId130" ref="M38"/>
    <hyperlink r:id="rId131" ref="J39"/>
    <hyperlink r:id="rId132" ref="K39"/>
    <hyperlink r:id="rId133" ref="M39"/>
    <hyperlink r:id="rId134" ref="J40"/>
    <hyperlink r:id="rId135" ref="K40"/>
    <hyperlink r:id="rId136" ref="M40"/>
    <hyperlink r:id="rId137" ref="J41"/>
    <hyperlink r:id="rId138" ref="K41"/>
    <hyperlink r:id="rId139" ref="M41"/>
    <hyperlink r:id="rId140" ref="J42"/>
    <hyperlink r:id="rId141" ref="K42"/>
    <hyperlink r:id="rId142" ref="M42"/>
    <hyperlink r:id="rId143" ref="J43"/>
    <hyperlink r:id="rId144" ref="K43"/>
    <hyperlink r:id="rId145" ref="M43"/>
    <hyperlink r:id="rId146" ref="J44"/>
    <hyperlink r:id="rId147" ref="K44"/>
    <hyperlink r:id="rId148" ref="M44"/>
    <hyperlink r:id="rId149" ref="J45"/>
    <hyperlink r:id="rId150" ref="K45"/>
    <hyperlink r:id="rId151" ref="M45"/>
    <hyperlink r:id="rId152" ref="J46"/>
    <hyperlink r:id="rId153" ref="K46"/>
    <hyperlink r:id="rId154" ref="M46"/>
    <hyperlink r:id="rId155" ref="J47"/>
    <hyperlink r:id="rId156" ref="K47"/>
    <hyperlink r:id="rId157" ref="M47"/>
    <hyperlink r:id="rId158" ref="J48"/>
    <hyperlink r:id="rId159" ref="K48"/>
    <hyperlink r:id="rId160" ref="M48"/>
    <hyperlink r:id="rId161" ref="J49"/>
    <hyperlink r:id="rId162" ref="K49"/>
    <hyperlink r:id="rId163" ref="M49"/>
    <hyperlink r:id="rId164" ref="J50"/>
    <hyperlink r:id="rId165" ref="K50"/>
    <hyperlink r:id="rId166" ref="M50"/>
    <hyperlink r:id="rId167" ref="J51"/>
    <hyperlink r:id="rId168" ref="K51"/>
    <hyperlink r:id="rId169" ref="M51"/>
    <hyperlink r:id="rId170" ref="J52"/>
    <hyperlink r:id="rId171" ref="K52"/>
    <hyperlink r:id="rId172" ref="M52"/>
    <hyperlink r:id="rId173" ref="J53"/>
    <hyperlink r:id="rId174" ref="K53"/>
    <hyperlink r:id="rId175" ref="M53"/>
    <hyperlink r:id="rId176" ref="J54"/>
    <hyperlink r:id="rId177" ref="K54"/>
    <hyperlink r:id="rId178" ref="M54"/>
    <hyperlink r:id="rId179" ref="J55"/>
    <hyperlink r:id="rId180" ref="K55"/>
    <hyperlink r:id="rId181" ref="M55"/>
    <hyperlink r:id="rId182" ref="J56"/>
    <hyperlink r:id="rId183" ref="K56"/>
    <hyperlink r:id="rId184" ref="M56"/>
    <hyperlink r:id="rId185" ref="J57"/>
    <hyperlink r:id="rId186" ref="K57"/>
    <hyperlink r:id="rId187" ref="M57"/>
    <hyperlink r:id="rId188" ref="J58"/>
    <hyperlink r:id="rId189" ref="K58"/>
    <hyperlink r:id="rId190" ref="M58"/>
    <hyperlink r:id="rId191" ref="J59"/>
    <hyperlink r:id="rId192" ref="K59"/>
    <hyperlink r:id="rId193" ref="M59"/>
    <hyperlink r:id="rId194" ref="J60"/>
    <hyperlink r:id="rId195" ref="K60"/>
    <hyperlink r:id="rId196" ref="M60"/>
    <hyperlink r:id="rId197" ref="J61"/>
    <hyperlink r:id="rId198" ref="K61"/>
    <hyperlink r:id="rId199" ref="M61"/>
    <hyperlink r:id="rId200" ref="J62"/>
    <hyperlink r:id="rId201" ref="K62"/>
    <hyperlink r:id="rId202" ref="M62"/>
    <hyperlink r:id="rId203" ref="J63"/>
    <hyperlink r:id="rId204" ref="K63"/>
    <hyperlink r:id="rId205" ref="M63"/>
    <hyperlink r:id="rId206" ref="J64"/>
    <hyperlink r:id="rId207" ref="K64"/>
    <hyperlink r:id="rId208" ref="M64"/>
    <hyperlink r:id="rId209" ref="J65"/>
    <hyperlink r:id="rId210" ref="K65"/>
    <hyperlink r:id="rId211" ref="M65"/>
    <hyperlink r:id="rId212" ref="J66"/>
    <hyperlink r:id="rId213" ref="K66"/>
    <hyperlink r:id="rId214" ref="M66"/>
    <hyperlink r:id="rId215" ref="J67"/>
    <hyperlink r:id="rId216" ref="K67"/>
    <hyperlink r:id="rId217" ref="M67"/>
    <hyperlink r:id="rId218" ref="J68"/>
    <hyperlink r:id="rId219" ref="K68"/>
    <hyperlink r:id="rId220" ref="M68"/>
    <hyperlink r:id="rId221" ref="J69"/>
    <hyperlink r:id="rId222" ref="K69"/>
    <hyperlink r:id="rId223" ref="M69"/>
    <hyperlink r:id="rId224" ref="J70"/>
    <hyperlink r:id="rId225" ref="K70"/>
    <hyperlink r:id="rId226" ref="M70"/>
    <hyperlink r:id="rId227" ref="J71"/>
    <hyperlink r:id="rId228" ref="K71"/>
    <hyperlink r:id="rId229" ref="M71"/>
    <hyperlink r:id="rId230" ref="J72"/>
    <hyperlink r:id="rId231" ref="K72"/>
    <hyperlink r:id="rId232" ref="M72"/>
    <hyperlink r:id="rId233" ref="J73"/>
    <hyperlink r:id="rId234" ref="K73"/>
    <hyperlink r:id="rId235" ref="M73"/>
    <hyperlink r:id="rId236" ref="J74"/>
    <hyperlink r:id="rId237" ref="K74"/>
    <hyperlink r:id="rId238" ref="M74"/>
    <hyperlink r:id="rId239" ref="J75"/>
    <hyperlink r:id="rId240" ref="K75"/>
    <hyperlink r:id="rId241" ref="M75"/>
    <hyperlink r:id="rId242" ref="J76"/>
    <hyperlink r:id="rId243" ref="K76"/>
    <hyperlink r:id="rId244" ref="M76"/>
    <hyperlink r:id="rId245" ref="J77"/>
    <hyperlink r:id="rId246" ref="K77"/>
    <hyperlink r:id="rId247" ref="M77"/>
    <hyperlink r:id="rId248" ref="J78"/>
    <hyperlink r:id="rId249" ref="K78"/>
    <hyperlink r:id="rId250" ref="M78"/>
    <hyperlink r:id="rId251" ref="J79"/>
    <hyperlink r:id="rId252" ref="K79"/>
    <hyperlink r:id="rId253" ref="M79"/>
    <hyperlink r:id="rId254" ref="J80"/>
    <hyperlink r:id="rId255" ref="K80"/>
    <hyperlink r:id="rId256" ref="M80"/>
    <hyperlink r:id="rId257" ref="J81"/>
    <hyperlink r:id="rId258" ref="K81"/>
    <hyperlink r:id="rId259" ref="M81"/>
    <hyperlink r:id="rId260" ref="J82"/>
    <hyperlink r:id="rId261" ref="K82"/>
    <hyperlink r:id="rId262" ref="M82"/>
    <hyperlink r:id="rId263" ref="J83"/>
    <hyperlink r:id="rId264" ref="K83"/>
    <hyperlink r:id="rId265" ref="M83"/>
    <hyperlink r:id="rId266" ref="J84"/>
    <hyperlink r:id="rId267" ref="K84"/>
    <hyperlink r:id="rId268" ref="M84"/>
    <hyperlink r:id="rId269" ref="J85"/>
    <hyperlink r:id="rId270" ref="K85"/>
    <hyperlink r:id="rId271" ref="M85"/>
    <hyperlink r:id="rId272" ref="J86"/>
    <hyperlink r:id="rId273" ref="K86"/>
    <hyperlink r:id="rId274" ref="M86"/>
    <hyperlink r:id="rId275" ref="J87"/>
    <hyperlink r:id="rId276" ref="K87"/>
    <hyperlink r:id="rId277" ref="M87"/>
    <hyperlink r:id="rId278" ref="J88"/>
    <hyperlink r:id="rId279" ref="K88"/>
    <hyperlink r:id="rId280" ref="M88"/>
    <hyperlink r:id="rId281" ref="J89"/>
    <hyperlink r:id="rId282" ref="K89"/>
    <hyperlink r:id="rId283" ref="M89"/>
    <hyperlink r:id="rId284" ref="J90"/>
    <hyperlink r:id="rId285" ref="K90"/>
    <hyperlink r:id="rId286" ref="M90"/>
    <hyperlink r:id="rId287" ref="J91"/>
    <hyperlink r:id="rId288" ref="K91"/>
    <hyperlink r:id="rId289" ref="M91"/>
    <hyperlink r:id="rId290" ref="J92"/>
    <hyperlink r:id="rId291" ref="K92"/>
    <hyperlink r:id="rId292" ref="M92"/>
    <hyperlink r:id="rId293" ref="J93"/>
    <hyperlink r:id="rId294" ref="K93"/>
    <hyperlink r:id="rId295" ref="M93"/>
    <hyperlink r:id="rId296" ref="J94"/>
    <hyperlink r:id="rId297" ref="K94"/>
    <hyperlink r:id="rId298" ref="M94"/>
    <hyperlink r:id="rId299" ref="J95"/>
    <hyperlink r:id="rId300" ref="K95"/>
    <hyperlink r:id="rId301" ref="M95"/>
    <hyperlink r:id="rId302" ref="J96"/>
    <hyperlink r:id="rId303" ref="K96"/>
    <hyperlink r:id="rId304" ref="M96"/>
    <hyperlink r:id="rId305" ref="J97"/>
    <hyperlink r:id="rId306" ref="K97"/>
    <hyperlink r:id="rId307" ref="M97"/>
    <hyperlink r:id="rId308" ref="J98"/>
    <hyperlink r:id="rId309" ref="K98"/>
    <hyperlink r:id="rId310" ref="M98"/>
    <hyperlink r:id="rId311" ref="J99"/>
    <hyperlink r:id="rId312" ref="K99"/>
    <hyperlink r:id="rId313" ref="M99"/>
    <hyperlink r:id="rId314" ref="J100"/>
    <hyperlink r:id="rId315" ref="K100"/>
    <hyperlink r:id="rId316" ref="M100"/>
    <hyperlink r:id="rId317" ref="J101"/>
    <hyperlink r:id="rId318" ref="K101"/>
    <hyperlink r:id="rId319" ref="M101"/>
    <hyperlink r:id="rId320" ref="J102"/>
    <hyperlink r:id="rId321" ref="K102"/>
    <hyperlink r:id="rId322" ref="M102"/>
    <hyperlink r:id="rId323" ref="J103"/>
    <hyperlink r:id="rId324" ref="K103"/>
    <hyperlink r:id="rId325" ref="M103"/>
    <hyperlink r:id="rId326" ref="J104"/>
    <hyperlink r:id="rId327" ref="K104"/>
    <hyperlink r:id="rId328" ref="M104"/>
    <hyperlink r:id="rId329" ref="J105"/>
    <hyperlink r:id="rId330" ref="K105"/>
    <hyperlink r:id="rId331" ref="M105"/>
    <hyperlink r:id="rId332" ref="J106"/>
    <hyperlink r:id="rId333" ref="K106"/>
    <hyperlink r:id="rId334" ref="M106"/>
    <hyperlink r:id="rId335" ref="J107"/>
    <hyperlink r:id="rId336" ref="K107"/>
    <hyperlink r:id="rId337" ref="M107"/>
    <hyperlink r:id="rId338" ref="J108"/>
    <hyperlink r:id="rId339" ref="K108"/>
    <hyperlink r:id="rId340" ref="M108"/>
    <hyperlink r:id="rId341" ref="J109"/>
    <hyperlink r:id="rId342" ref="K109"/>
    <hyperlink r:id="rId343" ref="M109"/>
    <hyperlink r:id="rId344" ref="J110"/>
    <hyperlink r:id="rId345" ref="K110"/>
    <hyperlink r:id="rId346" ref="M110"/>
    <hyperlink r:id="rId347" ref="J111"/>
    <hyperlink r:id="rId348" ref="K111"/>
    <hyperlink r:id="rId349" ref="M111"/>
    <hyperlink r:id="rId350" ref="J112"/>
    <hyperlink r:id="rId351" ref="K112"/>
    <hyperlink r:id="rId352" ref="M112"/>
    <hyperlink r:id="rId353" ref="J113"/>
    <hyperlink r:id="rId354" ref="K113"/>
    <hyperlink r:id="rId355" ref="M113"/>
    <hyperlink r:id="rId356" ref="J114"/>
    <hyperlink r:id="rId357" ref="K114"/>
    <hyperlink r:id="rId358" ref="M114"/>
    <hyperlink r:id="rId359" ref="J115"/>
    <hyperlink r:id="rId360" ref="K115"/>
    <hyperlink r:id="rId361" ref="M115"/>
    <hyperlink r:id="rId362" ref="J116"/>
    <hyperlink r:id="rId363" ref="K116"/>
    <hyperlink r:id="rId364" ref="M116"/>
    <hyperlink r:id="rId365" ref="J117"/>
    <hyperlink r:id="rId366" ref="K117"/>
    <hyperlink r:id="rId367" ref="M117"/>
    <hyperlink r:id="rId368" ref="J118"/>
    <hyperlink r:id="rId369" ref="K118"/>
    <hyperlink r:id="rId370" ref="M118"/>
    <hyperlink r:id="rId371" ref="J119"/>
    <hyperlink r:id="rId372" ref="K119"/>
    <hyperlink r:id="rId373" ref="M119"/>
    <hyperlink r:id="rId374" ref="J120"/>
    <hyperlink r:id="rId375" ref="K120"/>
    <hyperlink r:id="rId376" ref="M120"/>
    <hyperlink r:id="rId377" ref="J121"/>
    <hyperlink r:id="rId378" ref="K121"/>
    <hyperlink r:id="rId379" ref="M121"/>
    <hyperlink r:id="rId380" ref="J122"/>
    <hyperlink r:id="rId381" ref="K122"/>
    <hyperlink r:id="rId382" ref="M122"/>
    <hyperlink r:id="rId383" ref="J123"/>
    <hyperlink r:id="rId384" ref="K123"/>
    <hyperlink r:id="rId385" ref="M123"/>
    <hyperlink r:id="rId386" ref="J124"/>
    <hyperlink r:id="rId387" ref="K124"/>
    <hyperlink r:id="rId388" ref="M124"/>
    <hyperlink r:id="rId389" ref="J125"/>
    <hyperlink r:id="rId390" ref="K125"/>
    <hyperlink r:id="rId391" ref="M125"/>
    <hyperlink r:id="rId392" ref="J126"/>
    <hyperlink r:id="rId393" ref="K126"/>
    <hyperlink r:id="rId394" ref="M126"/>
    <hyperlink r:id="rId395" ref="J127"/>
    <hyperlink r:id="rId396" ref="K127"/>
    <hyperlink r:id="rId397" ref="M127"/>
    <hyperlink r:id="rId398" ref="J128"/>
    <hyperlink r:id="rId399" ref="K128"/>
    <hyperlink r:id="rId400" ref="M128"/>
    <hyperlink r:id="rId401" ref="J129"/>
    <hyperlink r:id="rId402" ref="K129"/>
    <hyperlink r:id="rId403" ref="M129"/>
    <hyperlink r:id="rId404" ref="J130"/>
    <hyperlink r:id="rId405" ref="K130"/>
    <hyperlink r:id="rId406" ref="M130"/>
    <hyperlink r:id="rId407" ref="J131"/>
    <hyperlink r:id="rId408" ref="K131"/>
    <hyperlink r:id="rId409" ref="M131"/>
    <hyperlink r:id="rId410" ref="J132"/>
    <hyperlink r:id="rId411" ref="K132"/>
    <hyperlink r:id="rId412" ref="M132"/>
    <hyperlink r:id="rId413" ref="J133"/>
    <hyperlink r:id="rId414" ref="K133"/>
    <hyperlink r:id="rId415" ref="M133"/>
    <hyperlink r:id="rId416" ref="J134"/>
    <hyperlink r:id="rId417" ref="K134"/>
    <hyperlink r:id="rId418" ref="M134"/>
    <hyperlink r:id="rId419" ref="J135"/>
    <hyperlink r:id="rId420" ref="K135"/>
    <hyperlink r:id="rId421" ref="M135"/>
    <hyperlink r:id="rId422" ref="J136"/>
    <hyperlink r:id="rId423" ref="K136"/>
    <hyperlink r:id="rId424" ref="M136"/>
    <hyperlink r:id="rId425" ref="J137"/>
    <hyperlink r:id="rId426" ref="K137"/>
    <hyperlink r:id="rId427" ref="M137"/>
    <hyperlink r:id="rId428" ref="J138"/>
    <hyperlink r:id="rId429" ref="K138"/>
    <hyperlink r:id="rId430" ref="M138"/>
    <hyperlink r:id="rId431" ref="J139"/>
    <hyperlink r:id="rId432" ref="K139"/>
    <hyperlink r:id="rId433" ref="M139"/>
    <hyperlink r:id="rId434" ref="J140"/>
    <hyperlink r:id="rId435" ref="K140"/>
    <hyperlink r:id="rId436" ref="M140"/>
    <hyperlink r:id="rId437" ref="J141"/>
    <hyperlink r:id="rId438" ref="K141"/>
    <hyperlink r:id="rId439" ref="M141"/>
    <hyperlink r:id="rId440" ref="J142"/>
    <hyperlink r:id="rId441" ref="K142"/>
    <hyperlink r:id="rId442" ref="M142"/>
    <hyperlink r:id="rId443" ref="J143"/>
    <hyperlink r:id="rId444" ref="K143"/>
    <hyperlink r:id="rId445" ref="M143"/>
    <hyperlink r:id="rId446" ref="J144"/>
    <hyperlink r:id="rId447" ref="K144"/>
    <hyperlink r:id="rId448" ref="M144"/>
    <hyperlink r:id="rId449" ref="J145"/>
    <hyperlink r:id="rId450" ref="K145"/>
    <hyperlink r:id="rId451" ref="M145"/>
    <hyperlink r:id="rId452" ref="J146"/>
    <hyperlink r:id="rId453" ref="K146"/>
    <hyperlink r:id="rId454" ref="M146"/>
    <hyperlink r:id="rId455" ref="J147"/>
    <hyperlink r:id="rId456" ref="K147"/>
    <hyperlink r:id="rId457" ref="M147"/>
    <hyperlink r:id="rId458" ref="J148"/>
    <hyperlink r:id="rId459" ref="K148"/>
    <hyperlink r:id="rId460" ref="M148"/>
    <hyperlink r:id="rId461" ref="J149"/>
    <hyperlink r:id="rId462" ref="K149"/>
    <hyperlink r:id="rId463" ref="M149"/>
    <hyperlink r:id="rId464" ref="J150"/>
    <hyperlink r:id="rId465" ref="K150"/>
    <hyperlink r:id="rId466" ref="M150"/>
    <hyperlink r:id="rId467" ref="J151"/>
    <hyperlink r:id="rId468" ref="K151"/>
    <hyperlink r:id="rId469" ref="M151"/>
    <hyperlink r:id="rId470" ref="J152"/>
    <hyperlink r:id="rId471" ref="K152"/>
    <hyperlink r:id="rId472" ref="M152"/>
    <hyperlink r:id="rId473" ref="J153"/>
    <hyperlink r:id="rId474" ref="K153"/>
    <hyperlink r:id="rId475" ref="M153"/>
    <hyperlink r:id="rId476" ref="J154"/>
    <hyperlink r:id="rId477" ref="K154"/>
    <hyperlink r:id="rId478" ref="M154"/>
    <hyperlink r:id="rId479" ref="J155"/>
    <hyperlink r:id="rId480" ref="K155"/>
    <hyperlink r:id="rId481" ref="M155"/>
    <hyperlink r:id="rId482" ref="J156"/>
    <hyperlink r:id="rId483" ref="K156"/>
    <hyperlink r:id="rId484" ref="M156"/>
    <hyperlink r:id="rId485" ref="J157"/>
    <hyperlink r:id="rId486" ref="K157"/>
    <hyperlink r:id="rId487" ref="M157"/>
    <hyperlink r:id="rId488" ref="J158"/>
    <hyperlink r:id="rId489" ref="K158"/>
    <hyperlink r:id="rId490" ref="M158"/>
    <hyperlink r:id="rId491" ref="J159"/>
    <hyperlink r:id="rId492" ref="K159"/>
    <hyperlink r:id="rId493" ref="M159"/>
    <hyperlink r:id="rId494" ref="J160"/>
    <hyperlink r:id="rId495" ref="K160"/>
    <hyperlink r:id="rId496" ref="M160"/>
    <hyperlink r:id="rId497" ref="J161"/>
    <hyperlink r:id="rId498" ref="K161"/>
    <hyperlink r:id="rId499" ref="M161"/>
    <hyperlink r:id="rId500" ref="J162"/>
    <hyperlink r:id="rId501" ref="K162"/>
    <hyperlink r:id="rId502" ref="M162"/>
    <hyperlink r:id="rId503" ref="J163"/>
    <hyperlink r:id="rId504" ref="K163"/>
    <hyperlink r:id="rId505" ref="M163"/>
    <hyperlink r:id="rId506" ref="J164"/>
    <hyperlink r:id="rId507" ref="K164"/>
    <hyperlink r:id="rId508" ref="M164"/>
    <hyperlink r:id="rId509" ref="J165"/>
    <hyperlink r:id="rId510" ref="K165"/>
    <hyperlink r:id="rId511" ref="M165"/>
    <hyperlink r:id="rId512" ref="J166"/>
    <hyperlink r:id="rId513" ref="K166"/>
    <hyperlink r:id="rId514" ref="M166"/>
    <hyperlink r:id="rId515" ref="J167"/>
    <hyperlink r:id="rId516" ref="K167"/>
    <hyperlink r:id="rId517" ref="M167"/>
    <hyperlink r:id="rId518" ref="J168"/>
    <hyperlink r:id="rId519" ref="K168"/>
    <hyperlink r:id="rId520" ref="M168"/>
    <hyperlink r:id="rId521" ref="J169"/>
    <hyperlink r:id="rId522" ref="K169"/>
    <hyperlink r:id="rId523" ref="M169"/>
    <hyperlink r:id="rId524" ref="J170"/>
    <hyperlink r:id="rId525" ref="K170"/>
    <hyperlink r:id="rId526" ref="M170"/>
    <hyperlink r:id="rId527" ref="J171"/>
    <hyperlink r:id="rId528" ref="K171"/>
    <hyperlink r:id="rId529" ref="M171"/>
    <hyperlink r:id="rId530" ref="J172"/>
    <hyperlink r:id="rId531" ref="K172"/>
    <hyperlink r:id="rId532" ref="M172"/>
    <hyperlink r:id="rId533" ref="J173"/>
    <hyperlink r:id="rId534" ref="K173"/>
    <hyperlink r:id="rId535" ref="M173"/>
    <hyperlink r:id="rId536" ref="J174"/>
    <hyperlink r:id="rId537" ref="K174"/>
    <hyperlink r:id="rId538" ref="M174"/>
    <hyperlink r:id="rId539" ref="J175"/>
    <hyperlink r:id="rId540" ref="K175"/>
    <hyperlink r:id="rId541" ref="M175"/>
    <hyperlink r:id="rId542" ref="J176"/>
    <hyperlink r:id="rId543" ref="K176"/>
    <hyperlink r:id="rId544" ref="M176"/>
    <hyperlink r:id="rId545" ref="J177"/>
    <hyperlink r:id="rId546" ref="K177"/>
    <hyperlink r:id="rId547" ref="M177"/>
    <hyperlink r:id="rId548" ref="J178"/>
    <hyperlink r:id="rId549" ref="K178"/>
    <hyperlink r:id="rId550" ref="M178"/>
    <hyperlink r:id="rId551" ref="J179"/>
    <hyperlink r:id="rId552" ref="K179"/>
    <hyperlink r:id="rId553" ref="M179"/>
    <hyperlink r:id="rId554" ref="J180"/>
    <hyperlink r:id="rId555" ref="K180"/>
    <hyperlink r:id="rId556" ref="M180"/>
    <hyperlink r:id="rId557" ref="J181"/>
    <hyperlink r:id="rId558" ref="K181"/>
    <hyperlink r:id="rId559" ref="M181"/>
    <hyperlink r:id="rId560" ref="J182"/>
    <hyperlink r:id="rId561" ref="K182"/>
    <hyperlink r:id="rId562" ref="M182"/>
    <hyperlink r:id="rId563" ref="J183"/>
    <hyperlink r:id="rId564" ref="K183"/>
    <hyperlink r:id="rId565" ref="M183"/>
    <hyperlink r:id="rId566" ref="J184"/>
    <hyperlink r:id="rId567" ref="K184"/>
    <hyperlink r:id="rId568" ref="M184"/>
    <hyperlink r:id="rId569" ref="J185"/>
    <hyperlink r:id="rId570" ref="K185"/>
    <hyperlink r:id="rId571" ref="M185"/>
    <hyperlink r:id="rId572" ref="J186"/>
    <hyperlink r:id="rId573" ref="K186"/>
    <hyperlink r:id="rId574" ref="M186"/>
  </hyperlinks>
  <drawing r:id="rId57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391</v>
      </c>
      <c r="B1" s="37" t="s">
        <v>392</v>
      </c>
    </row>
    <row r="2">
      <c r="A2" s="37" t="s">
        <v>394</v>
      </c>
      <c r="B2" s="37">
        <v>27.0</v>
      </c>
    </row>
    <row r="3">
      <c r="A3" s="37" t="s">
        <v>397</v>
      </c>
      <c r="B3" s="37">
        <v>25.0</v>
      </c>
    </row>
    <row r="4">
      <c r="A4" s="37" t="s">
        <v>399</v>
      </c>
      <c r="B4" s="37">
        <v>22.0</v>
      </c>
    </row>
    <row r="5">
      <c r="A5" s="37" t="s">
        <v>401</v>
      </c>
      <c r="B5" s="37">
        <v>19.0</v>
      </c>
    </row>
    <row r="6">
      <c r="A6" s="37" t="s">
        <v>396</v>
      </c>
      <c r="B6" s="37">
        <v>16.0</v>
      </c>
    </row>
    <row r="7">
      <c r="A7" s="37" t="s">
        <v>405</v>
      </c>
      <c r="B7" s="37">
        <v>16.0</v>
      </c>
    </row>
    <row r="8">
      <c r="A8" s="37" t="s">
        <v>407</v>
      </c>
      <c r="B8" s="37">
        <v>13.0</v>
      </c>
    </row>
    <row r="9">
      <c r="A9" s="37" t="s">
        <v>402</v>
      </c>
      <c r="B9" s="37">
        <v>11.0</v>
      </c>
    </row>
    <row r="10">
      <c r="A10" s="37" t="s">
        <v>398</v>
      </c>
      <c r="B10" s="37">
        <v>10.0</v>
      </c>
    </row>
    <row r="11">
      <c r="A11" s="37" t="s">
        <v>410</v>
      </c>
      <c r="B11" s="37">
        <v>10.0</v>
      </c>
    </row>
    <row r="12">
      <c r="A12" s="37" t="s">
        <v>393</v>
      </c>
      <c r="B12" s="37">
        <v>7.0</v>
      </c>
    </row>
    <row r="13">
      <c r="A13" s="37" t="s">
        <v>415</v>
      </c>
      <c r="B13" s="37">
        <v>3.0</v>
      </c>
    </row>
    <row r="14">
      <c r="A14" s="37" t="s">
        <v>406</v>
      </c>
      <c r="B14" s="37">
        <v>2.0</v>
      </c>
    </row>
    <row r="15">
      <c r="A15" s="37" t="s">
        <v>418</v>
      </c>
      <c r="B15" s="37">
        <v>2.0</v>
      </c>
    </row>
    <row r="16">
      <c r="A16" s="37" t="s">
        <v>417</v>
      </c>
      <c r="B16" s="37">
        <v>1.0</v>
      </c>
    </row>
    <row r="17">
      <c r="A17" s="37" t="s">
        <v>378</v>
      </c>
      <c r="B17" s="37">
        <v>1.0</v>
      </c>
    </row>
  </sheetData>
  <autoFilter ref="$A$1:$B$17">
    <sortState ref="A1:B17">
      <sortCondition descending="1" ref="B1:B1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5"/>
    <col customWidth="1" min="2" max="6" width="12.63"/>
  </cols>
  <sheetData>
    <row r="1" ht="15.75" customHeight="1">
      <c r="A1" s="8" t="s">
        <v>3</v>
      </c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ht="15.75" customHeight="1">
      <c r="A2" s="10"/>
      <c r="B2" s="10"/>
      <c r="C2" s="10"/>
      <c r="D2" s="10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15.75" customHeight="1">
      <c r="A3" s="11" t="s">
        <v>4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15.75" customHeight="1"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ht="15.75" customHeight="1"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15.75" customHeight="1"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ht="15.75" customHeight="1">
      <c r="A7" s="10"/>
      <c r="B7" s="10"/>
      <c r="C7" s="10"/>
      <c r="D7" s="10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ht="15.75" customHeight="1">
      <c r="A8" s="12" t="s">
        <v>5</v>
      </c>
      <c r="B8" s="13" t="s">
        <v>6</v>
      </c>
      <c r="C8" s="14"/>
      <c r="D8" s="10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ht="15.75" customHeight="1">
      <c r="A9" s="15" t="s">
        <v>7</v>
      </c>
      <c r="B9" s="15" t="s">
        <v>8</v>
      </c>
      <c r="C9" s="15" t="s">
        <v>9</v>
      </c>
      <c r="D9" s="10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15.75" customHeight="1">
      <c r="A10" s="16" t="s">
        <v>10</v>
      </c>
      <c r="B10" s="17">
        <v>45.0</v>
      </c>
      <c r="C10" s="17">
        <v>150.0</v>
      </c>
      <c r="D10" s="10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ht="15.75" customHeight="1">
      <c r="A11" s="16" t="s">
        <v>11</v>
      </c>
      <c r="B11" s="17">
        <v>90.0</v>
      </c>
      <c r="C11" s="17">
        <v>300.0</v>
      </c>
      <c r="D11" s="10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ht="15.75" customHeight="1">
      <c r="A12" s="16" t="s">
        <v>12</v>
      </c>
      <c r="B12" s="17">
        <v>180.0</v>
      </c>
      <c r="C12" s="17">
        <v>600.0</v>
      </c>
      <c r="D12" s="10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ht="15.75" customHeight="1">
      <c r="A13" s="10"/>
      <c r="B13" s="10"/>
      <c r="C13" s="10"/>
      <c r="D13" s="10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ht="15.75" customHeight="1">
      <c r="A14" s="18" t="s">
        <v>13</v>
      </c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ht="15.75" customHeight="1"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ht="15.75" customHeight="1"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ht="15.75" customHeight="1"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ht="15.75" customHeight="1">
      <c r="A18" s="10"/>
      <c r="B18" s="10"/>
      <c r="C18" s="10"/>
      <c r="D18" s="10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ht="15.75" customHeight="1">
      <c r="A19" s="12" t="s">
        <v>14</v>
      </c>
      <c r="B19" s="13" t="s">
        <v>15</v>
      </c>
      <c r="C19" s="14"/>
      <c r="D19" s="10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ht="15.75" customHeight="1">
      <c r="A20" s="15" t="s">
        <v>7</v>
      </c>
      <c r="B20" s="19" t="s">
        <v>8</v>
      </c>
      <c r="C20" s="14"/>
      <c r="D20" s="10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ht="15.75" customHeight="1">
      <c r="A21" s="20" t="s">
        <v>10</v>
      </c>
      <c r="B21" s="21" t="s">
        <v>16</v>
      </c>
      <c r="C21" s="14"/>
      <c r="D21" s="10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ht="15.75" customHeight="1">
      <c r="A22" s="20" t="s">
        <v>11</v>
      </c>
      <c r="B22" s="22" t="s">
        <v>17</v>
      </c>
      <c r="C22" s="14"/>
      <c r="D22" s="10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ht="15.75" customHeight="1">
      <c r="A23" s="10"/>
      <c r="B23" s="10"/>
      <c r="C23" s="10"/>
      <c r="D23" s="10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ht="15.75" customHeight="1">
      <c r="A24" s="23" t="s">
        <v>18</v>
      </c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ht="15.75" customHeight="1">
      <c r="A25" s="24" t="s">
        <v>19</v>
      </c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ht="15.75" customHeight="1">
      <c r="A26" s="24"/>
      <c r="B26" s="24"/>
      <c r="C26" s="24"/>
      <c r="D26" s="24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ht="15.75" customHeight="1">
      <c r="A27" s="24" t="s">
        <v>20</v>
      </c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ht="15.75" customHeight="1">
      <c r="A28" s="10"/>
      <c r="B28" s="10"/>
      <c r="C28" s="10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ht="15.75" customHeight="1">
      <c r="A29" s="10"/>
      <c r="B29" s="10"/>
      <c r="C29" s="10"/>
      <c r="D29" s="10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ht="15.75" customHeight="1">
      <c r="A30" s="10"/>
      <c r="B30" s="10"/>
      <c r="C30" s="10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ht="15.75" customHeight="1">
      <c r="A31" s="10"/>
      <c r="B31" s="10"/>
      <c r="C31" s="10"/>
      <c r="D31" s="10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ht="15.75" customHeight="1">
      <c r="A32" s="10"/>
      <c r="B32" s="10"/>
      <c r="C32" s="10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ht="15.75" customHeight="1">
      <c r="A33" s="10"/>
      <c r="B33" s="10"/>
      <c r="C33" s="10"/>
      <c r="D33" s="10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ht="15.75" customHeight="1">
      <c r="A34" s="10"/>
      <c r="B34" s="10"/>
      <c r="C34" s="10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ht="15.75" customHeight="1">
      <c r="A35" s="10"/>
      <c r="B35" s="10"/>
      <c r="C35" s="10"/>
      <c r="D35" s="10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ht="15.75" customHeight="1">
      <c r="A36" s="10"/>
      <c r="B36" s="10"/>
      <c r="C36" s="10"/>
      <c r="D36" s="10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ht="15.75" customHeight="1">
      <c r="A37" s="10"/>
      <c r="B37" s="10"/>
      <c r="C37" s="10"/>
      <c r="D37" s="10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ht="15.75" customHeight="1">
      <c r="A38" s="10"/>
      <c r="B38" s="10"/>
      <c r="C38" s="10"/>
      <c r="D38" s="10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ht="15.75" customHeight="1">
      <c r="A39" s="10"/>
      <c r="B39" s="10"/>
      <c r="C39" s="10"/>
      <c r="D39" s="10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ht="15.75" customHeight="1">
      <c r="A40" s="10"/>
      <c r="B40" s="10"/>
      <c r="C40" s="10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ht="15.75" customHeight="1">
      <c r="A41" s="10"/>
      <c r="B41" s="10"/>
      <c r="C41" s="10"/>
      <c r="D41" s="10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ht="15.75" customHeight="1">
      <c r="A42" s="10"/>
      <c r="B42" s="10"/>
      <c r="C42" s="10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ht="15.75" customHeight="1">
      <c r="A43" s="10"/>
      <c r="B43" s="10"/>
      <c r="C43" s="10"/>
      <c r="D43" s="10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ht="15.75" customHeight="1">
      <c r="A44" s="10"/>
      <c r="B44" s="10"/>
      <c r="C44" s="10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ht="15.75" customHeight="1">
      <c r="A45" s="10"/>
      <c r="B45" s="10"/>
      <c r="C45" s="10"/>
      <c r="D45" s="10"/>
      <c r="E45" s="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ht="15.75" customHeight="1">
      <c r="A46" s="10"/>
      <c r="B46" s="10"/>
      <c r="C46" s="10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ht="15.75" customHeight="1">
      <c r="A47" s="10"/>
      <c r="B47" s="10"/>
      <c r="C47" s="10"/>
      <c r="D47" s="10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ht="15.75" customHeight="1">
      <c r="A48" s="10"/>
      <c r="B48" s="10"/>
      <c r="C48" s="10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ht="15.75" customHeight="1">
      <c r="A49" s="10"/>
      <c r="B49" s="10"/>
      <c r="C49" s="10"/>
      <c r="D49" s="10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ht="15.75" customHeight="1">
      <c r="A50" s="10"/>
      <c r="B50" s="10"/>
      <c r="C50" s="10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ht="15.75" customHeight="1">
      <c r="A51" s="10"/>
      <c r="B51" s="10"/>
      <c r="C51" s="10"/>
      <c r="D51" s="10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ht="15.75" customHeight="1">
      <c r="A52" s="10"/>
      <c r="B52" s="10"/>
      <c r="C52" s="10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ht="15.75" customHeight="1">
      <c r="A53" s="10"/>
      <c r="B53" s="10"/>
      <c r="C53" s="10"/>
      <c r="D53" s="10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ht="15.75" customHeight="1">
      <c r="A54" s="10"/>
      <c r="B54" s="10"/>
      <c r="C54" s="10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ht="15.75" customHeight="1">
      <c r="A55" s="10"/>
      <c r="B55" s="10"/>
      <c r="C55" s="10"/>
      <c r="D55" s="10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ht="15.75" customHeight="1">
      <c r="A56" s="10"/>
      <c r="B56" s="10"/>
      <c r="C56" s="10"/>
      <c r="D56" s="10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ht="15.75" customHeight="1">
      <c r="A57" s="10"/>
      <c r="B57" s="10"/>
      <c r="C57" s="10"/>
      <c r="D57" s="10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ht="15.75" customHeight="1">
      <c r="A58" s="10"/>
      <c r="B58" s="10"/>
      <c r="C58" s="10"/>
      <c r="D58" s="10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ht="15.75" customHeight="1">
      <c r="A59" s="10"/>
      <c r="B59" s="10"/>
      <c r="C59" s="10"/>
      <c r="D59" s="10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ht="15.75" customHeight="1">
      <c r="A60" s="10"/>
      <c r="B60" s="10"/>
      <c r="C60" s="10"/>
      <c r="D60" s="10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ht="15.75" customHeight="1">
      <c r="A61" s="10"/>
      <c r="B61" s="10"/>
      <c r="C61" s="10"/>
      <c r="D61" s="10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ht="15.75" customHeight="1">
      <c r="A62" s="10"/>
      <c r="B62" s="10"/>
      <c r="C62" s="10"/>
      <c r="D62" s="10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ht="15.75" customHeight="1">
      <c r="A63" s="10"/>
      <c r="B63" s="10"/>
      <c r="C63" s="10"/>
      <c r="D63" s="10"/>
      <c r="E63" s="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ht="15.75" customHeight="1">
      <c r="A64" s="10"/>
      <c r="B64" s="10"/>
      <c r="C64" s="10"/>
      <c r="D64" s="10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ht="15.75" customHeight="1">
      <c r="A65" s="10"/>
      <c r="B65" s="10"/>
      <c r="C65" s="10"/>
      <c r="D65" s="10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ht="15.75" customHeight="1">
      <c r="A66" s="10"/>
      <c r="B66" s="10"/>
      <c r="C66" s="10"/>
      <c r="D66" s="10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ht="15.75" customHeight="1">
      <c r="A67" s="10"/>
      <c r="B67" s="10"/>
      <c r="C67" s="10"/>
      <c r="D67" s="10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ht="15.75" customHeight="1">
      <c r="A68" s="10"/>
      <c r="B68" s="10"/>
      <c r="C68" s="10"/>
      <c r="D68" s="10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ht="15.75" customHeight="1">
      <c r="A69" s="10"/>
      <c r="B69" s="10"/>
      <c r="C69" s="10"/>
      <c r="D69" s="10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ht="15.75" customHeight="1">
      <c r="A70" s="10"/>
      <c r="B70" s="10"/>
      <c r="C70" s="10"/>
      <c r="D70" s="10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ht="15.75" customHeight="1">
      <c r="A71" s="10"/>
      <c r="B71" s="10"/>
      <c r="C71" s="10"/>
      <c r="D71" s="10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ht="15.75" customHeight="1">
      <c r="A72" s="10"/>
      <c r="B72" s="10"/>
      <c r="C72" s="10"/>
      <c r="D72" s="10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ht="15.75" customHeight="1">
      <c r="A73" s="10"/>
      <c r="B73" s="10"/>
      <c r="C73" s="10"/>
      <c r="D73" s="10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ht="15.75" customHeight="1">
      <c r="A74" s="10"/>
      <c r="B74" s="10"/>
      <c r="C74" s="10"/>
      <c r="D74" s="10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ht="15.75" customHeight="1">
      <c r="A75" s="10"/>
      <c r="B75" s="10"/>
      <c r="C75" s="10"/>
      <c r="D75" s="10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ht="15.75" customHeight="1">
      <c r="A76" s="10"/>
      <c r="B76" s="10"/>
      <c r="C76" s="10"/>
      <c r="D76" s="10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ht="15.75" customHeight="1">
      <c r="A77" s="10"/>
      <c r="B77" s="10"/>
      <c r="C77" s="10"/>
      <c r="D77" s="10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ht="15.75" customHeight="1">
      <c r="A78" s="10"/>
      <c r="B78" s="10"/>
      <c r="C78" s="10"/>
      <c r="D78" s="10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ht="15.75" customHeight="1">
      <c r="A79" s="10"/>
      <c r="B79" s="10"/>
      <c r="C79" s="10"/>
      <c r="D79" s="10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ht="15.75" customHeight="1">
      <c r="A80" s="10"/>
      <c r="B80" s="10"/>
      <c r="C80" s="10"/>
      <c r="D80" s="10"/>
      <c r="E80" s="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ht="15.75" customHeight="1">
      <c r="A81" s="10"/>
      <c r="B81" s="10"/>
      <c r="C81" s="10"/>
      <c r="D81" s="10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ht="15.75" customHeight="1">
      <c r="A82" s="10"/>
      <c r="B82" s="10"/>
      <c r="C82" s="10"/>
      <c r="D82" s="10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ht="15.75" customHeight="1">
      <c r="A83" s="10"/>
      <c r="B83" s="10"/>
      <c r="C83" s="10"/>
      <c r="D83" s="10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ht="15.75" customHeight="1">
      <c r="A84" s="10"/>
      <c r="B84" s="10"/>
      <c r="C84" s="10"/>
      <c r="D84" s="10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ht="15.75" customHeight="1">
      <c r="A85" s="10"/>
      <c r="B85" s="10"/>
      <c r="C85" s="10"/>
      <c r="D85" s="10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ht="15.75" customHeight="1">
      <c r="A86" s="10"/>
      <c r="B86" s="10"/>
      <c r="C86" s="10"/>
      <c r="D86" s="10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ht="15.75" customHeight="1">
      <c r="A87" s="10"/>
      <c r="B87" s="10"/>
      <c r="C87" s="10"/>
      <c r="D87" s="10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ht="15.75" customHeight="1">
      <c r="A88" s="10"/>
      <c r="B88" s="10"/>
      <c r="C88" s="10"/>
      <c r="D88" s="10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ht="15.75" customHeight="1">
      <c r="A89" s="10"/>
      <c r="B89" s="10"/>
      <c r="C89" s="10"/>
      <c r="D89" s="10"/>
      <c r="E89" s="9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ht="15.75" customHeight="1">
      <c r="A90" s="10"/>
      <c r="B90" s="10"/>
      <c r="C90" s="10"/>
      <c r="D90" s="10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ht="15.75" customHeight="1">
      <c r="A91" s="10"/>
      <c r="B91" s="10"/>
      <c r="C91" s="10"/>
      <c r="D91" s="10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ht="15.75" customHeight="1">
      <c r="A92" s="10"/>
      <c r="B92" s="10"/>
      <c r="C92" s="10"/>
      <c r="D92" s="10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ht="15.75" customHeight="1">
      <c r="A93" s="10"/>
      <c r="B93" s="10"/>
      <c r="C93" s="10"/>
      <c r="D93" s="10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ht="15.75" customHeight="1">
      <c r="A94" s="10"/>
      <c r="B94" s="10"/>
      <c r="C94" s="10"/>
      <c r="D94" s="10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ht="15.75" customHeight="1">
      <c r="A95" s="10"/>
      <c r="B95" s="10"/>
      <c r="C95" s="10"/>
      <c r="D95" s="10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ht="15.75" customHeight="1">
      <c r="A96" s="10"/>
      <c r="B96" s="10"/>
      <c r="C96" s="10"/>
      <c r="D96" s="10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ht="15.75" customHeight="1">
      <c r="A97" s="10"/>
      <c r="B97" s="10"/>
      <c r="C97" s="10"/>
      <c r="D97" s="10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ht="15.75" customHeight="1">
      <c r="A98" s="10"/>
      <c r="B98" s="10"/>
      <c r="C98" s="10"/>
      <c r="D98" s="10"/>
      <c r="E98" s="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ht="15.75" customHeight="1">
      <c r="A99" s="10"/>
      <c r="B99" s="10"/>
      <c r="C99" s="10"/>
      <c r="D99" s="10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ht="15.75" customHeight="1">
      <c r="A100" s="10"/>
      <c r="B100" s="10"/>
      <c r="C100" s="10"/>
      <c r="D100" s="10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ht="15.75" customHeight="1">
      <c r="A101" s="10"/>
      <c r="B101" s="10"/>
      <c r="C101" s="10"/>
      <c r="D101" s="10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ht="15.75" customHeight="1">
      <c r="A102" s="10"/>
      <c r="B102" s="10"/>
      <c r="C102" s="10"/>
      <c r="D102" s="10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ht="15.75" customHeight="1">
      <c r="A103" s="10"/>
      <c r="B103" s="10"/>
      <c r="C103" s="10"/>
      <c r="D103" s="10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ht="15.75" customHeight="1">
      <c r="A104" s="10"/>
      <c r="B104" s="10"/>
      <c r="C104" s="10"/>
      <c r="D104" s="10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ht="15.75" customHeight="1">
      <c r="A105" s="10"/>
      <c r="B105" s="10"/>
      <c r="C105" s="10"/>
      <c r="D105" s="10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ht="15.75" customHeight="1">
      <c r="A106" s="10"/>
      <c r="B106" s="10"/>
      <c r="C106" s="10"/>
      <c r="D106" s="10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ht="15.75" customHeight="1">
      <c r="A107" s="10"/>
      <c r="B107" s="10"/>
      <c r="C107" s="10"/>
      <c r="D107" s="10"/>
      <c r="E107" s="9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ht="15.75" customHeight="1">
      <c r="A108" s="10"/>
      <c r="B108" s="10"/>
      <c r="C108" s="10"/>
      <c r="D108" s="10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ht="15.75" customHeight="1">
      <c r="A109" s="10"/>
      <c r="B109" s="10"/>
      <c r="C109" s="10"/>
      <c r="D109" s="10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ht="15.75" customHeight="1">
      <c r="A110" s="10"/>
      <c r="B110" s="10"/>
      <c r="C110" s="10"/>
      <c r="D110" s="10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ht="15.75" customHeight="1">
      <c r="A111" s="10"/>
      <c r="B111" s="10"/>
      <c r="C111" s="10"/>
      <c r="D111" s="10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ht="15.75" customHeight="1">
      <c r="A112" s="10"/>
      <c r="B112" s="10"/>
      <c r="C112" s="10"/>
      <c r="D112" s="10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ht="15.75" customHeight="1">
      <c r="A113" s="10"/>
      <c r="B113" s="10"/>
      <c r="C113" s="10"/>
      <c r="D113" s="10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ht="15.75" customHeight="1">
      <c r="A114" s="10"/>
      <c r="B114" s="10"/>
      <c r="C114" s="10"/>
      <c r="D114" s="10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ht="15.75" customHeight="1">
      <c r="A115" s="10"/>
      <c r="B115" s="10"/>
      <c r="C115" s="10"/>
      <c r="D115" s="10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ht="15.75" customHeight="1">
      <c r="A116" s="10"/>
      <c r="B116" s="10"/>
      <c r="C116" s="10"/>
      <c r="D116" s="10"/>
      <c r="E116" s="9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ht="15.75" customHeight="1">
      <c r="A117" s="10"/>
      <c r="B117" s="10"/>
      <c r="C117" s="10"/>
      <c r="D117" s="10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ht="15.75" customHeight="1">
      <c r="A118" s="10"/>
      <c r="B118" s="10"/>
      <c r="C118" s="10"/>
      <c r="D118" s="10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ht="15.75" customHeight="1">
      <c r="A119" s="10"/>
      <c r="B119" s="10"/>
      <c r="C119" s="10"/>
      <c r="D119" s="10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ht="15.75" customHeight="1">
      <c r="A120" s="10"/>
      <c r="B120" s="10"/>
      <c r="C120" s="10"/>
      <c r="D120" s="10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ht="15.75" customHeight="1">
      <c r="A121" s="10"/>
      <c r="B121" s="10"/>
      <c r="C121" s="10"/>
      <c r="D121" s="10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ht="15.75" customHeight="1">
      <c r="A122" s="10"/>
      <c r="B122" s="10"/>
      <c r="C122" s="10"/>
      <c r="D122" s="10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ht="15.75" customHeight="1">
      <c r="A123" s="10"/>
      <c r="B123" s="10"/>
      <c r="C123" s="10"/>
      <c r="D123" s="10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ht="15.75" customHeight="1">
      <c r="A124" s="10"/>
      <c r="B124" s="10"/>
      <c r="C124" s="10"/>
      <c r="D124" s="10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ht="15.75" customHeight="1">
      <c r="A125" s="10"/>
      <c r="B125" s="10"/>
      <c r="C125" s="10"/>
      <c r="D125" s="10"/>
      <c r="E125" s="9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ht="15.75" customHeight="1">
      <c r="A126" s="10"/>
      <c r="B126" s="10"/>
      <c r="C126" s="10"/>
      <c r="D126" s="10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ht="15.75" customHeight="1">
      <c r="A127" s="10"/>
      <c r="B127" s="10"/>
      <c r="C127" s="10"/>
      <c r="D127" s="10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ht="15.75" customHeight="1">
      <c r="A128" s="10"/>
      <c r="B128" s="10"/>
      <c r="C128" s="10"/>
      <c r="D128" s="10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ht="15.75" customHeight="1">
      <c r="A129" s="10"/>
      <c r="B129" s="10"/>
      <c r="C129" s="10"/>
      <c r="D129" s="10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ht="15.75" customHeight="1">
      <c r="A130" s="10"/>
      <c r="B130" s="10"/>
      <c r="C130" s="10"/>
      <c r="D130" s="10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ht="15.75" customHeight="1">
      <c r="A131" s="10"/>
      <c r="B131" s="10"/>
      <c r="C131" s="10"/>
      <c r="D131" s="10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ht="15.75" customHeight="1">
      <c r="A132" s="10"/>
      <c r="B132" s="10"/>
      <c r="C132" s="10"/>
      <c r="D132" s="10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ht="15.75" customHeight="1">
      <c r="A133" s="10"/>
      <c r="B133" s="10"/>
      <c r="C133" s="10"/>
      <c r="D133" s="10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ht="15.75" customHeight="1">
      <c r="A134" s="10"/>
      <c r="B134" s="10"/>
      <c r="C134" s="10"/>
      <c r="D134" s="10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ht="15.75" customHeight="1">
      <c r="A135" s="10"/>
      <c r="B135" s="10"/>
      <c r="C135" s="10"/>
      <c r="D135" s="10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ht="15.75" customHeight="1">
      <c r="A136" s="10"/>
      <c r="B136" s="10"/>
      <c r="C136" s="10"/>
      <c r="D136" s="10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ht="15.75" customHeight="1">
      <c r="A137" s="10"/>
      <c r="B137" s="10"/>
      <c r="C137" s="10"/>
      <c r="D137" s="10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ht="15.75" customHeight="1">
      <c r="A138" s="10"/>
      <c r="B138" s="10"/>
      <c r="C138" s="10"/>
      <c r="D138" s="10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ht="15.75" customHeight="1">
      <c r="A139" s="10"/>
      <c r="B139" s="10"/>
      <c r="C139" s="10"/>
      <c r="D139" s="10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ht="15.75" customHeight="1">
      <c r="A140" s="10"/>
      <c r="B140" s="10"/>
      <c r="C140" s="10"/>
      <c r="D140" s="10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ht="15.75" customHeight="1">
      <c r="A141" s="10"/>
      <c r="B141" s="10"/>
      <c r="C141" s="10"/>
      <c r="D141" s="10"/>
      <c r="E141" s="9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ht="15.75" customHeight="1">
      <c r="A142" s="10"/>
      <c r="B142" s="10"/>
      <c r="C142" s="10"/>
      <c r="D142" s="10"/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ht="15.75" customHeight="1">
      <c r="A143" s="10"/>
      <c r="B143" s="10"/>
      <c r="C143" s="10"/>
      <c r="D143" s="10"/>
      <c r="E143" s="9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ht="15.75" customHeight="1">
      <c r="A144" s="10"/>
      <c r="B144" s="10"/>
      <c r="C144" s="10"/>
      <c r="D144" s="10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ht="15.75" customHeight="1">
      <c r="A145" s="10"/>
      <c r="B145" s="10"/>
      <c r="C145" s="10"/>
      <c r="D145" s="10"/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ht="15.75" customHeight="1">
      <c r="A146" s="10"/>
      <c r="B146" s="10"/>
      <c r="C146" s="10"/>
      <c r="D146" s="10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ht="15.75" customHeight="1">
      <c r="A147" s="10"/>
      <c r="B147" s="10"/>
      <c r="C147" s="10"/>
      <c r="D147" s="10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ht="15.75" customHeight="1">
      <c r="A148" s="10"/>
      <c r="B148" s="10"/>
      <c r="C148" s="10"/>
      <c r="D148" s="10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ht="15.75" customHeight="1">
      <c r="A149" s="10"/>
      <c r="B149" s="10"/>
      <c r="C149" s="10"/>
      <c r="D149" s="10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ht="15.75" customHeight="1">
      <c r="A150" s="10"/>
      <c r="B150" s="10"/>
      <c r="C150" s="10"/>
      <c r="D150" s="10"/>
      <c r="E150" s="9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ht="15.75" customHeight="1">
      <c r="A151" s="10"/>
      <c r="B151" s="10"/>
      <c r="C151" s="10"/>
      <c r="D151" s="10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ht="15.75" customHeight="1">
      <c r="A152" s="10"/>
      <c r="B152" s="10"/>
      <c r="C152" s="10"/>
      <c r="D152" s="10"/>
      <c r="E152" s="9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ht="15.75" customHeight="1">
      <c r="A153" s="10"/>
      <c r="B153" s="10"/>
      <c r="C153" s="10"/>
      <c r="D153" s="10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ht="15.75" customHeight="1">
      <c r="A154" s="10"/>
      <c r="B154" s="10"/>
      <c r="C154" s="10"/>
      <c r="D154" s="10"/>
      <c r="E154" s="9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ht="15.75" customHeight="1">
      <c r="A155" s="10"/>
      <c r="B155" s="10"/>
      <c r="C155" s="10"/>
      <c r="D155" s="10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ht="15.75" customHeight="1">
      <c r="A156" s="10"/>
      <c r="B156" s="10"/>
      <c r="C156" s="10"/>
      <c r="D156" s="10"/>
      <c r="E156" s="9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ht="15.75" customHeight="1">
      <c r="A157" s="10"/>
      <c r="B157" s="10"/>
      <c r="C157" s="10"/>
      <c r="D157" s="10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ht="15.75" customHeight="1">
      <c r="A158" s="10"/>
      <c r="B158" s="10"/>
      <c r="C158" s="10"/>
      <c r="D158" s="10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ht="15.75" customHeight="1">
      <c r="A159" s="10"/>
      <c r="B159" s="10"/>
      <c r="C159" s="10"/>
      <c r="D159" s="10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ht="15.75" customHeight="1">
      <c r="A160" s="10"/>
      <c r="B160" s="10"/>
      <c r="C160" s="10"/>
      <c r="D160" s="10"/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ht="15.75" customHeight="1">
      <c r="A161" s="10"/>
      <c r="B161" s="10"/>
      <c r="C161" s="10"/>
      <c r="D161" s="10"/>
      <c r="E161" s="9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ht="15.75" customHeight="1">
      <c r="A162" s="10"/>
      <c r="B162" s="10"/>
      <c r="C162" s="10"/>
      <c r="D162" s="10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ht="15.75" customHeight="1">
      <c r="A163" s="10"/>
      <c r="B163" s="10"/>
      <c r="C163" s="10"/>
      <c r="D163" s="10"/>
      <c r="E163" s="9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ht="15.75" customHeight="1">
      <c r="A164" s="10"/>
      <c r="B164" s="10"/>
      <c r="C164" s="10"/>
      <c r="D164" s="10"/>
      <c r="E164" s="9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ht="15.75" customHeight="1">
      <c r="A165" s="10"/>
      <c r="B165" s="10"/>
      <c r="C165" s="10"/>
      <c r="D165" s="10"/>
      <c r="E165" s="9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ht="15.75" customHeight="1">
      <c r="A166" s="10"/>
      <c r="B166" s="10"/>
      <c r="C166" s="10"/>
      <c r="D166" s="10"/>
      <c r="E166" s="9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ht="15.75" customHeight="1">
      <c r="A167" s="10"/>
      <c r="B167" s="10"/>
      <c r="C167" s="10"/>
      <c r="D167" s="10"/>
      <c r="E167" s="9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ht="15.75" customHeight="1">
      <c r="A168" s="10"/>
      <c r="B168" s="10"/>
      <c r="C168" s="10"/>
      <c r="D168" s="10"/>
      <c r="E168" s="9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ht="15.75" customHeight="1">
      <c r="A169" s="10"/>
      <c r="B169" s="10"/>
      <c r="C169" s="10"/>
      <c r="D169" s="10"/>
      <c r="E169" s="9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ht="15.75" customHeight="1">
      <c r="A170" s="10"/>
      <c r="B170" s="10"/>
      <c r="C170" s="10"/>
      <c r="D170" s="10"/>
      <c r="E170" s="9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ht="15.75" customHeight="1">
      <c r="A171" s="10"/>
      <c r="B171" s="10"/>
      <c r="C171" s="10"/>
      <c r="D171" s="10"/>
      <c r="E171" s="9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ht="15.75" customHeight="1">
      <c r="A172" s="10"/>
      <c r="B172" s="10"/>
      <c r="C172" s="10"/>
      <c r="D172" s="10"/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ht="15.75" customHeight="1">
      <c r="A173" s="10"/>
      <c r="B173" s="10"/>
      <c r="C173" s="10"/>
      <c r="D173" s="10"/>
      <c r="E173" s="9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ht="15.75" customHeight="1">
      <c r="A174" s="10"/>
      <c r="B174" s="10"/>
      <c r="C174" s="10"/>
      <c r="D174" s="10"/>
      <c r="E174" s="9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ht="15.75" customHeight="1">
      <c r="A175" s="10"/>
      <c r="B175" s="10"/>
      <c r="C175" s="10"/>
      <c r="D175" s="10"/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ht="15.75" customHeight="1">
      <c r="A176" s="10"/>
      <c r="B176" s="10"/>
      <c r="C176" s="10"/>
      <c r="D176" s="10"/>
      <c r="E176" s="9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ht="15.75" customHeight="1">
      <c r="A177" s="10"/>
      <c r="B177" s="10"/>
      <c r="C177" s="10"/>
      <c r="D177" s="10"/>
      <c r="E177" s="9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ht="15.75" customHeight="1">
      <c r="A178" s="10"/>
      <c r="B178" s="10"/>
      <c r="C178" s="10"/>
      <c r="D178" s="10"/>
      <c r="E178" s="9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ht="15.75" customHeight="1">
      <c r="A179" s="10"/>
      <c r="B179" s="10"/>
      <c r="C179" s="10"/>
      <c r="D179" s="10"/>
      <c r="E179" s="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ht="15.75" customHeight="1">
      <c r="A180" s="10"/>
      <c r="B180" s="10"/>
      <c r="C180" s="10"/>
      <c r="D180" s="10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ht="15.75" customHeight="1">
      <c r="A181" s="10"/>
      <c r="B181" s="10"/>
      <c r="C181" s="10"/>
      <c r="D181" s="10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ht="15.75" customHeight="1">
      <c r="A182" s="10"/>
      <c r="B182" s="10"/>
      <c r="C182" s="10"/>
      <c r="D182" s="10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ht="15.75" customHeight="1">
      <c r="A183" s="10"/>
      <c r="B183" s="10"/>
      <c r="C183" s="10"/>
      <c r="D183" s="10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ht="15.75" customHeight="1">
      <c r="A184" s="10"/>
      <c r="B184" s="10"/>
      <c r="C184" s="10"/>
      <c r="D184" s="10"/>
      <c r="E184" s="9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ht="15.75" customHeight="1">
      <c r="A185" s="10"/>
      <c r="B185" s="10"/>
      <c r="C185" s="10"/>
      <c r="D185" s="10"/>
      <c r="E185" s="9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ht="15.75" customHeight="1">
      <c r="A186" s="10"/>
      <c r="B186" s="10"/>
      <c r="C186" s="10"/>
      <c r="D186" s="10"/>
      <c r="E186" s="9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ht="15.75" customHeight="1">
      <c r="A187" s="10"/>
      <c r="B187" s="10"/>
      <c r="C187" s="10"/>
      <c r="D187" s="10"/>
      <c r="E187" s="9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ht="15.75" customHeight="1">
      <c r="A188" s="10"/>
      <c r="B188" s="10"/>
      <c r="C188" s="10"/>
      <c r="D188" s="10"/>
      <c r="E188" s="9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ht="15.75" customHeight="1">
      <c r="A189" s="10"/>
      <c r="B189" s="10"/>
      <c r="C189" s="10"/>
      <c r="D189" s="10"/>
      <c r="E189" s="9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ht="15.75" customHeight="1">
      <c r="A190" s="10"/>
      <c r="B190" s="10"/>
      <c r="C190" s="10"/>
      <c r="D190" s="10"/>
      <c r="E190" s="9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ht="15.75" customHeight="1">
      <c r="A191" s="10"/>
      <c r="B191" s="10"/>
      <c r="C191" s="10"/>
      <c r="D191" s="10"/>
      <c r="E191" s="9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ht="15.75" customHeight="1">
      <c r="A192" s="10"/>
      <c r="B192" s="10"/>
      <c r="C192" s="10"/>
      <c r="D192" s="10"/>
      <c r="E192" s="9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ht="15.75" customHeight="1">
      <c r="A193" s="10"/>
      <c r="B193" s="10"/>
      <c r="C193" s="10"/>
      <c r="D193" s="10"/>
      <c r="E193" s="9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ht="15.75" customHeight="1">
      <c r="A194" s="10"/>
      <c r="B194" s="10"/>
      <c r="C194" s="10"/>
      <c r="D194" s="10"/>
      <c r="E194" s="9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ht="15.75" customHeight="1">
      <c r="A195" s="10"/>
      <c r="B195" s="10"/>
      <c r="C195" s="10"/>
      <c r="D195" s="10"/>
      <c r="E195" s="9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ht="15.75" customHeight="1">
      <c r="A196" s="10"/>
      <c r="B196" s="10"/>
      <c r="C196" s="10"/>
      <c r="D196" s="10"/>
      <c r="E196" s="9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ht="15.75" customHeight="1">
      <c r="A197" s="10"/>
      <c r="B197" s="10"/>
      <c r="C197" s="10"/>
      <c r="D197" s="10"/>
      <c r="E197" s="9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ht="15.75" customHeight="1">
      <c r="A198" s="10"/>
      <c r="B198" s="10"/>
      <c r="C198" s="10"/>
      <c r="D198" s="10"/>
      <c r="E198" s="9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ht="15.75" customHeight="1">
      <c r="A199" s="10"/>
      <c r="B199" s="10"/>
      <c r="C199" s="10"/>
      <c r="D199" s="10"/>
      <c r="E199" s="9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ht="15.75" customHeight="1">
      <c r="A200" s="10"/>
      <c r="B200" s="10"/>
      <c r="C200" s="10"/>
      <c r="D200" s="10"/>
      <c r="E200" s="9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ht="15.75" customHeight="1">
      <c r="A201" s="10"/>
      <c r="B201" s="10"/>
      <c r="C201" s="10"/>
      <c r="D201" s="10"/>
      <c r="E201" s="9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ht="15.75" customHeight="1">
      <c r="A202" s="10"/>
      <c r="B202" s="10"/>
      <c r="C202" s="10"/>
      <c r="D202" s="10"/>
      <c r="E202" s="9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ht="15.75" customHeight="1">
      <c r="A203" s="10"/>
      <c r="B203" s="10"/>
      <c r="C203" s="10"/>
      <c r="D203" s="10"/>
      <c r="E203" s="9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ht="15.75" customHeight="1">
      <c r="A204" s="10"/>
      <c r="B204" s="10"/>
      <c r="C204" s="10"/>
      <c r="D204" s="10"/>
      <c r="E204" s="9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ht="15.75" customHeight="1">
      <c r="A205" s="10"/>
      <c r="B205" s="10"/>
      <c r="C205" s="10"/>
      <c r="D205" s="10"/>
      <c r="E205" s="9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ht="15.75" customHeight="1">
      <c r="A206" s="10"/>
      <c r="B206" s="10"/>
      <c r="C206" s="10"/>
      <c r="D206" s="10"/>
      <c r="E206" s="9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ht="15.75" customHeight="1">
      <c r="A207" s="10"/>
      <c r="B207" s="10"/>
      <c r="C207" s="10"/>
      <c r="D207" s="10"/>
      <c r="E207" s="9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ht="15.75" customHeight="1">
      <c r="A208" s="10"/>
      <c r="B208" s="10"/>
      <c r="C208" s="10"/>
      <c r="D208" s="10"/>
      <c r="E208" s="9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ht="15.75" customHeight="1">
      <c r="A209" s="10"/>
      <c r="B209" s="10"/>
      <c r="C209" s="10"/>
      <c r="D209" s="10"/>
      <c r="E209" s="9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ht="15.75" customHeight="1">
      <c r="A210" s="10"/>
      <c r="B210" s="10"/>
      <c r="C210" s="10"/>
      <c r="D210" s="10"/>
      <c r="E210" s="9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ht="15.75" customHeight="1">
      <c r="A211" s="10"/>
      <c r="B211" s="10"/>
      <c r="C211" s="10"/>
      <c r="D211" s="10"/>
      <c r="E211" s="9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ht="15.75" customHeight="1">
      <c r="A212" s="10"/>
      <c r="B212" s="10"/>
      <c r="C212" s="10"/>
      <c r="D212" s="10"/>
      <c r="E212" s="9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ht="15.75" customHeight="1">
      <c r="A213" s="10"/>
      <c r="B213" s="10"/>
      <c r="C213" s="10"/>
      <c r="D213" s="10"/>
      <c r="E213" s="9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ht="15.75" customHeight="1">
      <c r="A214" s="10"/>
      <c r="B214" s="10"/>
      <c r="C214" s="10"/>
      <c r="D214" s="10"/>
      <c r="E214" s="9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ht="15.75" customHeight="1">
      <c r="A215" s="10"/>
      <c r="B215" s="10"/>
      <c r="C215" s="10"/>
      <c r="D215" s="10"/>
      <c r="E215" s="9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ht="15.75" customHeight="1">
      <c r="A216" s="10"/>
      <c r="B216" s="10"/>
      <c r="C216" s="10"/>
      <c r="D216" s="10"/>
      <c r="E216" s="9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ht="15.75" customHeight="1">
      <c r="A217" s="10"/>
      <c r="B217" s="10"/>
      <c r="C217" s="10"/>
      <c r="D217" s="10"/>
      <c r="E217" s="9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ht="15.75" customHeight="1">
      <c r="A218" s="10"/>
      <c r="B218" s="10"/>
      <c r="C218" s="10"/>
      <c r="D218" s="10"/>
      <c r="E218" s="9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ht="15.75" customHeight="1">
      <c r="A219" s="10"/>
      <c r="B219" s="10"/>
      <c r="C219" s="10"/>
      <c r="D219" s="10"/>
      <c r="E219" s="9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ht="15.75" customHeight="1">
      <c r="A220" s="10"/>
      <c r="B220" s="10"/>
      <c r="C220" s="10"/>
      <c r="D220" s="10"/>
      <c r="E220" s="9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ht="15.75" customHeight="1">
      <c r="A221" s="10"/>
      <c r="B221" s="10"/>
      <c r="C221" s="10"/>
      <c r="D221" s="10"/>
      <c r="E221" s="9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ht="15.75" customHeight="1">
      <c r="A222" s="10"/>
      <c r="B222" s="10"/>
      <c r="C222" s="10"/>
      <c r="D222" s="10"/>
      <c r="E222" s="9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ht="15.75" customHeight="1">
      <c r="A223" s="10"/>
      <c r="B223" s="10"/>
      <c r="C223" s="10"/>
      <c r="D223" s="10"/>
      <c r="E223" s="9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ht="15.75" customHeight="1">
      <c r="A224" s="10"/>
      <c r="B224" s="10"/>
      <c r="C224" s="10"/>
      <c r="D224" s="10"/>
      <c r="E224" s="9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ht="15.75" customHeight="1">
      <c r="A225" s="10"/>
      <c r="B225" s="10"/>
      <c r="C225" s="10"/>
      <c r="D225" s="10"/>
      <c r="E225" s="9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ht="15.75" customHeight="1">
      <c r="A226" s="10"/>
      <c r="B226" s="10"/>
      <c r="C226" s="10"/>
      <c r="D226" s="10"/>
      <c r="E226" s="9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ht="15.75" customHeight="1">
      <c r="A227" s="10"/>
      <c r="B227" s="10"/>
      <c r="C227" s="10"/>
      <c r="D227" s="10"/>
      <c r="E227" s="9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2:C22"/>
    <mergeCell ref="A24:D24"/>
    <mergeCell ref="A25:D25"/>
    <mergeCell ref="A27:D27"/>
    <mergeCell ref="A1:D1"/>
    <mergeCell ref="A3:D6"/>
    <mergeCell ref="B8:C8"/>
    <mergeCell ref="A14:D17"/>
    <mergeCell ref="B19:C19"/>
    <mergeCell ref="B20:C20"/>
    <mergeCell ref="B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 t="s">
        <v>21</v>
      </c>
    </row>
    <row r="2" ht="15.75" customHeight="1"/>
    <row r="3" ht="15.75" customHeight="1">
      <c r="A3" s="10"/>
      <c r="B3" s="10"/>
      <c r="C3" s="10"/>
      <c r="D3" s="10"/>
      <c r="E3" s="10"/>
      <c r="F3" s="10"/>
    </row>
    <row r="4" ht="15.75" customHeight="1">
      <c r="A4" s="10"/>
      <c r="B4" s="25">
        <v>1.0</v>
      </c>
      <c r="C4" s="26">
        <f t="shared" ref="C4:C33" si="1">IF(B4&lt;11,100,B4*10)</f>
        <v>100</v>
      </c>
      <c r="D4" s="10"/>
      <c r="E4" s="10"/>
      <c r="F4" s="10"/>
    </row>
    <row r="5" ht="15.75" customHeight="1">
      <c r="A5" s="10"/>
      <c r="B5" s="25">
        <v>2.0</v>
      </c>
      <c r="C5" s="26">
        <f t="shared" si="1"/>
        <v>100</v>
      </c>
      <c r="D5" s="10"/>
      <c r="E5" s="10"/>
      <c r="F5" s="10"/>
    </row>
    <row r="6" ht="15.75" customHeight="1">
      <c r="A6" s="10"/>
      <c r="B6" s="25">
        <v>3.0</v>
      </c>
      <c r="C6" s="26">
        <f t="shared" si="1"/>
        <v>100</v>
      </c>
      <c r="D6" s="10"/>
      <c r="E6" s="10"/>
      <c r="F6" s="10"/>
    </row>
    <row r="7" ht="15.75" customHeight="1">
      <c r="A7" s="10"/>
      <c r="B7" s="25">
        <v>4.0</v>
      </c>
      <c r="C7" s="26">
        <f t="shared" si="1"/>
        <v>100</v>
      </c>
      <c r="D7" s="10"/>
      <c r="E7" s="10"/>
      <c r="F7" s="10"/>
    </row>
    <row r="8" ht="15.75" customHeight="1">
      <c r="A8" s="10"/>
      <c r="B8" s="25">
        <v>5.0</v>
      </c>
      <c r="C8" s="26">
        <f t="shared" si="1"/>
        <v>100</v>
      </c>
      <c r="D8" s="10"/>
      <c r="E8" s="10"/>
      <c r="F8" s="10"/>
    </row>
    <row r="9" ht="15.75" customHeight="1">
      <c r="A9" s="10"/>
      <c r="B9" s="25">
        <v>6.0</v>
      </c>
      <c r="C9" s="26">
        <f t="shared" si="1"/>
        <v>100</v>
      </c>
      <c r="D9" s="10"/>
      <c r="E9" s="10"/>
      <c r="F9" s="10"/>
    </row>
    <row r="10" ht="15.75" customHeight="1">
      <c r="A10" s="10"/>
      <c r="B10" s="25">
        <v>7.0</v>
      </c>
      <c r="C10" s="26">
        <f t="shared" si="1"/>
        <v>100</v>
      </c>
      <c r="D10" s="10"/>
      <c r="E10" s="10"/>
      <c r="F10" s="10"/>
    </row>
    <row r="11" ht="15.75" customHeight="1">
      <c r="A11" s="10"/>
      <c r="B11" s="25">
        <v>8.0</v>
      </c>
      <c r="C11" s="26">
        <f t="shared" si="1"/>
        <v>100</v>
      </c>
      <c r="D11" s="10"/>
      <c r="E11" s="10"/>
      <c r="F11" s="10"/>
    </row>
    <row r="12" ht="15.75" customHeight="1">
      <c r="A12" s="10"/>
      <c r="B12" s="25">
        <v>9.0</v>
      </c>
      <c r="C12" s="26">
        <f t="shared" si="1"/>
        <v>100</v>
      </c>
      <c r="D12" s="10"/>
      <c r="E12" s="10"/>
      <c r="F12" s="10"/>
    </row>
    <row r="13" ht="15.75" customHeight="1">
      <c r="A13" s="10"/>
      <c r="B13" s="25">
        <v>10.0</v>
      </c>
      <c r="C13" s="26">
        <f t="shared" si="1"/>
        <v>100</v>
      </c>
      <c r="D13" s="10"/>
      <c r="E13" s="10"/>
      <c r="F13" s="10"/>
    </row>
    <row r="14" ht="15.75" customHeight="1">
      <c r="A14" s="10"/>
      <c r="B14" s="25">
        <v>11.0</v>
      </c>
      <c r="C14" s="26">
        <f t="shared" si="1"/>
        <v>110</v>
      </c>
      <c r="D14" s="10"/>
      <c r="E14" s="10"/>
      <c r="F14" s="10"/>
    </row>
    <row r="15" ht="15.75" customHeight="1">
      <c r="A15" s="10"/>
      <c r="B15" s="25">
        <v>12.0</v>
      </c>
      <c r="C15" s="26">
        <f t="shared" si="1"/>
        <v>120</v>
      </c>
      <c r="D15" s="10"/>
      <c r="E15" s="10"/>
      <c r="F15" s="10"/>
    </row>
    <row r="16" ht="15.75" customHeight="1">
      <c r="A16" s="10"/>
      <c r="B16" s="25">
        <v>13.0</v>
      </c>
      <c r="C16" s="26">
        <f t="shared" si="1"/>
        <v>130</v>
      </c>
      <c r="D16" s="10"/>
      <c r="E16" s="10"/>
      <c r="F16" s="10"/>
    </row>
    <row r="17" ht="15.75" customHeight="1">
      <c r="A17" s="10"/>
      <c r="B17" s="25">
        <v>14.0</v>
      </c>
      <c r="C17" s="26">
        <f t="shared" si="1"/>
        <v>140</v>
      </c>
      <c r="D17" s="10"/>
      <c r="E17" s="10"/>
      <c r="F17" s="10"/>
    </row>
    <row r="18" ht="15.75" customHeight="1">
      <c r="A18" s="10"/>
      <c r="B18" s="25">
        <v>15.0</v>
      </c>
      <c r="C18" s="26">
        <f t="shared" si="1"/>
        <v>150</v>
      </c>
      <c r="D18" s="10"/>
      <c r="E18" s="10"/>
      <c r="F18" s="10"/>
    </row>
    <row r="19" ht="15.75" customHeight="1">
      <c r="A19" s="10"/>
      <c r="B19" s="25">
        <v>16.0</v>
      </c>
      <c r="C19" s="26">
        <f t="shared" si="1"/>
        <v>160</v>
      </c>
      <c r="D19" s="10"/>
      <c r="E19" s="10"/>
      <c r="F19" s="10"/>
    </row>
    <row r="20" ht="15.75" customHeight="1">
      <c r="A20" s="10"/>
      <c r="B20" s="25">
        <v>17.0</v>
      </c>
      <c r="C20" s="26">
        <f t="shared" si="1"/>
        <v>170</v>
      </c>
      <c r="D20" s="10"/>
      <c r="E20" s="10"/>
      <c r="F20" s="10"/>
    </row>
    <row r="21" ht="15.75" customHeight="1">
      <c r="A21" s="10"/>
      <c r="B21" s="25">
        <v>18.0</v>
      </c>
      <c r="C21" s="26">
        <f t="shared" si="1"/>
        <v>180</v>
      </c>
      <c r="D21" s="10"/>
      <c r="E21" s="10"/>
      <c r="F21" s="10"/>
    </row>
    <row r="22" ht="15.75" customHeight="1">
      <c r="A22" s="10"/>
      <c r="B22" s="25">
        <v>19.0</v>
      </c>
      <c r="C22" s="26">
        <f t="shared" si="1"/>
        <v>190</v>
      </c>
      <c r="D22" s="10"/>
      <c r="E22" s="10"/>
      <c r="F22" s="10"/>
    </row>
    <row r="23" ht="15.75" customHeight="1">
      <c r="A23" s="10"/>
      <c r="B23" s="25">
        <v>20.0</v>
      </c>
      <c r="C23" s="26">
        <f t="shared" si="1"/>
        <v>200</v>
      </c>
      <c r="D23" s="10"/>
      <c r="E23" s="10"/>
      <c r="F23" s="10"/>
    </row>
    <row r="24" ht="15.75" customHeight="1">
      <c r="A24" s="10"/>
      <c r="B24" s="25">
        <v>21.0</v>
      </c>
      <c r="C24" s="26">
        <f t="shared" si="1"/>
        <v>210</v>
      </c>
      <c r="D24" s="10"/>
      <c r="E24" s="10"/>
      <c r="F24" s="10"/>
    </row>
    <row r="25" ht="15.75" customHeight="1">
      <c r="A25" s="10"/>
      <c r="B25" s="25">
        <v>22.0</v>
      </c>
      <c r="C25" s="26">
        <f t="shared" si="1"/>
        <v>220</v>
      </c>
      <c r="D25" s="10"/>
      <c r="E25" s="10"/>
      <c r="F25" s="10"/>
    </row>
    <row r="26" ht="15.75" customHeight="1">
      <c r="A26" s="10"/>
      <c r="B26" s="25">
        <v>23.0</v>
      </c>
      <c r="C26" s="26">
        <f t="shared" si="1"/>
        <v>230</v>
      </c>
      <c r="D26" s="10"/>
      <c r="E26" s="10"/>
      <c r="F26" s="10"/>
    </row>
    <row r="27" ht="15.75" customHeight="1">
      <c r="A27" s="10"/>
      <c r="B27" s="25">
        <v>24.0</v>
      </c>
      <c r="C27" s="26">
        <f t="shared" si="1"/>
        <v>240</v>
      </c>
      <c r="D27" s="10"/>
      <c r="E27" s="10"/>
      <c r="F27" s="10"/>
    </row>
    <row r="28" ht="15.75" customHeight="1">
      <c r="A28" s="10"/>
      <c r="B28" s="25">
        <v>25.0</v>
      </c>
      <c r="C28" s="26">
        <f t="shared" si="1"/>
        <v>250</v>
      </c>
      <c r="D28" s="10"/>
      <c r="E28" s="10"/>
      <c r="F28" s="10"/>
    </row>
    <row r="29" ht="15.75" customHeight="1">
      <c r="A29" s="10"/>
      <c r="B29" s="25">
        <v>26.0</v>
      </c>
      <c r="C29" s="26">
        <f t="shared" si="1"/>
        <v>260</v>
      </c>
      <c r="D29" s="10"/>
      <c r="E29" s="10"/>
      <c r="F29" s="10"/>
    </row>
    <row r="30" ht="15.75" customHeight="1">
      <c r="A30" s="10"/>
      <c r="B30" s="25">
        <v>27.0</v>
      </c>
      <c r="C30" s="26">
        <f t="shared" si="1"/>
        <v>270</v>
      </c>
      <c r="D30" s="10"/>
      <c r="E30" s="10"/>
      <c r="F30" s="10"/>
    </row>
    <row r="31" ht="15.75" customHeight="1">
      <c r="A31" s="10"/>
      <c r="B31" s="25">
        <v>28.0</v>
      </c>
      <c r="C31" s="26">
        <f t="shared" si="1"/>
        <v>280</v>
      </c>
      <c r="D31" s="10"/>
      <c r="E31" s="10"/>
      <c r="F31" s="10"/>
    </row>
    <row r="32" ht="15.75" customHeight="1">
      <c r="A32" s="10"/>
      <c r="B32" s="25">
        <v>29.0</v>
      </c>
      <c r="C32" s="26">
        <f t="shared" si="1"/>
        <v>290</v>
      </c>
      <c r="D32" s="10"/>
      <c r="E32" s="10"/>
      <c r="F32" s="10"/>
    </row>
    <row r="33" ht="15.75" customHeight="1">
      <c r="A33" s="10"/>
      <c r="B33" s="25">
        <v>30.0</v>
      </c>
      <c r="C33" s="26">
        <f t="shared" si="1"/>
        <v>300</v>
      </c>
      <c r="D33" s="10"/>
      <c r="E33" s="10"/>
      <c r="F33" s="1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54.88"/>
  </cols>
  <sheetData>
    <row r="1">
      <c r="A1" s="27" t="s">
        <v>14</v>
      </c>
      <c r="B1" s="27" t="s">
        <v>15</v>
      </c>
    </row>
    <row r="2">
      <c r="A2" s="28" t="s">
        <v>7</v>
      </c>
      <c r="B2" s="28" t="s">
        <v>8</v>
      </c>
    </row>
    <row r="3">
      <c r="A3" s="29" t="s">
        <v>10</v>
      </c>
      <c r="B3" s="29" t="s">
        <v>16</v>
      </c>
    </row>
    <row r="4">
      <c r="A4" s="30" t="s">
        <v>11</v>
      </c>
      <c r="B4" s="30" t="s">
        <v>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4.75"/>
    <col customWidth="1" min="3" max="3" width="6.75"/>
    <col customWidth="1" min="4" max="4" width="9.0"/>
    <col customWidth="1" min="5" max="5" width="6.5"/>
    <col customWidth="1" min="6" max="6" width="10.25"/>
    <col customWidth="1" min="7" max="7" width="12.25"/>
    <col customWidth="1" min="8" max="8" width="14.5"/>
    <col customWidth="1" min="9" max="9" width="12.0"/>
  </cols>
  <sheetData>
    <row r="1" ht="15.75" customHeight="1">
      <c r="A1" s="31" t="s">
        <v>22</v>
      </c>
      <c r="B1" s="32" t="s">
        <v>23</v>
      </c>
      <c r="C1" s="33" t="s">
        <v>24</v>
      </c>
      <c r="D1" s="32" t="s">
        <v>25</v>
      </c>
      <c r="E1" s="32" t="s">
        <v>26</v>
      </c>
      <c r="F1" s="34" t="s">
        <v>27</v>
      </c>
      <c r="G1" s="35" t="s">
        <v>28</v>
      </c>
      <c r="H1" s="35" t="s">
        <v>29</v>
      </c>
      <c r="I1" s="35" t="s">
        <v>30</v>
      </c>
      <c r="K1" s="36" t="s">
        <v>31</v>
      </c>
      <c r="L1" s="36" t="s">
        <v>32</v>
      </c>
    </row>
    <row r="2" ht="15.75" customHeight="1">
      <c r="A2" s="32" t="s">
        <v>33</v>
      </c>
      <c r="B2" s="32">
        <v>39.0</v>
      </c>
      <c r="C2" s="32">
        <v>59.0</v>
      </c>
      <c r="D2" s="32">
        <v>76.0</v>
      </c>
      <c r="E2" s="32">
        <v>88.0</v>
      </c>
      <c r="F2" s="37" t="str">
        <f t="shared" ref="F2:F6" si="1">IFS(AND(B2&gt;=90,B2&lt;=100),"S",AND(B2&gt;=80,B2&lt;=89),"A",AND(B2&gt;=70,B2&lt;=79),"B",AND(B2&gt;=60,B2&lt;=69),"C",AND(B2&gt;=50,B2&lt;=59),"D",AND(B2&gt;=40,B2&lt;=49),"E",B2&lt;40,"F")</f>
        <v>F</v>
      </c>
      <c r="K2" s="38" t="s">
        <v>34</v>
      </c>
      <c r="L2" s="38" t="s">
        <v>35</v>
      </c>
    </row>
    <row r="3" ht="15.75" customHeight="1">
      <c r="A3" s="32" t="s">
        <v>36</v>
      </c>
      <c r="B3" s="32">
        <v>46.0</v>
      </c>
      <c r="C3" s="32">
        <v>66.0</v>
      </c>
      <c r="D3" s="32">
        <v>73.0</v>
      </c>
      <c r="E3" s="32">
        <v>82.0</v>
      </c>
      <c r="F3" s="37" t="str">
        <f t="shared" si="1"/>
        <v>E</v>
      </c>
      <c r="K3" s="39" t="s">
        <v>37</v>
      </c>
      <c r="L3" s="39" t="s">
        <v>38</v>
      </c>
    </row>
    <row r="4" ht="15.75" customHeight="1">
      <c r="A4" s="32" t="s">
        <v>39</v>
      </c>
      <c r="B4" s="32">
        <v>91.0</v>
      </c>
      <c r="C4" s="32">
        <v>74.0</v>
      </c>
      <c r="D4" s="32">
        <v>84.0</v>
      </c>
      <c r="E4" s="32">
        <v>76.0</v>
      </c>
      <c r="F4" s="37" t="str">
        <f t="shared" si="1"/>
        <v>S</v>
      </c>
      <c r="K4" s="39" t="s">
        <v>40</v>
      </c>
      <c r="L4" s="39" t="s">
        <v>41</v>
      </c>
    </row>
    <row r="5" ht="15.75" customHeight="1">
      <c r="A5" s="32" t="s">
        <v>42</v>
      </c>
      <c r="B5" s="32">
        <v>83.0</v>
      </c>
      <c r="C5" s="32">
        <v>70.0</v>
      </c>
      <c r="D5" s="32">
        <v>79.0</v>
      </c>
      <c r="E5" s="32">
        <v>82.0</v>
      </c>
      <c r="F5" s="37" t="str">
        <f t="shared" si="1"/>
        <v>A</v>
      </c>
      <c r="K5" s="39" t="s">
        <v>43</v>
      </c>
      <c r="L5" s="39" t="s">
        <v>44</v>
      </c>
    </row>
    <row r="6" ht="15.75" customHeight="1">
      <c r="A6" s="32" t="s">
        <v>45</v>
      </c>
      <c r="B6" s="32">
        <v>55.0</v>
      </c>
      <c r="C6" s="32">
        <v>63.0</v>
      </c>
      <c r="D6" s="32">
        <v>59.0</v>
      </c>
      <c r="E6" s="32">
        <v>81.0</v>
      </c>
      <c r="F6" s="37" t="str">
        <f t="shared" si="1"/>
        <v>D</v>
      </c>
      <c r="K6" s="39" t="s">
        <v>46</v>
      </c>
      <c r="L6" s="39" t="s">
        <v>47</v>
      </c>
    </row>
    <row r="7" ht="15.75" customHeight="1">
      <c r="K7" s="39" t="s">
        <v>48</v>
      </c>
      <c r="L7" s="39" t="s">
        <v>49</v>
      </c>
    </row>
    <row r="8" ht="15.75" customHeight="1">
      <c r="A8" s="37">
        <f>VLOOKUP(A2,A1:E6,2,0)</f>
        <v>39</v>
      </c>
      <c r="K8" s="40" t="s">
        <v>50</v>
      </c>
      <c r="L8" s="40" t="s">
        <v>51</v>
      </c>
    </row>
    <row r="9" ht="15.75" customHeight="1"/>
    <row r="10" ht="15.75" customHeight="1">
      <c r="A10" s="37">
        <f>VLOOKUP(A4,A2:E6,4,0)</f>
        <v>84</v>
      </c>
    </row>
    <row r="11" ht="15.75" customHeight="1"/>
    <row r="12" ht="15.75" customHeight="1">
      <c r="A12" s="41" t="s">
        <v>52</v>
      </c>
      <c r="B12" s="37">
        <f>VLOOKUP(A2,A2:E6,2,0)</f>
        <v>39</v>
      </c>
      <c r="C12" s="37">
        <f>VLOOKUP(A2,A2:E6,2,1)</f>
        <v>83</v>
      </c>
    </row>
    <row r="13" ht="15.75" customHeight="1"/>
    <row r="14" ht="15.75" customHeight="1">
      <c r="A14" s="41" t="s">
        <v>53</v>
      </c>
      <c r="B14" s="37">
        <f>VLOOKUP(A4,A2:E6,4,0)</f>
        <v>84</v>
      </c>
      <c r="C14" s="37">
        <f>VLOOKUP(B4,B2:F6,4,1)</f>
        <v>81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2" t="s">
        <v>54</v>
      </c>
      <c r="B1" s="42" t="s">
        <v>55</v>
      </c>
      <c r="C1" s="42" t="s">
        <v>56</v>
      </c>
      <c r="D1" s="42" t="s">
        <v>57</v>
      </c>
      <c r="E1" s="42" t="s">
        <v>58</v>
      </c>
      <c r="G1" s="35" t="s">
        <v>59</v>
      </c>
    </row>
    <row r="2" ht="15.75" customHeight="1">
      <c r="A2" s="43">
        <v>54.0</v>
      </c>
      <c r="B2" s="43" t="s">
        <v>60</v>
      </c>
      <c r="C2" s="44" t="s">
        <v>61</v>
      </c>
      <c r="D2" s="43" t="s">
        <v>62</v>
      </c>
      <c r="E2" s="43" t="s">
        <v>63</v>
      </c>
      <c r="F2" s="45" t="str">
        <f t="shared" ref="F2:F87" si="1">trim(LEFT(C2,FIND("v",C2)-1))</f>
        <v>New Zealand</v>
      </c>
      <c r="G2" s="37" t="str">
        <f t="shared" ref="G2:G87" si="2">IFS(OR(F2="Australia", F2="New Zealand"),"Oceania",OR(F2="India", F2="Pakistan", F2="Bangladesh", F2="Sri Lanka"),"Asia", F2="England", "Europe", F2="West Indies","North America", F2="South Africa", "Africa")</f>
        <v>Oceania</v>
      </c>
      <c r="H2" s="46" t="s">
        <v>64</v>
      </c>
    </row>
    <row r="3" ht="15.75" customHeight="1">
      <c r="A3" s="43">
        <v>56.0</v>
      </c>
      <c r="B3" s="43" t="s">
        <v>65</v>
      </c>
      <c r="C3" s="44" t="s">
        <v>66</v>
      </c>
      <c r="D3" s="43" t="s">
        <v>67</v>
      </c>
      <c r="E3" s="43" t="s">
        <v>68</v>
      </c>
      <c r="F3" s="45" t="str">
        <f t="shared" si="1"/>
        <v>West Indies</v>
      </c>
      <c r="G3" s="37" t="str">
        <f t="shared" si="2"/>
        <v>North America</v>
      </c>
      <c r="H3" s="47" t="s">
        <v>69</v>
      </c>
    </row>
    <row r="4" ht="15.75" customHeight="1">
      <c r="A4" s="43">
        <v>56.0</v>
      </c>
      <c r="B4" s="43" t="s">
        <v>70</v>
      </c>
      <c r="C4" s="44" t="s">
        <v>71</v>
      </c>
      <c r="D4" s="43" t="s">
        <v>72</v>
      </c>
      <c r="E4" s="43" t="s">
        <v>73</v>
      </c>
      <c r="F4" s="45" t="str">
        <f t="shared" si="1"/>
        <v>Pakistan</v>
      </c>
      <c r="G4" s="37" t="str">
        <f t="shared" si="2"/>
        <v>Asia</v>
      </c>
      <c r="H4" s="47" t="s">
        <v>74</v>
      </c>
    </row>
    <row r="5" ht="15.75" customHeight="1">
      <c r="A5" s="43">
        <v>57.0</v>
      </c>
      <c r="B5" s="43" t="s">
        <v>75</v>
      </c>
      <c r="C5" s="44" t="s">
        <v>76</v>
      </c>
      <c r="D5" s="43" t="s">
        <v>77</v>
      </c>
      <c r="E5" s="48">
        <v>38899.0</v>
      </c>
      <c r="F5" s="45" t="str">
        <f t="shared" si="1"/>
        <v>Australia</v>
      </c>
      <c r="G5" s="37" t="str">
        <f t="shared" si="2"/>
        <v>Oceania</v>
      </c>
      <c r="H5" s="37">
        <f>MIN(A2:A87)</f>
        <v>54</v>
      </c>
    </row>
    <row r="6" ht="15.75" customHeight="1">
      <c r="A6" s="43">
        <v>67.0</v>
      </c>
      <c r="B6" s="43" t="s">
        <v>78</v>
      </c>
      <c r="C6" s="44" t="s">
        <v>79</v>
      </c>
      <c r="D6" s="43" t="s">
        <v>80</v>
      </c>
      <c r="E6" s="43" t="s">
        <v>81</v>
      </c>
      <c r="F6" s="45" t="str">
        <f t="shared" si="1"/>
        <v>Australia</v>
      </c>
      <c r="G6" s="37" t="str">
        <f t="shared" si="2"/>
        <v>Oceania</v>
      </c>
      <c r="H6" s="37">
        <f>MAX(A:A)</f>
        <v>100</v>
      </c>
    </row>
    <row r="7" ht="15.75" customHeight="1">
      <c r="A7" s="43">
        <v>69.0</v>
      </c>
      <c r="B7" s="43" t="s">
        <v>82</v>
      </c>
      <c r="C7" s="44" t="s">
        <v>83</v>
      </c>
      <c r="D7" s="43" t="s">
        <v>84</v>
      </c>
      <c r="E7" s="48">
        <v>37316.0</v>
      </c>
      <c r="F7" s="45" t="str">
        <f t="shared" si="1"/>
        <v>West Indies</v>
      </c>
      <c r="G7" s="37" t="str">
        <f t="shared" si="2"/>
        <v>North America</v>
      </c>
    </row>
    <row r="8" ht="15.75" customHeight="1">
      <c r="A8" s="43">
        <v>69.0</v>
      </c>
      <c r="B8" s="43" t="s">
        <v>85</v>
      </c>
      <c r="C8" s="44" t="s">
        <v>86</v>
      </c>
      <c r="D8" s="43" t="s">
        <v>77</v>
      </c>
      <c r="E8" s="49">
        <v>40878.0</v>
      </c>
      <c r="F8" s="45" t="str">
        <f t="shared" si="1"/>
        <v>Australia</v>
      </c>
      <c r="G8" s="37" t="str">
        <f t="shared" si="2"/>
        <v>Oceania</v>
      </c>
      <c r="H8" s="37">
        <f>MEDIAN(A:A)</f>
        <v>86</v>
      </c>
    </row>
    <row r="9" ht="15.75" customHeight="1">
      <c r="A9" s="43">
        <v>70.0</v>
      </c>
      <c r="B9" s="43" t="s">
        <v>87</v>
      </c>
      <c r="C9" s="44" t="s">
        <v>83</v>
      </c>
      <c r="D9" s="43" t="s">
        <v>77</v>
      </c>
      <c r="E9" s="49">
        <v>40087.0</v>
      </c>
      <c r="F9" s="45" t="str">
        <f t="shared" si="1"/>
        <v>West Indies</v>
      </c>
      <c r="G9" s="37" t="str">
        <f t="shared" si="2"/>
        <v>North America</v>
      </c>
      <c r="H9" s="37">
        <f>AVERAGE(A:A)</f>
        <v>84.73255814</v>
      </c>
    </row>
    <row r="10" ht="15.75" customHeight="1">
      <c r="A10" s="43">
        <v>71.0</v>
      </c>
      <c r="B10" s="43" t="s">
        <v>88</v>
      </c>
      <c r="C10" s="44" t="s">
        <v>83</v>
      </c>
      <c r="D10" s="43" t="s">
        <v>77</v>
      </c>
      <c r="E10" s="43" t="s">
        <v>89</v>
      </c>
      <c r="F10" s="45" t="str">
        <f t="shared" si="1"/>
        <v>West Indies</v>
      </c>
      <c r="G10" s="37" t="str">
        <f t="shared" si="2"/>
        <v>North America</v>
      </c>
    </row>
    <row r="11" ht="15.75" customHeight="1">
      <c r="A11" s="43">
        <v>71.0</v>
      </c>
      <c r="B11" s="43" t="s">
        <v>90</v>
      </c>
      <c r="C11" s="44" t="s">
        <v>91</v>
      </c>
      <c r="D11" s="43" t="s">
        <v>92</v>
      </c>
      <c r="E11" s="43" t="s">
        <v>93</v>
      </c>
      <c r="F11" s="45" t="str">
        <f t="shared" si="1"/>
        <v>New Zealand</v>
      </c>
      <c r="G11" s="37" t="str">
        <f t="shared" si="2"/>
        <v>Oceania</v>
      </c>
      <c r="H11" s="35" t="s">
        <v>94</v>
      </c>
    </row>
    <row r="12" ht="15.75" customHeight="1">
      <c r="A12" s="43">
        <v>74.0</v>
      </c>
      <c r="B12" s="43" t="s">
        <v>95</v>
      </c>
      <c r="C12" s="44" t="s">
        <v>96</v>
      </c>
      <c r="D12" s="43" t="s">
        <v>97</v>
      </c>
      <c r="E12" s="43" t="s">
        <v>98</v>
      </c>
      <c r="F12" s="45" t="str">
        <f t="shared" si="1"/>
        <v>Pakistan</v>
      </c>
      <c r="G12" s="37" t="str">
        <f t="shared" si="2"/>
        <v>Asia</v>
      </c>
      <c r="H12" s="37">
        <f>COUNTIF(G:G,G4)</f>
        <v>37</v>
      </c>
    </row>
    <row r="13" ht="15.75" customHeight="1">
      <c r="A13" s="43">
        <v>74.0</v>
      </c>
      <c r="B13" s="43" t="s">
        <v>99</v>
      </c>
      <c r="C13" s="44" t="s">
        <v>100</v>
      </c>
      <c r="D13" s="43" t="s">
        <v>101</v>
      </c>
      <c r="E13" s="43" t="s">
        <v>102</v>
      </c>
      <c r="F13" s="45" t="str">
        <f t="shared" si="1"/>
        <v>India</v>
      </c>
      <c r="G13" s="37" t="str">
        <f t="shared" si="2"/>
        <v>Asia</v>
      </c>
    </row>
    <row r="14" ht="15.75" customHeight="1">
      <c r="A14" s="43">
        <v>74.0</v>
      </c>
      <c r="B14" s="43" t="s">
        <v>103</v>
      </c>
      <c r="C14" s="44" t="s">
        <v>104</v>
      </c>
      <c r="D14" s="43" t="s">
        <v>105</v>
      </c>
      <c r="E14" s="43" t="s">
        <v>106</v>
      </c>
      <c r="F14" s="45" t="str">
        <f t="shared" si="1"/>
        <v>India</v>
      </c>
      <c r="G14" s="37" t="str">
        <f t="shared" si="2"/>
        <v>Asia</v>
      </c>
    </row>
    <row r="15" ht="15.75" customHeight="1">
      <c r="A15" s="43">
        <v>74.0</v>
      </c>
      <c r="B15" s="43" t="s">
        <v>60</v>
      </c>
      <c r="C15" s="44" t="s">
        <v>107</v>
      </c>
      <c r="D15" s="43" t="s">
        <v>108</v>
      </c>
      <c r="E15" s="43" t="s">
        <v>73</v>
      </c>
      <c r="F15" s="45" t="str">
        <f t="shared" si="1"/>
        <v>New Zealand</v>
      </c>
      <c r="G15" s="37" t="str">
        <f t="shared" si="2"/>
        <v>Oceania</v>
      </c>
    </row>
    <row r="16" ht="15.75" customHeight="1">
      <c r="A16" s="43">
        <v>75.0</v>
      </c>
      <c r="B16" s="43" t="s">
        <v>109</v>
      </c>
      <c r="C16" s="44" t="s">
        <v>110</v>
      </c>
      <c r="D16" s="43" t="s">
        <v>111</v>
      </c>
      <c r="E16" s="49">
        <v>40483.0</v>
      </c>
      <c r="F16" s="45" t="str">
        <f t="shared" si="1"/>
        <v>South Africa</v>
      </c>
      <c r="G16" s="37" t="str">
        <f t="shared" si="2"/>
        <v>Africa</v>
      </c>
    </row>
    <row r="17" ht="15.75" customHeight="1">
      <c r="A17" s="43">
        <v>76.0</v>
      </c>
      <c r="B17" s="43" t="s">
        <v>112</v>
      </c>
      <c r="C17" s="44" t="s">
        <v>113</v>
      </c>
      <c r="D17" s="43" t="s">
        <v>114</v>
      </c>
      <c r="E17" s="43">
        <v>1902.0</v>
      </c>
      <c r="F17" s="45" t="str">
        <f t="shared" si="1"/>
        <v>England</v>
      </c>
      <c r="G17" s="37" t="str">
        <f t="shared" si="2"/>
        <v>Europe</v>
      </c>
    </row>
    <row r="18" ht="15.75" customHeight="1">
      <c r="A18" s="43">
        <v>77.0</v>
      </c>
      <c r="B18" s="43" t="s">
        <v>115</v>
      </c>
      <c r="C18" s="44" t="s">
        <v>116</v>
      </c>
      <c r="D18" s="43" t="s">
        <v>117</v>
      </c>
      <c r="E18" s="48">
        <v>38899.0</v>
      </c>
      <c r="F18" s="45" t="str">
        <f t="shared" si="1"/>
        <v>West Indies</v>
      </c>
      <c r="G18" s="37" t="str">
        <f t="shared" si="2"/>
        <v>North America</v>
      </c>
    </row>
    <row r="19" ht="15.75" customHeight="1">
      <c r="A19" s="43">
        <v>78.0</v>
      </c>
      <c r="B19" s="43" t="s">
        <v>118</v>
      </c>
      <c r="C19" s="44" t="s">
        <v>119</v>
      </c>
      <c r="D19" s="43" t="s">
        <v>120</v>
      </c>
      <c r="E19" s="48">
        <v>38108.0</v>
      </c>
      <c r="F19" s="45" t="str">
        <f t="shared" si="1"/>
        <v>Pakistan</v>
      </c>
      <c r="G19" s="37" t="str">
        <f t="shared" si="2"/>
        <v>Asia</v>
      </c>
    </row>
    <row r="20" ht="15.75" customHeight="1">
      <c r="A20" s="43">
        <v>78.0</v>
      </c>
      <c r="B20" s="43" t="s">
        <v>118</v>
      </c>
      <c r="C20" s="44" t="s">
        <v>121</v>
      </c>
      <c r="D20" s="43" t="s">
        <v>122</v>
      </c>
      <c r="E20" s="48">
        <v>38504.0</v>
      </c>
      <c r="F20" s="45" t="str">
        <f t="shared" si="1"/>
        <v>Pakistan</v>
      </c>
      <c r="G20" s="37" t="str">
        <f t="shared" si="2"/>
        <v>Asia</v>
      </c>
    </row>
    <row r="21" ht="15.75" customHeight="1">
      <c r="A21" s="43">
        <v>78.0</v>
      </c>
      <c r="B21" s="43" t="s">
        <v>123</v>
      </c>
      <c r="C21" s="44" t="s">
        <v>124</v>
      </c>
      <c r="D21" s="43" t="s">
        <v>125</v>
      </c>
      <c r="E21" s="43">
        <v>2006.0</v>
      </c>
      <c r="F21" s="45" t="str">
        <f t="shared" si="1"/>
        <v>India</v>
      </c>
      <c r="G21" s="37" t="str">
        <f t="shared" si="2"/>
        <v>Asia</v>
      </c>
    </row>
    <row r="22" ht="15.75" customHeight="1">
      <c r="A22" s="43">
        <v>78.0</v>
      </c>
      <c r="B22" s="43" t="s">
        <v>60</v>
      </c>
      <c r="C22" s="44" t="s">
        <v>126</v>
      </c>
      <c r="D22" s="43" t="s">
        <v>127</v>
      </c>
      <c r="E22" s="43" t="s">
        <v>73</v>
      </c>
      <c r="F22" s="45" t="str">
        <f t="shared" si="1"/>
        <v>New Zealand</v>
      </c>
      <c r="G22" s="37" t="str">
        <f t="shared" si="2"/>
        <v>Oceania</v>
      </c>
    </row>
    <row r="23" ht="15.75" customHeight="1">
      <c r="A23" s="43">
        <v>78.0</v>
      </c>
      <c r="B23" s="43" t="s">
        <v>85</v>
      </c>
      <c r="C23" s="44" t="s">
        <v>128</v>
      </c>
      <c r="D23" s="43" t="s">
        <v>129</v>
      </c>
      <c r="E23" s="43" t="s">
        <v>130</v>
      </c>
      <c r="F23" s="45" t="str">
        <f t="shared" si="1"/>
        <v>Australia</v>
      </c>
      <c r="G23" s="37" t="str">
        <f t="shared" si="2"/>
        <v>Oceania</v>
      </c>
      <c r="I23" s="50">
        <f>COUNTIF(B:B,F)</f>
        <v>0</v>
      </c>
    </row>
    <row r="24" ht="15.75" customHeight="1">
      <c r="A24" s="43">
        <v>79.0</v>
      </c>
      <c r="B24" s="43" t="s">
        <v>87</v>
      </c>
      <c r="C24" s="44" t="s">
        <v>131</v>
      </c>
      <c r="D24" s="43" t="s">
        <v>132</v>
      </c>
      <c r="E24" s="48">
        <v>37712.0</v>
      </c>
      <c r="F24" s="45" t="str">
        <f t="shared" si="1"/>
        <v>West Indies</v>
      </c>
      <c r="G24" s="37" t="str">
        <f t="shared" si="2"/>
        <v>North America</v>
      </c>
    </row>
    <row r="25" ht="15.75" customHeight="1">
      <c r="A25" s="43">
        <v>80.0</v>
      </c>
      <c r="B25" s="43" t="s">
        <v>87</v>
      </c>
      <c r="C25" s="44" t="s">
        <v>66</v>
      </c>
      <c r="D25" s="43" t="s">
        <v>133</v>
      </c>
      <c r="E25" s="43">
        <v>2004.0</v>
      </c>
      <c r="F25" s="45" t="str">
        <f t="shared" si="1"/>
        <v>West Indies</v>
      </c>
      <c r="G25" s="37" t="str">
        <f t="shared" si="2"/>
        <v>North America</v>
      </c>
    </row>
    <row r="26" ht="15.75" customHeight="1">
      <c r="A26" s="43">
        <v>80.0</v>
      </c>
      <c r="B26" s="43" t="s">
        <v>134</v>
      </c>
      <c r="C26" s="44" t="s">
        <v>71</v>
      </c>
      <c r="D26" s="43" t="s">
        <v>135</v>
      </c>
      <c r="E26" s="43" t="s">
        <v>73</v>
      </c>
      <c r="F26" s="45" t="str">
        <f t="shared" si="1"/>
        <v>Pakistan</v>
      </c>
      <c r="G26" s="37" t="str">
        <f t="shared" si="2"/>
        <v>Asia</v>
      </c>
    </row>
    <row r="27" ht="15.75" customHeight="1">
      <c r="A27" s="43">
        <v>81.0</v>
      </c>
      <c r="B27" s="43" t="s">
        <v>136</v>
      </c>
      <c r="C27" s="44" t="s">
        <v>137</v>
      </c>
      <c r="D27" s="43" t="s">
        <v>138</v>
      </c>
      <c r="E27" s="48">
        <v>36923.0</v>
      </c>
      <c r="F27" s="45" t="str">
        <f t="shared" si="1"/>
        <v>Sri Lanka</v>
      </c>
      <c r="G27" s="37" t="str">
        <f t="shared" si="2"/>
        <v>Asia</v>
      </c>
    </row>
    <row r="28" ht="15.75" customHeight="1">
      <c r="A28" s="43">
        <v>81.0</v>
      </c>
      <c r="B28" s="43" t="s">
        <v>139</v>
      </c>
      <c r="C28" s="44" t="s">
        <v>121</v>
      </c>
      <c r="D28" s="43" t="s">
        <v>122</v>
      </c>
      <c r="E28" s="48">
        <v>38504.0</v>
      </c>
      <c r="F28" s="45" t="str">
        <f t="shared" si="1"/>
        <v>Pakistan</v>
      </c>
      <c r="G28" s="37" t="str">
        <f t="shared" si="2"/>
        <v>Asia</v>
      </c>
    </row>
    <row r="29" ht="15.75" customHeight="1">
      <c r="A29" s="43">
        <v>81.0</v>
      </c>
      <c r="B29" s="43" t="s">
        <v>140</v>
      </c>
      <c r="C29" s="44" t="s">
        <v>61</v>
      </c>
      <c r="D29" s="43" t="s">
        <v>141</v>
      </c>
      <c r="E29" s="49">
        <v>40087.0</v>
      </c>
      <c r="F29" s="45" t="str">
        <f t="shared" si="1"/>
        <v>New Zealand</v>
      </c>
      <c r="G29" s="37" t="str">
        <f t="shared" si="2"/>
        <v>Oceania</v>
      </c>
    </row>
    <row r="30" ht="15.75" customHeight="1">
      <c r="A30" s="43">
        <v>82.0</v>
      </c>
      <c r="B30" s="43" t="s">
        <v>115</v>
      </c>
      <c r="C30" s="44" t="s">
        <v>83</v>
      </c>
      <c r="D30" s="43" t="s">
        <v>142</v>
      </c>
      <c r="E30" s="43" t="s">
        <v>143</v>
      </c>
      <c r="F30" s="45" t="str">
        <f t="shared" si="1"/>
        <v>West Indies</v>
      </c>
      <c r="G30" s="37" t="str">
        <f t="shared" si="2"/>
        <v>North America</v>
      </c>
    </row>
    <row r="31" ht="15.75" customHeight="1">
      <c r="A31" s="43">
        <v>82.0</v>
      </c>
      <c r="B31" s="43" t="s">
        <v>144</v>
      </c>
      <c r="C31" s="44" t="s">
        <v>145</v>
      </c>
      <c r="D31" s="43" t="s">
        <v>146</v>
      </c>
      <c r="E31" s="48">
        <v>38504.0</v>
      </c>
      <c r="F31" s="45" t="str">
        <f t="shared" si="1"/>
        <v>New Zealand</v>
      </c>
      <c r="G31" s="37" t="str">
        <f t="shared" si="2"/>
        <v>Oceania</v>
      </c>
    </row>
    <row r="32" ht="15.75" customHeight="1">
      <c r="A32" s="43">
        <v>82.0</v>
      </c>
      <c r="B32" s="43" t="s">
        <v>85</v>
      </c>
      <c r="C32" s="44" t="s">
        <v>147</v>
      </c>
      <c r="D32" s="43" t="s">
        <v>148</v>
      </c>
      <c r="E32" s="43" t="s">
        <v>63</v>
      </c>
      <c r="F32" s="45" t="str">
        <f t="shared" si="1"/>
        <v>Australia</v>
      </c>
      <c r="G32" s="37" t="str">
        <f t="shared" si="2"/>
        <v>Oceania</v>
      </c>
    </row>
    <row r="33" ht="15.75" customHeight="1">
      <c r="A33" s="43">
        <v>83.0</v>
      </c>
      <c r="B33" s="43" t="s">
        <v>149</v>
      </c>
      <c r="C33" s="44" t="s">
        <v>91</v>
      </c>
      <c r="D33" s="43" t="s">
        <v>150</v>
      </c>
      <c r="E33" s="43" t="s">
        <v>151</v>
      </c>
      <c r="F33" s="45" t="str">
        <f t="shared" si="1"/>
        <v>New Zealand</v>
      </c>
      <c r="G33" s="37" t="str">
        <f t="shared" si="2"/>
        <v>Oceania</v>
      </c>
    </row>
    <row r="34" ht="15.75" customHeight="1">
      <c r="A34" s="43">
        <v>84.0</v>
      </c>
      <c r="B34" s="43" t="s">
        <v>75</v>
      </c>
      <c r="C34" s="44" t="s">
        <v>86</v>
      </c>
      <c r="D34" s="43" t="s">
        <v>152</v>
      </c>
      <c r="E34" s="48">
        <v>36526.0</v>
      </c>
      <c r="F34" s="45" t="str">
        <f t="shared" si="1"/>
        <v>Australia</v>
      </c>
      <c r="G34" s="37" t="str">
        <f t="shared" si="2"/>
        <v>Oceania</v>
      </c>
    </row>
    <row r="35" ht="15.75" customHeight="1">
      <c r="A35" s="43">
        <v>84.0</v>
      </c>
      <c r="B35" s="43" t="s">
        <v>75</v>
      </c>
      <c r="C35" s="44" t="s">
        <v>153</v>
      </c>
      <c r="D35" s="43" t="s">
        <v>77</v>
      </c>
      <c r="E35" s="48">
        <v>37712.0</v>
      </c>
      <c r="F35" s="45" t="str">
        <f t="shared" si="1"/>
        <v>Australia</v>
      </c>
      <c r="G35" s="37" t="str">
        <f t="shared" si="2"/>
        <v>Oceania</v>
      </c>
    </row>
    <row r="36" ht="15.75" customHeight="1">
      <c r="A36" s="43">
        <v>84.0</v>
      </c>
      <c r="B36" s="43" t="s">
        <v>154</v>
      </c>
      <c r="C36" s="44" t="s">
        <v>153</v>
      </c>
      <c r="D36" s="43" t="s">
        <v>129</v>
      </c>
      <c r="E36" s="48">
        <v>37712.0</v>
      </c>
      <c r="F36" s="45" t="str">
        <f t="shared" si="1"/>
        <v>Australia</v>
      </c>
      <c r="G36" s="37" t="str">
        <f t="shared" si="2"/>
        <v>Oceania</v>
      </c>
    </row>
    <row r="37" ht="15.75" customHeight="1">
      <c r="A37" s="43">
        <v>85.0</v>
      </c>
      <c r="B37" s="43" t="s">
        <v>155</v>
      </c>
      <c r="C37" s="44" t="s">
        <v>156</v>
      </c>
      <c r="D37" s="43" t="s">
        <v>157</v>
      </c>
      <c r="E37" s="43" t="s">
        <v>158</v>
      </c>
      <c r="F37" s="45" t="str">
        <f t="shared" si="1"/>
        <v>West Indies</v>
      </c>
      <c r="G37" s="37" t="str">
        <f t="shared" si="2"/>
        <v>North America</v>
      </c>
    </row>
    <row r="38" ht="15.75" customHeight="1">
      <c r="A38" s="43">
        <v>85.0</v>
      </c>
      <c r="B38" s="43" t="s">
        <v>159</v>
      </c>
      <c r="C38" s="44" t="s">
        <v>160</v>
      </c>
      <c r="D38" s="43" t="s">
        <v>161</v>
      </c>
      <c r="E38" s="43" t="s">
        <v>162</v>
      </c>
      <c r="F38" s="45" t="str">
        <f t="shared" si="1"/>
        <v>India</v>
      </c>
      <c r="G38" s="37" t="str">
        <f t="shared" si="2"/>
        <v>Asia</v>
      </c>
    </row>
    <row r="39" ht="15.75" customHeight="1">
      <c r="A39" s="43">
        <v>85.0</v>
      </c>
      <c r="B39" s="43" t="s">
        <v>163</v>
      </c>
      <c r="C39" s="44" t="s">
        <v>164</v>
      </c>
      <c r="D39" s="43" t="s">
        <v>165</v>
      </c>
      <c r="E39" s="43">
        <v>2015.0</v>
      </c>
      <c r="F39" s="45" t="str">
        <f t="shared" si="1"/>
        <v>England</v>
      </c>
      <c r="G39" s="37" t="str">
        <f t="shared" si="2"/>
        <v>Europe</v>
      </c>
    </row>
    <row r="40" ht="15.75" customHeight="1">
      <c r="A40" s="43">
        <v>86.0</v>
      </c>
      <c r="B40" s="43" t="s">
        <v>166</v>
      </c>
      <c r="C40" s="44" t="s">
        <v>113</v>
      </c>
      <c r="D40" s="43" t="s">
        <v>167</v>
      </c>
      <c r="E40" s="43">
        <v>1981.0</v>
      </c>
      <c r="F40" s="45" t="str">
        <f t="shared" si="1"/>
        <v>England</v>
      </c>
      <c r="G40" s="37" t="str">
        <f t="shared" si="2"/>
        <v>Europe</v>
      </c>
    </row>
    <row r="41" ht="15.75" customHeight="1">
      <c r="A41" s="43">
        <v>86.0</v>
      </c>
      <c r="B41" s="43" t="s">
        <v>99</v>
      </c>
      <c r="C41" s="44" t="s">
        <v>168</v>
      </c>
      <c r="D41" s="43" t="s">
        <v>169</v>
      </c>
      <c r="E41" s="43" t="s">
        <v>170</v>
      </c>
      <c r="F41" s="45" t="str">
        <f t="shared" si="1"/>
        <v>India</v>
      </c>
      <c r="G41" s="37" t="str">
        <f t="shared" si="2"/>
        <v>Asia</v>
      </c>
    </row>
    <row r="42" ht="15.75" customHeight="1">
      <c r="A42" s="43">
        <v>86.0</v>
      </c>
      <c r="B42" s="43" t="s">
        <v>171</v>
      </c>
      <c r="C42" s="44" t="s">
        <v>145</v>
      </c>
      <c r="D42" s="43" t="s">
        <v>150</v>
      </c>
      <c r="E42" s="43" t="s">
        <v>172</v>
      </c>
      <c r="F42" s="45" t="str">
        <f t="shared" si="1"/>
        <v>New Zealand</v>
      </c>
      <c r="G42" s="37" t="str">
        <f t="shared" si="2"/>
        <v>Oceania</v>
      </c>
    </row>
    <row r="43" ht="15.75" customHeight="1">
      <c r="A43" s="43">
        <v>86.0</v>
      </c>
      <c r="B43" s="43" t="s">
        <v>173</v>
      </c>
      <c r="C43" s="44" t="s">
        <v>174</v>
      </c>
      <c r="D43" s="43" t="s">
        <v>175</v>
      </c>
      <c r="E43" s="43">
        <v>2000.0</v>
      </c>
      <c r="F43" s="45" t="str">
        <f t="shared" si="1"/>
        <v>Pakistan</v>
      </c>
      <c r="G43" s="37" t="str">
        <f t="shared" si="2"/>
        <v>Asia</v>
      </c>
    </row>
    <row r="44" ht="15.75" customHeight="1">
      <c r="A44" s="43">
        <v>86.0</v>
      </c>
      <c r="B44" s="43" t="s">
        <v>75</v>
      </c>
      <c r="C44" s="44" t="s">
        <v>176</v>
      </c>
      <c r="D44" s="43" t="s">
        <v>177</v>
      </c>
      <c r="E44" s="48">
        <v>38108.0</v>
      </c>
      <c r="F44" s="45" t="str">
        <f t="shared" si="1"/>
        <v>Australia</v>
      </c>
      <c r="G44" s="37" t="str">
        <f t="shared" si="2"/>
        <v>Oceania</v>
      </c>
    </row>
    <row r="45" ht="15.75" customHeight="1">
      <c r="A45" s="43">
        <v>86.0</v>
      </c>
      <c r="B45" s="43" t="s">
        <v>178</v>
      </c>
      <c r="C45" s="44" t="s">
        <v>79</v>
      </c>
      <c r="D45" s="43" t="s">
        <v>132</v>
      </c>
      <c r="E45" s="48">
        <v>39692.0</v>
      </c>
      <c r="F45" s="45" t="str">
        <f t="shared" si="1"/>
        <v>Australia</v>
      </c>
      <c r="G45" s="37" t="str">
        <f t="shared" si="2"/>
        <v>Oceania</v>
      </c>
    </row>
    <row r="46" ht="15.75" customHeight="1">
      <c r="A46" s="43">
        <v>86.0</v>
      </c>
      <c r="B46" s="43" t="s">
        <v>179</v>
      </c>
      <c r="C46" s="44" t="s">
        <v>100</v>
      </c>
      <c r="D46" s="43" t="s">
        <v>180</v>
      </c>
      <c r="E46" s="43">
        <v>2017.0</v>
      </c>
      <c r="F46" s="45" t="str">
        <f t="shared" si="1"/>
        <v>India</v>
      </c>
      <c r="G46" s="37" t="str">
        <f t="shared" si="2"/>
        <v>Asia</v>
      </c>
    </row>
    <row r="47" ht="15.75" customHeight="1">
      <c r="A47" s="43">
        <v>87.0</v>
      </c>
      <c r="B47" s="43" t="s">
        <v>166</v>
      </c>
      <c r="C47" s="44" t="s">
        <v>113</v>
      </c>
      <c r="D47" s="43" t="s">
        <v>181</v>
      </c>
      <c r="E47" s="43">
        <v>1981.0</v>
      </c>
      <c r="F47" s="45" t="str">
        <f t="shared" si="1"/>
        <v>England</v>
      </c>
      <c r="G47" s="37" t="str">
        <f t="shared" si="2"/>
        <v>Europe</v>
      </c>
    </row>
    <row r="48" ht="15.75" customHeight="1">
      <c r="A48" s="43">
        <v>87.0</v>
      </c>
      <c r="B48" s="43" t="s">
        <v>103</v>
      </c>
      <c r="C48" s="44" t="s">
        <v>168</v>
      </c>
      <c r="D48" s="43" t="s">
        <v>165</v>
      </c>
      <c r="E48" s="43">
        <v>1990.0</v>
      </c>
      <c r="F48" s="45" t="str">
        <f t="shared" si="1"/>
        <v>India</v>
      </c>
      <c r="G48" s="37" t="str">
        <f t="shared" si="2"/>
        <v>Asia</v>
      </c>
    </row>
    <row r="49" ht="15.75" customHeight="1">
      <c r="A49" s="43">
        <v>87.0</v>
      </c>
      <c r="B49" s="43" t="s">
        <v>123</v>
      </c>
      <c r="C49" s="44" t="s">
        <v>100</v>
      </c>
      <c r="D49" s="43" t="s">
        <v>175</v>
      </c>
      <c r="E49" s="43">
        <v>2008.0</v>
      </c>
      <c r="F49" s="45" t="str">
        <f t="shared" si="1"/>
        <v>India</v>
      </c>
      <c r="G49" s="37" t="str">
        <f t="shared" si="2"/>
        <v>Asia</v>
      </c>
    </row>
    <row r="50" ht="15.75" customHeight="1">
      <c r="A50" s="43">
        <v>87.0</v>
      </c>
      <c r="B50" s="43" t="s">
        <v>123</v>
      </c>
      <c r="C50" s="44" t="s">
        <v>104</v>
      </c>
      <c r="D50" s="43" t="s">
        <v>182</v>
      </c>
      <c r="E50" s="49">
        <v>40087.0</v>
      </c>
      <c r="F50" s="45" t="str">
        <f t="shared" si="1"/>
        <v>India</v>
      </c>
      <c r="G50" s="37" t="str">
        <f t="shared" si="2"/>
        <v>Asia</v>
      </c>
    </row>
    <row r="51" ht="15.75" customHeight="1">
      <c r="A51" s="43">
        <v>87.0</v>
      </c>
      <c r="B51" s="43" t="s">
        <v>183</v>
      </c>
      <c r="C51" s="44" t="s">
        <v>184</v>
      </c>
      <c r="D51" s="43" t="s">
        <v>77</v>
      </c>
      <c r="E51" s="43" t="s">
        <v>162</v>
      </c>
      <c r="F51" s="45" t="str">
        <f t="shared" si="1"/>
        <v>South Africa</v>
      </c>
      <c r="G51" s="37" t="str">
        <f t="shared" si="2"/>
        <v>Africa</v>
      </c>
    </row>
    <row r="52" ht="15.75" customHeight="1">
      <c r="A52" s="43">
        <v>87.0</v>
      </c>
      <c r="B52" s="43" t="s">
        <v>159</v>
      </c>
      <c r="C52" s="44" t="s">
        <v>185</v>
      </c>
      <c r="D52" s="43" t="s">
        <v>186</v>
      </c>
      <c r="E52" s="43">
        <v>2018.0</v>
      </c>
      <c r="F52" s="45" t="str">
        <f t="shared" si="1"/>
        <v>India</v>
      </c>
      <c r="G52" s="37" t="str">
        <f t="shared" si="2"/>
        <v>Asia</v>
      </c>
    </row>
    <row r="53" ht="15.75" customHeight="1">
      <c r="A53" s="43">
        <v>88.0</v>
      </c>
      <c r="B53" s="43" t="s">
        <v>187</v>
      </c>
      <c r="C53" s="44" t="s">
        <v>91</v>
      </c>
      <c r="D53" s="43" t="s">
        <v>188</v>
      </c>
      <c r="E53" s="43" t="s">
        <v>189</v>
      </c>
      <c r="F53" s="45" t="str">
        <f t="shared" si="1"/>
        <v>New Zealand</v>
      </c>
      <c r="G53" s="37" t="str">
        <f t="shared" si="2"/>
        <v>Oceania</v>
      </c>
    </row>
    <row r="54" ht="15.75" customHeight="1">
      <c r="A54" s="43">
        <v>88.0</v>
      </c>
      <c r="B54" s="43" t="s">
        <v>115</v>
      </c>
      <c r="C54" s="44" t="s">
        <v>116</v>
      </c>
      <c r="D54" s="43" t="s">
        <v>120</v>
      </c>
      <c r="E54" s="43">
        <v>2005.0</v>
      </c>
      <c r="F54" s="45" t="str">
        <f t="shared" si="1"/>
        <v>West Indies</v>
      </c>
      <c r="G54" s="37" t="str">
        <f t="shared" si="2"/>
        <v>North America</v>
      </c>
    </row>
    <row r="55" ht="15.75" customHeight="1">
      <c r="A55" s="43">
        <v>88.0</v>
      </c>
      <c r="B55" s="43" t="s">
        <v>190</v>
      </c>
      <c r="C55" s="44" t="s">
        <v>191</v>
      </c>
      <c r="D55" s="43" t="s">
        <v>192</v>
      </c>
      <c r="E55" s="48">
        <v>39692.0</v>
      </c>
      <c r="F55" s="45" t="str">
        <f t="shared" si="1"/>
        <v>England</v>
      </c>
      <c r="G55" s="37" t="str">
        <f t="shared" si="2"/>
        <v>Europe</v>
      </c>
    </row>
    <row r="56" ht="15.75" customHeight="1">
      <c r="A56" s="43">
        <v>89.0</v>
      </c>
      <c r="B56" s="43" t="s">
        <v>193</v>
      </c>
      <c r="C56" s="44" t="s">
        <v>76</v>
      </c>
      <c r="D56" s="43" t="s">
        <v>194</v>
      </c>
      <c r="E56" s="43" t="s">
        <v>195</v>
      </c>
      <c r="F56" s="45" t="str">
        <f t="shared" si="1"/>
        <v>Australia</v>
      </c>
      <c r="G56" s="37" t="str">
        <f t="shared" si="2"/>
        <v>Oceania</v>
      </c>
    </row>
    <row r="57" ht="15.75" customHeight="1">
      <c r="A57" s="43">
        <v>90.0</v>
      </c>
      <c r="B57" s="43" t="s">
        <v>196</v>
      </c>
      <c r="C57" s="44" t="s">
        <v>197</v>
      </c>
      <c r="D57" s="43" t="s">
        <v>146</v>
      </c>
      <c r="E57" s="43">
        <v>2004.0</v>
      </c>
      <c r="F57" s="45" t="str">
        <f t="shared" si="1"/>
        <v>Sri Lanka</v>
      </c>
      <c r="G57" s="37" t="str">
        <f t="shared" si="2"/>
        <v>Asia</v>
      </c>
    </row>
    <row r="58" ht="15.75" customHeight="1">
      <c r="A58" s="43">
        <v>90.0</v>
      </c>
      <c r="B58" s="43" t="s">
        <v>123</v>
      </c>
      <c r="C58" s="44" t="s">
        <v>100</v>
      </c>
      <c r="D58" s="43" t="s">
        <v>198</v>
      </c>
      <c r="E58" s="43">
        <v>2010.0</v>
      </c>
      <c r="F58" s="45" t="str">
        <f t="shared" si="1"/>
        <v>India</v>
      </c>
      <c r="G58" s="37" t="str">
        <f t="shared" si="2"/>
        <v>Asia</v>
      </c>
    </row>
    <row r="59" ht="15.75" customHeight="1">
      <c r="A59" s="43">
        <v>90.0</v>
      </c>
      <c r="B59" s="43" t="s">
        <v>123</v>
      </c>
      <c r="C59" s="44" t="s">
        <v>168</v>
      </c>
      <c r="D59" s="43" t="s">
        <v>199</v>
      </c>
      <c r="E59" s="43" t="s">
        <v>162</v>
      </c>
      <c r="F59" s="45" t="str">
        <f t="shared" si="1"/>
        <v>India</v>
      </c>
      <c r="G59" s="37" t="str">
        <f t="shared" si="2"/>
        <v>Asia</v>
      </c>
    </row>
    <row r="60" ht="15.75" customHeight="1">
      <c r="A60" s="43">
        <v>91.0</v>
      </c>
      <c r="B60" s="43" t="s">
        <v>75</v>
      </c>
      <c r="C60" s="44" t="s">
        <v>79</v>
      </c>
      <c r="D60" s="43" t="s">
        <v>132</v>
      </c>
      <c r="E60" s="48">
        <v>36923.0</v>
      </c>
      <c r="F60" s="45" t="str">
        <f t="shared" si="1"/>
        <v>Australia</v>
      </c>
      <c r="G60" s="37" t="str">
        <f t="shared" si="2"/>
        <v>Oceania</v>
      </c>
    </row>
    <row r="61" ht="15.75" customHeight="1">
      <c r="A61" s="43">
        <v>92.0</v>
      </c>
      <c r="B61" s="43" t="s">
        <v>200</v>
      </c>
      <c r="C61" s="44" t="s">
        <v>201</v>
      </c>
      <c r="D61" s="43" t="s">
        <v>117</v>
      </c>
      <c r="E61" s="48">
        <v>36923.0</v>
      </c>
      <c r="F61" s="45" t="str">
        <f t="shared" si="1"/>
        <v>Pakistan</v>
      </c>
      <c r="G61" s="37" t="str">
        <f t="shared" si="2"/>
        <v>Asia</v>
      </c>
    </row>
    <row r="62" ht="15.75" customHeight="1">
      <c r="A62" s="43">
        <v>93.0</v>
      </c>
      <c r="B62" s="43" t="s">
        <v>202</v>
      </c>
      <c r="C62" s="44" t="s">
        <v>131</v>
      </c>
      <c r="D62" s="43" t="s">
        <v>132</v>
      </c>
      <c r="E62" s="48">
        <v>37712.0</v>
      </c>
      <c r="F62" s="45" t="str">
        <f t="shared" si="1"/>
        <v>West Indies</v>
      </c>
      <c r="G62" s="37" t="str">
        <f t="shared" si="2"/>
        <v>North America</v>
      </c>
    </row>
    <row r="63" ht="15.75" customHeight="1">
      <c r="A63" s="43">
        <v>93.0</v>
      </c>
      <c r="B63" s="43" t="s">
        <v>123</v>
      </c>
      <c r="C63" s="44" t="s">
        <v>203</v>
      </c>
      <c r="D63" s="43" t="s">
        <v>122</v>
      </c>
      <c r="E63" s="48">
        <v>38504.0</v>
      </c>
      <c r="F63" s="45" t="str">
        <f t="shared" si="1"/>
        <v>India</v>
      </c>
      <c r="G63" s="37" t="str">
        <f t="shared" si="2"/>
        <v>Asia</v>
      </c>
    </row>
    <row r="64" ht="15.75" customHeight="1">
      <c r="A64" s="43">
        <v>93.0</v>
      </c>
      <c r="B64" s="43" t="s">
        <v>204</v>
      </c>
      <c r="C64" s="44" t="s">
        <v>203</v>
      </c>
      <c r="D64" s="43" t="s">
        <v>205</v>
      </c>
      <c r="E64" s="48">
        <v>38504.0</v>
      </c>
      <c r="F64" s="45" t="str">
        <f t="shared" si="1"/>
        <v>India</v>
      </c>
      <c r="G64" s="37" t="str">
        <f t="shared" si="2"/>
        <v>Asia</v>
      </c>
    </row>
    <row r="65" ht="15.75" customHeight="1">
      <c r="A65" s="43">
        <v>93.0</v>
      </c>
      <c r="B65" s="43" t="s">
        <v>206</v>
      </c>
      <c r="C65" s="44" t="s">
        <v>137</v>
      </c>
      <c r="D65" s="43" t="s">
        <v>207</v>
      </c>
      <c r="E65" s="48">
        <v>39692.0</v>
      </c>
      <c r="F65" s="45" t="str">
        <f t="shared" si="1"/>
        <v>Sri Lanka</v>
      </c>
      <c r="G65" s="37" t="str">
        <f t="shared" si="2"/>
        <v>Asia</v>
      </c>
    </row>
    <row r="66" ht="15.75" customHeight="1">
      <c r="A66" s="43">
        <v>93.0</v>
      </c>
      <c r="B66" s="43" t="s">
        <v>85</v>
      </c>
      <c r="C66" s="44" t="s">
        <v>79</v>
      </c>
      <c r="D66" s="43" t="s">
        <v>208</v>
      </c>
      <c r="E66" s="43" t="s">
        <v>162</v>
      </c>
      <c r="F66" s="45" t="str">
        <f t="shared" si="1"/>
        <v>Australia</v>
      </c>
      <c r="G66" s="37" t="str">
        <f t="shared" si="2"/>
        <v>Oceania</v>
      </c>
    </row>
    <row r="67" ht="15.75" customHeight="1">
      <c r="A67" s="43">
        <v>94.0</v>
      </c>
      <c r="B67" s="43" t="s">
        <v>209</v>
      </c>
      <c r="C67" s="44" t="s">
        <v>121</v>
      </c>
      <c r="D67" s="43" t="s">
        <v>205</v>
      </c>
      <c r="E67" s="43" t="s">
        <v>210</v>
      </c>
      <c r="F67" s="45" t="str">
        <f t="shared" si="1"/>
        <v>Pakistan</v>
      </c>
      <c r="G67" s="37" t="str">
        <f t="shared" si="2"/>
        <v>Asia</v>
      </c>
    </row>
    <row r="68" ht="15.75" customHeight="1">
      <c r="A68" s="43">
        <v>94.0</v>
      </c>
      <c r="B68" s="43" t="s">
        <v>211</v>
      </c>
      <c r="C68" s="44" t="s">
        <v>124</v>
      </c>
      <c r="D68" s="43" t="s">
        <v>212</v>
      </c>
      <c r="E68" s="43" t="s">
        <v>213</v>
      </c>
      <c r="F68" s="45" t="str">
        <f t="shared" si="1"/>
        <v>India</v>
      </c>
      <c r="G68" s="37" t="str">
        <f t="shared" si="2"/>
        <v>Asia</v>
      </c>
    </row>
    <row r="69" ht="15.75" customHeight="1">
      <c r="A69" s="43">
        <v>94.0</v>
      </c>
      <c r="B69" s="43" t="s">
        <v>75</v>
      </c>
      <c r="C69" s="44" t="s">
        <v>76</v>
      </c>
      <c r="D69" s="43" t="s">
        <v>129</v>
      </c>
      <c r="E69" s="48">
        <v>37316.0</v>
      </c>
      <c r="F69" s="45" t="str">
        <f t="shared" si="1"/>
        <v>Australia</v>
      </c>
      <c r="G69" s="37" t="str">
        <f t="shared" si="2"/>
        <v>Oceania</v>
      </c>
    </row>
    <row r="70" ht="15.75" customHeight="1">
      <c r="A70" s="43">
        <v>94.0</v>
      </c>
      <c r="B70" s="43" t="s">
        <v>60</v>
      </c>
      <c r="C70" s="44" t="s">
        <v>145</v>
      </c>
      <c r="D70" s="43" t="s">
        <v>146</v>
      </c>
      <c r="E70" s="48">
        <v>38504.0</v>
      </c>
      <c r="F70" s="45" t="str">
        <f t="shared" si="1"/>
        <v>New Zealand</v>
      </c>
      <c r="G70" s="37" t="str">
        <f t="shared" si="2"/>
        <v>Oceania</v>
      </c>
    </row>
    <row r="71" ht="15.75" customHeight="1">
      <c r="A71" s="43">
        <v>94.0</v>
      </c>
      <c r="B71" s="43" t="s">
        <v>214</v>
      </c>
      <c r="C71" s="44" t="s">
        <v>215</v>
      </c>
      <c r="D71" s="43" t="s">
        <v>165</v>
      </c>
      <c r="E71" s="43">
        <v>2010.0</v>
      </c>
      <c r="F71" s="45" t="str">
        <f t="shared" si="1"/>
        <v>Bangladesh</v>
      </c>
      <c r="G71" s="37" t="str">
        <f t="shared" si="2"/>
        <v>Asia</v>
      </c>
    </row>
    <row r="72" ht="15.75" customHeight="1">
      <c r="A72" s="43">
        <v>94.0</v>
      </c>
      <c r="B72" s="43" t="s">
        <v>216</v>
      </c>
      <c r="C72" s="44" t="s">
        <v>217</v>
      </c>
      <c r="D72" s="43" t="s">
        <v>218</v>
      </c>
      <c r="E72" s="43" t="s">
        <v>219</v>
      </c>
      <c r="F72" s="45" t="str">
        <f t="shared" si="1"/>
        <v>Bangladesh</v>
      </c>
      <c r="G72" s="37" t="str">
        <f t="shared" si="2"/>
        <v>Asia</v>
      </c>
    </row>
    <row r="73" ht="15.75" customHeight="1">
      <c r="A73" s="43">
        <v>95.0</v>
      </c>
      <c r="B73" s="43" t="s">
        <v>220</v>
      </c>
      <c r="C73" s="44" t="s">
        <v>184</v>
      </c>
      <c r="D73" s="43" t="s">
        <v>221</v>
      </c>
      <c r="E73" s="43" t="s">
        <v>222</v>
      </c>
      <c r="F73" s="45" t="str">
        <f t="shared" si="1"/>
        <v>South Africa</v>
      </c>
      <c r="G73" s="37" t="str">
        <f t="shared" si="2"/>
        <v>Africa</v>
      </c>
    </row>
    <row r="74" ht="15.75" customHeight="1">
      <c r="A74" s="43">
        <v>95.0</v>
      </c>
      <c r="B74" s="43" t="s">
        <v>99</v>
      </c>
      <c r="C74" s="44" t="s">
        <v>124</v>
      </c>
      <c r="D74" s="43" t="s">
        <v>192</v>
      </c>
      <c r="E74" s="43" t="s">
        <v>210</v>
      </c>
      <c r="F74" s="45" t="str">
        <f t="shared" si="1"/>
        <v>India</v>
      </c>
      <c r="G74" s="37" t="str">
        <f t="shared" si="2"/>
        <v>Asia</v>
      </c>
    </row>
    <row r="75" ht="15.75" customHeight="1">
      <c r="A75" s="43">
        <v>95.0</v>
      </c>
      <c r="B75" s="43" t="s">
        <v>223</v>
      </c>
      <c r="C75" s="44" t="s">
        <v>224</v>
      </c>
      <c r="D75" s="43" t="s">
        <v>225</v>
      </c>
      <c r="E75" s="43" t="s">
        <v>143</v>
      </c>
      <c r="F75" s="45" t="str">
        <f t="shared" si="1"/>
        <v>South Africa</v>
      </c>
      <c r="G75" s="37" t="str">
        <f t="shared" si="2"/>
        <v>Africa</v>
      </c>
    </row>
    <row r="76" ht="15.75" customHeight="1">
      <c r="A76" s="43">
        <v>95.0</v>
      </c>
      <c r="B76" s="43" t="s">
        <v>226</v>
      </c>
      <c r="C76" s="44" t="s">
        <v>227</v>
      </c>
      <c r="D76" s="43" t="s">
        <v>225</v>
      </c>
      <c r="E76" s="48">
        <v>36526.0</v>
      </c>
      <c r="F76" s="45" t="str">
        <f t="shared" si="1"/>
        <v>South Africa</v>
      </c>
      <c r="G76" s="37" t="str">
        <f t="shared" si="2"/>
        <v>Africa</v>
      </c>
    </row>
    <row r="77" ht="15.75" customHeight="1">
      <c r="A77" s="43">
        <v>96.0</v>
      </c>
      <c r="B77" s="43" t="s">
        <v>87</v>
      </c>
      <c r="C77" s="44" t="s">
        <v>131</v>
      </c>
      <c r="D77" s="43" t="s">
        <v>142</v>
      </c>
      <c r="E77" s="48">
        <v>38108.0</v>
      </c>
      <c r="F77" s="45" t="str">
        <f t="shared" si="1"/>
        <v>West Indies</v>
      </c>
      <c r="G77" s="37" t="str">
        <f t="shared" si="2"/>
        <v>North America</v>
      </c>
    </row>
    <row r="78" ht="15.75" customHeight="1">
      <c r="A78" s="43">
        <v>96.0</v>
      </c>
      <c r="B78" s="43" t="s">
        <v>118</v>
      </c>
      <c r="C78" s="44" t="s">
        <v>121</v>
      </c>
      <c r="D78" s="43" t="s">
        <v>205</v>
      </c>
      <c r="E78" s="48">
        <v>38504.0</v>
      </c>
      <c r="F78" s="45" t="str">
        <f t="shared" si="1"/>
        <v>Pakistan</v>
      </c>
      <c r="G78" s="37" t="str">
        <f t="shared" si="2"/>
        <v>Asia</v>
      </c>
    </row>
    <row r="79" ht="15.75" customHeight="1">
      <c r="A79" s="43">
        <v>97.0</v>
      </c>
      <c r="B79" s="43" t="s">
        <v>228</v>
      </c>
      <c r="C79" s="44" t="s">
        <v>160</v>
      </c>
      <c r="D79" s="43" t="s">
        <v>129</v>
      </c>
      <c r="E79" s="43" t="s">
        <v>68</v>
      </c>
      <c r="F79" s="45" t="str">
        <f t="shared" si="1"/>
        <v>India</v>
      </c>
      <c r="G79" s="37" t="str">
        <f t="shared" si="2"/>
        <v>Asia</v>
      </c>
    </row>
    <row r="80" ht="15.75" customHeight="1">
      <c r="A80" s="43">
        <v>97.0</v>
      </c>
      <c r="B80" s="43" t="s">
        <v>229</v>
      </c>
      <c r="C80" s="44" t="s">
        <v>230</v>
      </c>
      <c r="D80" s="43" t="s">
        <v>231</v>
      </c>
      <c r="E80" s="48">
        <v>39692.0</v>
      </c>
      <c r="F80" s="45" t="str">
        <f t="shared" si="1"/>
        <v>West Indies</v>
      </c>
      <c r="G80" s="37" t="str">
        <f t="shared" si="2"/>
        <v>North America</v>
      </c>
    </row>
    <row r="81" ht="15.75" customHeight="1">
      <c r="A81" s="43">
        <v>97.0</v>
      </c>
      <c r="B81" s="43" t="s">
        <v>123</v>
      </c>
      <c r="C81" s="44" t="s">
        <v>100</v>
      </c>
      <c r="D81" s="43" t="s">
        <v>169</v>
      </c>
      <c r="E81" s="49">
        <v>40087.0</v>
      </c>
      <c r="F81" s="45" t="str">
        <f t="shared" si="1"/>
        <v>India</v>
      </c>
      <c r="G81" s="37" t="str">
        <f t="shared" si="2"/>
        <v>Asia</v>
      </c>
    </row>
    <row r="82" ht="15.75" customHeight="1">
      <c r="A82" s="43">
        <v>98.0</v>
      </c>
      <c r="B82" s="43" t="s">
        <v>232</v>
      </c>
      <c r="C82" s="44" t="s">
        <v>233</v>
      </c>
      <c r="D82" s="43" t="s">
        <v>234</v>
      </c>
      <c r="E82" s="43" t="s">
        <v>106</v>
      </c>
      <c r="F82" s="45" t="str">
        <f t="shared" si="1"/>
        <v>Sri Lanka</v>
      </c>
      <c r="G82" s="37" t="str">
        <f t="shared" si="2"/>
        <v>Asia</v>
      </c>
    </row>
    <row r="83" ht="15.75" customHeight="1">
      <c r="A83" s="43">
        <v>98.0</v>
      </c>
      <c r="B83" s="43" t="s">
        <v>235</v>
      </c>
      <c r="C83" s="44" t="s">
        <v>217</v>
      </c>
      <c r="D83" s="43" t="s">
        <v>207</v>
      </c>
      <c r="E83" s="43" t="s">
        <v>236</v>
      </c>
      <c r="F83" s="45" t="str">
        <f t="shared" si="1"/>
        <v>Bangladesh</v>
      </c>
      <c r="G83" s="37" t="str">
        <f t="shared" si="2"/>
        <v>Asia</v>
      </c>
    </row>
    <row r="84" ht="15.75" customHeight="1">
      <c r="A84" s="43">
        <v>99.0</v>
      </c>
      <c r="B84" s="43" t="s">
        <v>166</v>
      </c>
      <c r="C84" s="44" t="s">
        <v>164</v>
      </c>
      <c r="D84" s="43" t="s">
        <v>237</v>
      </c>
      <c r="E84" s="43">
        <v>1983.0</v>
      </c>
      <c r="F84" s="45" t="str">
        <f t="shared" si="1"/>
        <v>England</v>
      </c>
      <c r="G84" s="37" t="str">
        <f t="shared" si="2"/>
        <v>Europe</v>
      </c>
    </row>
    <row r="85" ht="15.75" customHeight="1">
      <c r="A85" s="43">
        <v>99.0</v>
      </c>
      <c r="B85" s="43" t="s">
        <v>140</v>
      </c>
      <c r="C85" s="44" t="s">
        <v>238</v>
      </c>
      <c r="D85" s="43" t="s">
        <v>157</v>
      </c>
      <c r="E85" s="43">
        <v>2012.0</v>
      </c>
      <c r="F85" s="45" t="str">
        <f t="shared" si="1"/>
        <v>New Zealand</v>
      </c>
      <c r="G85" s="37" t="str">
        <f t="shared" si="2"/>
        <v>Oceania</v>
      </c>
    </row>
    <row r="86" ht="15.75" customHeight="1">
      <c r="A86" s="43">
        <v>99.0</v>
      </c>
      <c r="B86" s="43" t="s">
        <v>239</v>
      </c>
      <c r="C86" s="44" t="s">
        <v>137</v>
      </c>
      <c r="D86" s="43" t="s">
        <v>240</v>
      </c>
      <c r="E86" s="43" t="s">
        <v>236</v>
      </c>
      <c r="F86" s="45" t="str">
        <f t="shared" si="1"/>
        <v>Sri Lanka</v>
      </c>
      <c r="G86" s="37" t="str">
        <f t="shared" si="2"/>
        <v>Asia</v>
      </c>
    </row>
    <row r="87" ht="15.75" customHeight="1">
      <c r="A87" s="43">
        <v>100.0</v>
      </c>
      <c r="B87" s="43" t="s">
        <v>214</v>
      </c>
      <c r="C87" s="44" t="s">
        <v>215</v>
      </c>
      <c r="D87" s="43" t="s">
        <v>167</v>
      </c>
      <c r="E87" s="43">
        <v>201.0</v>
      </c>
      <c r="F87" s="45" t="str">
        <f t="shared" si="1"/>
        <v>Bangladesh</v>
      </c>
      <c r="G87" s="37" t="str">
        <f t="shared" si="2"/>
        <v>Asia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87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</hyperlinks>
  <drawing r:id="rId8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3" max="4" width="21.38"/>
  </cols>
  <sheetData>
    <row r="1">
      <c r="A1" s="37" t="s">
        <v>56</v>
      </c>
      <c r="E1" s="35" t="s">
        <v>241</v>
      </c>
      <c r="G1" s="37">
        <f>COUNTIF(Data_ex8_12!B2:B87,Data_ex8_12!B81)</f>
        <v>7</v>
      </c>
    </row>
    <row r="2">
      <c r="A2" s="37" t="s">
        <v>61</v>
      </c>
      <c r="B2" s="51" t="str">
        <f t="shared" ref="B2:B87" si="1">LEFT(A2,FIND("v",A2)-1)</f>
        <v>New Zealand </v>
      </c>
      <c r="C2" s="37" t="s">
        <v>242</v>
      </c>
      <c r="D2" s="37" t="str">
        <f>IF(OR(C2=("Australia", "New Zealand"),"Oceania",IF(OR(C2=("India", "Pakistan", "Bangladesh", "Sri Lanka"),"Asia",IF(C2="England"),"Europe",IF(C2="West Indies"),"North America","Africa"))))</f>
        <v>#ERROR!</v>
      </c>
    </row>
    <row r="3">
      <c r="A3" s="37" t="s">
        <v>66</v>
      </c>
      <c r="B3" s="51" t="str">
        <f t="shared" si="1"/>
        <v>West Indies </v>
      </c>
      <c r="C3" s="37" t="s">
        <v>243</v>
      </c>
    </row>
    <row r="4">
      <c r="A4" s="37" t="s">
        <v>71</v>
      </c>
      <c r="B4" s="51" t="str">
        <f t="shared" si="1"/>
        <v>Pakistan </v>
      </c>
      <c r="C4" s="37" t="s">
        <v>244</v>
      </c>
    </row>
    <row r="5">
      <c r="A5" s="37" t="s">
        <v>76</v>
      </c>
      <c r="B5" s="51" t="str">
        <f t="shared" si="1"/>
        <v>Australia </v>
      </c>
      <c r="C5" s="37" t="s">
        <v>245</v>
      </c>
    </row>
    <row r="6">
      <c r="A6" s="37" t="s">
        <v>79</v>
      </c>
      <c r="B6" s="51" t="str">
        <f t="shared" si="1"/>
        <v>Australia </v>
      </c>
      <c r="C6" s="37" t="s">
        <v>245</v>
      </c>
    </row>
    <row r="7">
      <c r="A7" s="37" t="s">
        <v>83</v>
      </c>
      <c r="B7" s="51" t="str">
        <f t="shared" si="1"/>
        <v>West Indies </v>
      </c>
      <c r="C7" s="37" t="s">
        <v>243</v>
      </c>
    </row>
    <row r="8">
      <c r="A8" s="37" t="s">
        <v>86</v>
      </c>
      <c r="B8" s="51" t="str">
        <f t="shared" si="1"/>
        <v>Australia </v>
      </c>
      <c r="C8" s="37" t="s">
        <v>245</v>
      </c>
    </row>
    <row r="9">
      <c r="A9" s="37" t="s">
        <v>83</v>
      </c>
      <c r="B9" s="51" t="str">
        <f t="shared" si="1"/>
        <v>West Indies </v>
      </c>
      <c r="C9" s="37" t="s">
        <v>243</v>
      </c>
    </row>
    <row r="10">
      <c r="A10" s="37" t="s">
        <v>83</v>
      </c>
      <c r="B10" s="51" t="str">
        <f t="shared" si="1"/>
        <v>West Indies </v>
      </c>
      <c r="C10" s="37" t="s">
        <v>243</v>
      </c>
    </row>
    <row r="11">
      <c r="A11" s="37" t="s">
        <v>91</v>
      </c>
      <c r="B11" s="51" t="str">
        <f t="shared" si="1"/>
        <v>New Zealand </v>
      </c>
      <c r="C11" s="37" t="s">
        <v>242</v>
      </c>
    </row>
    <row r="12">
      <c r="A12" s="37" t="s">
        <v>96</v>
      </c>
      <c r="B12" s="51" t="str">
        <f t="shared" si="1"/>
        <v>Pakistan </v>
      </c>
      <c r="C12" s="37" t="s">
        <v>244</v>
      </c>
    </row>
    <row r="13">
      <c r="A13" s="37" t="s">
        <v>100</v>
      </c>
      <c r="B13" s="51" t="str">
        <f t="shared" si="1"/>
        <v>India </v>
      </c>
      <c r="C13" s="37" t="s">
        <v>246</v>
      </c>
    </row>
    <row r="14">
      <c r="A14" s="37" t="s">
        <v>104</v>
      </c>
      <c r="B14" s="51" t="str">
        <f t="shared" si="1"/>
        <v>India </v>
      </c>
      <c r="C14" s="37" t="s">
        <v>246</v>
      </c>
    </row>
    <row r="15">
      <c r="A15" s="37" t="s">
        <v>107</v>
      </c>
      <c r="B15" s="51" t="str">
        <f t="shared" si="1"/>
        <v>New Zealand </v>
      </c>
      <c r="C15" s="37" t="s">
        <v>242</v>
      </c>
    </row>
    <row r="16">
      <c r="A16" s="37" t="s">
        <v>110</v>
      </c>
      <c r="B16" s="51" t="str">
        <f t="shared" si="1"/>
        <v>South Africa </v>
      </c>
      <c r="C16" s="37" t="s">
        <v>247</v>
      </c>
    </row>
    <row r="17">
      <c r="A17" s="37" t="s">
        <v>113</v>
      </c>
      <c r="B17" s="51" t="str">
        <f t="shared" si="1"/>
        <v>England </v>
      </c>
      <c r="C17" s="37" t="s">
        <v>248</v>
      </c>
    </row>
    <row r="18">
      <c r="A18" s="37" t="s">
        <v>116</v>
      </c>
      <c r="B18" s="51" t="str">
        <f t="shared" si="1"/>
        <v>West Indies </v>
      </c>
      <c r="C18" s="37" t="s">
        <v>243</v>
      </c>
    </row>
    <row r="19">
      <c r="A19" s="37" t="s">
        <v>119</v>
      </c>
      <c r="B19" s="51" t="str">
        <f t="shared" si="1"/>
        <v>Pakistan </v>
      </c>
      <c r="C19" s="37" t="s">
        <v>244</v>
      </c>
    </row>
    <row r="20">
      <c r="A20" s="37" t="s">
        <v>121</v>
      </c>
      <c r="B20" s="51" t="str">
        <f t="shared" si="1"/>
        <v>Pakistan </v>
      </c>
      <c r="C20" s="37" t="s">
        <v>244</v>
      </c>
    </row>
    <row r="21">
      <c r="A21" s="37" t="s">
        <v>124</v>
      </c>
      <c r="B21" s="51" t="str">
        <f t="shared" si="1"/>
        <v>India </v>
      </c>
      <c r="C21" s="37" t="s">
        <v>246</v>
      </c>
    </row>
    <row r="22">
      <c r="A22" s="37" t="s">
        <v>126</v>
      </c>
      <c r="B22" s="51" t="str">
        <f t="shared" si="1"/>
        <v>New Zealand </v>
      </c>
      <c r="C22" s="37" t="s">
        <v>242</v>
      </c>
    </row>
    <row r="23">
      <c r="A23" s="37" t="s">
        <v>128</v>
      </c>
      <c r="B23" s="51" t="str">
        <f t="shared" si="1"/>
        <v>Australia </v>
      </c>
      <c r="C23" s="37" t="s">
        <v>245</v>
      </c>
    </row>
    <row r="24">
      <c r="A24" s="37" t="s">
        <v>131</v>
      </c>
      <c r="B24" s="51" t="str">
        <f t="shared" si="1"/>
        <v>West Indies </v>
      </c>
      <c r="C24" s="37" t="s">
        <v>243</v>
      </c>
    </row>
    <row r="25">
      <c r="A25" s="37" t="s">
        <v>66</v>
      </c>
      <c r="B25" s="51" t="str">
        <f t="shared" si="1"/>
        <v>West Indies </v>
      </c>
      <c r="C25" s="37" t="s">
        <v>243</v>
      </c>
    </row>
    <row r="26">
      <c r="A26" s="37" t="s">
        <v>71</v>
      </c>
      <c r="B26" s="51" t="str">
        <f t="shared" si="1"/>
        <v>Pakistan </v>
      </c>
      <c r="C26" s="37" t="s">
        <v>244</v>
      </c>
    </row>
    <row r="27">
      <c r="A27" s="37" t="s">
        <v>137</v>
      </c>
      <c r="B27" s="51" t="str">
        <f t="shared" si="1"/>
        <v>Sri Lanka </v>
      </c>
      <c r="C27" s="37" t="s">
        <v>249</v>
      </c>
    </row>
    <row r="28">
      <c r="A28" s="37" t="s">
        <v>121</v>
      </c>
      <c r="B28" s="51" t="str">
        <f t="shared" si="1"/>
        <v>Pakistan </v>
      </c>
      <c r="C28" s="37" t="s">
        <v>244</v>
      </c>
    </row>
    <row r="29">
      <c r="A29" s="37" t="s">
        <v>61</v>
      </c>
      <c r="B29" s="51" t="str">
        <f t="shared" si="1"/>
        <v>New Zealand </v>
      </c>
      <c r="C29" s="37" t="s">
        <v>242</v>
      </c>
    </row>
    <row r="30">
      <c r="A30" s="37" t="s">
        <v>83</v>
      </c>
      <c r="B30" s="51" t="str">
        <f t="shared" si="1"/>
        <v>West Indies </v>
      </c>
      <c r="C30" s="37" t="s">
        <v>243</v>
      </c>
    </row>
    <row r="31">
      <c r="A31" s="37" t="s">
        <v>145</v>
      </c>
      <c r="B31" s="51" t="str">
        <f t="shared" si="1"/>
        <v>New Zealand </v>
      </c>
      <c r="C31" s="37" t="s">
        <v>242</v>
      </c>
    </row>
    <row r="32">
      <c r="A32" s="37" t="s">
        <v>147</v>
      </c>
      <c r="B32" s="51" t="str">
        <f t="shared" si="1"/>
        <v>Australia </v>
      </c>
      <c r="C32" s="37" t="s">
        <v>245</v>
      </c>
    </row>
    <row r="33">
      <c r="A33" s="37" t="s">
        <v>91</v>
      </c>
      <c r="B33" s="51" t="str">
        <f t="shared" si="1"/>
        <v>New Zealand </v>
      </c>
      <c r="C33" s="37" t="s">
        <v>242</v>
      </c>
    </row>
    <row r="34">
      <c r="A34" s="37" t="s">
        <v>86</v>
      </c>
      <c r="B34" s="51" t="str">
        <f t="shared" si="1"/>
        <v>Australia </v>
      </c>
      <c r="C34" s="37" t="s">
        <v>245</v>
      </c>
    </row>
    <row r="35">
      <c r="A35" s="37" t="s">
        <v>153</v>
      </c>
      <c r="B35" s="51" t="str">
        <f t="shared" si="1"/>
        <v>Australia </v>
      </c>
      <c r="C35" s="37" t="s">
        <v>245</v>
      </c>
    </row>
    <row r="36">
      <c r="A36" s="37" t="s">
        <v>153</v>
      </c>
      <c r="B36" s="51" t="str">
        <f t="shared" si="1"/>
        <v>Australia </v>
      </c>
      <c r="C36" s="37" t="s">
        <v>245</v>
      </c>
    </row>
    <row r="37">
      <c r="A37" s="37" t="s">
        <v>156</v>
      </c>
      <c r="B37" s="51" t="str">
        <f t="shared" si="1"/>
        <v>West Indies </v>
      </c>
      <c r="C37" s="37" t="s">
        <v>243</v>
      </c>
    </row>
    <row r="38">
      <c r="A38" s="37" t="s">
        <v>160</v>
      </c>
      <c r="B38" s="51" t="str">
        <f t="shared" si="1"/>
        <v>India </v>
      </c>
      <c r="C38" s="37" t="s">
        <v>246</v>
      </c>
    </row>
    <row r="39">
      <c r="A39" s="37" t="s">
        <v>164</v>
      </c>
      <c r="B39" s="51" t="str">
        <f t="shared" si="1"/>
        <v>England </v>
      </c>
      <c r="C39" s="37" t="s">
        <v>248</v>
      </c>
    </row>
    <row r="40">
      <c r="A40" s="37" t="s">
        <v>113</v>
      </c>
      <c r="B40" s="51" t="str">
        <f t="shared" si="1"/>
        <v>England </v>
      </c>
      <c r="C40" s="37" t="s">
        <v>248</v>
      </c>
    </row>
    <row r="41">
      <c r="A41" s="37" t="s">
        <v>168</v>
      </c>
      <c r="B41" s="51" t="str">
        <f t="shared" si="1"/>
        <v>India </v>
      </c>
      <c r="C41" s="37" t="s">
        <v>246</v>
      </c>
    </row>
    <row r="42">
      <c r="A42" s="37" t="s">
        <v>145</v>
      </c>
      <c r="B42" s="51" t="str">
        <f t="shared" si="1"/>
        <v>New Zealand </v>
      </c>
      <c r="C42" s="37" t="s">
        <v>242</v>
      </c>
    </row>
    <row r="43">
      <c r="A43" s="37" t="s">
        <v>174</v>
      </c>
      <c r="B43" s="51" t="str">
        <f t="shared" si="1"/>
        <v>Pakistan </v>
      </c>
      <c r="C43" s="37" t="s">
        <v>244</v>
      </c>
    </row>
    <row r="44">
      <c r="A44" s="37" t="s">
        <v>176</v>
      </c>
      <c r="B44" s="51" t="str">
        <f t="shared" si="1"/>
        <v>Australia </v>
      </c>
      <c r="C44" s="37" t="s">
        <v>245</v>
      </c>
    </row>
    <row r="45">
      <c r="A45" s="37" t="s">
        <v>79</v>
      </c>
      <c r="B45" s="51" t="str">
        <f t="shared" si="1"/>
        <v>Australia </v>
      </c>
      <c r="C45" s="37" t="s">
        <v>245</v>
      </c>
    </row>
    <row r="46">
      <c r="A46" s="37" t="s">
        <v>100</v>
      </c>
      <c r="B46" s="51" t="str">
        <f t="shared" si="1"/>
        <v>India </v>
      </c>
      <c r="C46" s="37" t="s">
        <v>246</v>
      </c>
    </row>
    <row r="47">
      <c r="A47" s="37" t="s">
        <v>113</v>
      </c>
      <c r="B47" s="51" t="str">
        <f t="shared" si="1"/>
        <v>England </v>
      </c>
      <c r="C47" s="37" t="s">
        <v>248</v>
      </c>
    </row>
    <row r="48">
      <c r="A48" s="37" t="s">
        <v>168</v>
      </c>
      <c r="B48" s="51" t="str">
        <f t="shared" si="1"/>
        <v>India </v>
      </c>
      <c r="C48" s="37" t="s">
        <v>246</v>
      </c>
    </row>
    <row r="49">
      <c r="A49" s="37" t="s">
        <v>100</v>
      </c>
      <c r="B49" s="51" t="str">
        <f t="shared" si="1"/>
        <v>India </v>
      </c>
      <c r="C49" s="37" t="s">
        <v>246</v>
      </c>
    </row>
    <row r="50">
      <c r="A50" s="37" t="s">
        <v>104</v>
      </c>
      <c r="B50" s="51" t="str">
        <f t="shared" si="1"/>
        <v>India </v>
      </c>
      <c r="C50" s="37" t="s">
        <v>246</v>
      </c>
    </row>
    <row r="51">
      <c r="A51" s="37" t="s">
        <v>184</v>
      </c>
      <c r="B51" s="51" t="str">
        <f t="shared" si="1"/>
        <v>South Africa </v>
      </c>
      <c r="C51" s="37" t="s">
        <v>247</v>
      </c>
    </row>
    <row r="52">
      <c r="A52" s="37" t="s">
        <v>185</v>
      </c>
      <c r="B52" s="51" t="str">
        <f t="shared" si="1"/>
        <v>India </v>
      </c>
      <c r="C52" s="37" t="s">
        <v>246</v>
      </c>
    </row>
    <row r="53">
      <c r="A53" s="37" t="s">
        <v>91</v>
      </c>
      <c r="B53" s="51" t="str">
        <f t="shared" si="1"/>
        <v>New Zealand </v>
      </c>
      <c r="C53" s="37" t="s">
        <v>242</v>
      </c>
    </row>
    <row r="54">
      <c r="A54" s="37" t="s">
        <v>116</v>
      </c>
      <c r="B54" s="51" t="str">
        <f t="shared" si="1"/>
        <v>West Indies </v>
      </c>
      <c r="C54" s="37" t="s">
        <v>243</v>
      </c>
    </row>
    <row r="55">
      <c r="A55" s="37" t="s">
        <v>191</v>
      </c>
      <c r="B55" s="51" t="str">
        <f t="shared" si="1"/>
        <v>England </v>
      </c>
      <c r="C55" s="37" t="s">
        <v>248</v>
      </c>
    </row>
    <row r="56">
      <c r="A56" s="37" t="s">
        <v>76</v>
      </c>
      <c r="B56" s="51" t="str">
        <f t="shared" si="1"/>
        <v>Australia </v>
      </c>
      <c r="C56" s="37" t="s">
        <v>245</v>
      </c>
    </row>
    <row r="57">
      <c r="A57" s="37" t="s">
        <v>197</v>
      </c>
      <c r="B57" s="51" t="str">
        <f t="shared" si="1"/>
        <v>Sri Lanka </v>
      </c>
      <c r="C57" s="37" t="s">
        <v>249</v>
      </c>
    </row>
    <row r="58">
      <c r="A58" s="37" t="s">
        <v>100</v>
      </c>
      <c r="B58" s="51" t="str">
        <f t="shared" si="1"/>
        <v>India </v>
      </c>
      <c r="C58" s="37" t="s">
        <v>246</v>
      </c>
    </row>
    <row r="59">
      <c r="A59" s="37" t="s">
        <v>168</v>
      </c>
      <c r="B59" s="51" t="str">
        <f t="shared" si="1"/>
        <v>India </v>
      </c>
      <c r="C59" s="37" t="s">
        <v>246</v>
      </c>
    </row>
    <row r="60">
      <c r="A60" s="37" t="s">
        <v>79</v>
      </c>
      <c r="B60" s="51" t="str">
        <f t="shared" si="1"/>
        <v>Australia </v>
      </c>
      <c r="C60" s="37" t="s">
        <v>245</v>
      </c>
    </row>
    <row r="61">
      <c r="A61" s="37" t="s">
        <v>201</v>
      </c>
      <c r="B61" s="51" t="str">
        <f t="shared" si="1"/>
        <v>Pakistan </v>
      </c>
      <c r="C61" s="37" t="s">
        <v>244</v>
      </c>
    </row>
    <row r="62">
      <c r="A62" s="37" t="s">
        <v>131</v>
      </c>
      <c r="B62" s="51" t="str">
        <f t="shared" si="1"/>
        <v>West Indies </v>
      </c>
      <c r="C62" s="37" t="s">
        <v>243</v>
      </c>
    </row>
    <row r="63">
      <c r="A63" s="37" t="s">
        <v>203</v>
      </c>
      <c r="B63" s="51" t="str">
        <f t="shared" si="1"/>
        <v>India </v>
      </c>
      <c r="C63" s="37" t="s">
        <v>246</v>
      </c>
    </row>
    <row r="64">
      <c r="A64" s="37" t="s">
        <v>203</v>
      </c>
      <c r="B64" s="51" t="str">
        <f t="shared" si="1"/>
        <v>India </v>
      </c>
      <c r="C64" s="37" t="s">
        <v>246</v>
      </c>
    </row>
    <row r="65">
      <c r="A65" s="37" t="s">
        <v>137</v>
      </c>
      <c r="B65" s="51" t="str">
        <f t="shared" si="1"/>
        <v>Sri Lanka </v>
      </c>
      <c r="C65" s="37" t="s">
        <v>249</v>
      </c>
    </row>
    <row r="66">
      <c r="A66" s="37" t="s">
        <v>79</v>
      </c>
      <c r="B66" s="51" t="str">
        <f t="shared" si="1"/>
        <v>Australia </v>
      </c>
      <c r="C66" s="37" t="s">
        <v>245</v>
      </c>
    </row>
    <row r="67">
      <c r="A67" s="37" t="s">
        <v>121</v>
      </c>
      <c r="B67" s="51" t="str">
        <f t="shared" si="1"/>
        <v>Pakistan </v>
      </c>
      <c r="C67" s="37" t="s">
        <v>244</v>
      </c>
    </row>
    <row r="68">
      <c r="A68" s="37" t="s">
        <v>124</v>
      </c>
      <c r="B68" s="51" t="str">
        <f t="shared" si="1"/>
        <v>India </v>
      </c>
      <c r="C68" s="37" t="s">
        <v>246</v>
      </c>
    </row>
    <row r="69">
      <c r="A69" s="37" t="s">
        <v>76</v>
      </c>
      <c r="B69" s="51" t="str">
        <f t="shared" si="1"/>
        <v>Australia </v>
      </c>
      <c r="C69" s="37" t="s">
        <v>245</v>
      </c>
    </row>
    <row r="70">
      <c r="A70" s="37" t="s">
        <v>145</v>
      </c>
      <c r="B70" s="51" t="str">
        <f t="shared" si="1"/>
        <v>New Zealand </v>
      </c>
      <c r="C70" s="37" t="s">
        <v>242</v>
      </c>
    </row>
    <row r="71">
      <c r="A71" s="37" t="s">
        <v>215</v>
      </c>
      <c r="B71" s="51" t="str">
        <f t="shared" si="1"/>
        <v>Bangladesh </v>
      </c>
      <c r="C71" s="37" t="s">
        <v>250</v>
      </c>
    </row>
    <row r="72">
      <c r="A72" s="37" t="s">
        <v>217</v>
      </c>
      <c r="B72" s="51" t="str">
        <f t="shared" si="1"/>
        <v>Bangladesh </v>
      </c>
      <c r="C72" s="37" t="s">
        <v>250</v>
      </c>
    </row>
    <row r="73">
      <c r="A73" s="37" t="s">
        <v>184</v>
      </c>
      <c r="B73" s="51" t="str">
        <f t="shared" si="1"/>
        <v>South Africa </v>
      </c>
      <c r="C73" s="37" t="s">
        <v>247</v>
      </c>
    </row>
    <row r="74">
      <c r="A74" s="37" t="s">
        <v>124</v>
      </c>
      <c r="B74" s="51" t="str">
        <f t="shared" si="1"/>
        <v>India </v>
      </c>
      <c r="C74" s="37" t="s">
        <v>246</v>
      </c>
    </row>
    <row r="75">
      <c r="A75" s="37" t="s">
        <v>224</v>
      </c>
      <c r="B75" s="51" t="str">
        <f t="shared" si="1"/>
        <v>South Africa </v>
      </c>
      <c r="C75" s="37" t="s">
        <v>247</v>
      </c>
    </row>
    <row r="76">
      <c r="A76" s="37" t="s">
        <v>227</v>
      </c>
      <c r="B76" s="51" t="str">
        <f t="shared" si="1"/>
        <v>South Africa </v>
      </c>
      <c r="C76" s="37" t="s">
        <v>247</v>
      </c>
    </row>
    <row r="77">
      <c r="A77" s="37" t="s">
        <v>131</v>
      </c>
      <c r="B77" s="51" t="str">
        <f t="shared" si="1"/>
        <v>West Indies </v>
      </c>
      <c r="C77" s="37" t="s">
        <v>243</v>
      </c>
    </row>
    <row r="78">
      <c r="A78" s="37" t="s">
        <v>121</v>
      </c>
      <c r="B78" s="51" t="str">
        <f t="shared" si="1"/>
        <v>Pakistan </v>
      </c>
      <c r="C78" s="37" t="s">
        <v>244</v>
      </c>
    </row>
    <row r="79">
      <c r="A79" s="37" t="s">
        <v>160</v>
      </c>
      <c r="B79" s="51" t="str">
        <f t="shared" si="1"/>
        <v>India </v>
      </c>
      <c r="C79" s="37" t="s">
        <v>246</v>
      </c>
    </row>
    <row r="80">
      <c r="A80" s="37" t="s">
        <v>230</v>
      </c>
      <c r="B80" s="51" t="str">
        <f t="shared" si="1"/>
        <v>West Indies </v>
      </c>
      <c r="C80" s="37" t="s">
        <v>243</v>
      </c>
    </row>
    <row r="81">
      <c r="A81" s="37" t="s">
        <v>100</v>
      </c>
      <c r="B81" s="51" t="str">
        <f t="shared" si="1"/>
        <v>India </v>
      </c>
      <c r="C81" s="37" t="s">
        <v>246</v>
      </c>
    </row>
    <row r="82">
      <c r="A82" s="37" t="s">
        <v>233</v>
      </c>
      <c r="B82" s="51" t="str">
        <f t="shared" si="1"/>
        <v>Sri Lanka </v>
      </c>
      <c r="C82" s="37" t="s">
        <v>249</v>
      </c>
    </row>
    <row r="83">
      <c r="A83" s="37" t="s">
        <v>217</v>
      </c>
      <c r="B83" s="51" t="str">
        <f t="shared" si="1"/>
        <v>Bangladesh </v>
      </c>
      <c r="C83" s="37" t="s">
        <v>250</v>
      </c>
    </row>
    <row r="84">
      <c r="A84" s="37" t="s">
        <v>164</v>
      </c>
      <c r="B84" s="51" t="str">
        <f t="shared" si="1"/>
        <v>England </v>
      </c>
      <c r="C84" s="37" t="s">
        <v>248</v>
      </c>
    </row>
    <row r="85">
      <c r="A85" s="37" t="s">
        <v>238</v>
      </c>
      <c r="B85" s="51" t="str">
        <f t="shared" si="1"/>
        <v>New Zealand </v>
      </c>
      <c r="C85" s="37" t="s">
        <v>242</v>
      </c>
    </row>
    <row r="86">
      <c r="A86" s="37" t="s">
        <v>137</v>
      </c>
      <c r="B86" s="51" t="str">
        <f t="shared" si="1"/>
        <v>Sri Lanka </v>
      </c>
      <c r="C86" s="37" t="s">
        <v>249</v>
      </c>
    </row>
    <row r="87">
      <c r="A87" s="37" t="s">
        <v>215</v>
      </c>
      <c r="B87" s="51" t="str">
        <f t="shared" si="1"/>
        <v>Bangladesh </v>
      </c>
      <c r="C87" s="37" t="s">
        <v>250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2" t="s">
        <v>251</v>
      </c>
      <c r="B1" s="53" t="s">
        <v>252</v>
      </c>
      <c r="C1" s="53" t="s">
        <v>253</v>
      </c>
      <c r="D1" s="53" t="s">
        <v>254</v>
      </c>
      <c r="E1" s="53" t="s">
        <v>255</v>
      </c>
      <c r="F1" s="53" t="s">
        <v>256</v>
      </c>
      <c r="G1" s="53" t="s">
        <v>257</v>
      </c>
      <c r="N1" s="34" t="s">
        <v>258</v>
      </c>
    </row>
    <row r="2" ht="15.75" customHeight="1">
      <c r="A2" s="54">
        <v>100001.0</v>
      </c>
      <c r="B2" s="55">
        <v>41519.0</v>
      </c>
      <c r="C2" s="56" t="s">
        <v>259</v>
      </c>
      <c r="D2" s="56" t="s">
        <v>260</v>
      </c>
      <c r="E2" s="57">
        <v>25.0</v>
      </c>
      <c r="F2" s="56" t="s">
        <v>261</v>
      </c>
      <c r="G2" s="56" t="s">
        <v>262</v>
      </c>
      <c r="H2" s="37">
        <f t="shared" ref="H2:H25" si="1">countif(A2:G25,G2)</f>
        <v>4</v>
      </c>
      <c r="I2" s="37">
        <f t="shared" ref="I2:I25" si="2">countif(A2:G25,D16)</f>
        <v>5</v>
      </c>
      <c r="J2" s="37">
        <f t="shared" ref="J2:J25" si="3">countif(A2:G25,C3)</f>
        <v>6</v>
      </c>
      <c r="L2" s="37">
        <f>sumifs(E:E,D:D,D12,G:G,G3)</f>
        <v>25</v>
      </c>
    </row>
    <row r="3" ht="15.75" customHeight="1">
      <c r="A3" s="54">
        <v>100002.0</v>
      </c>
      <c r="B3" s="55">
        <v>41488.0</v>
      </c>
      <c r="C3" s="56" t="s">
        <v>264</v>
      </c>
      <c r="D3" s="56" t="s">
        <v>265</v>
      </c>
      <c r="E3" s="57">
        <v>30.0</v>
      </c>
      <c r="F3" s="56" t="s">
        <v>266</v>
      </c>
      <c r="G3" s="56" t="s">
        <v>267</v>
      </c>
      <c r="H3" s="37">
        <f t="shared" si="1"/>
        <v>6</v>
      </c>
      <c r="I3" s="37">
        <f t="shared" si="2"/>
        <v>5</v>
      </c>
      <c r="J3" s="37">
        <f t="shared" si="3"/>
        <v>5</v>
      </c>
      <c r="L3" s="37">
        <f>sumifs(E:E,G:G,G10,F:F,F7)</f>
        <v>75</v>
      </c>
    </row>
    <row r="4" ht="15.75" customHeight="1">
      <c r="A4" s="54">
        <v>100003.0</v>
      </c>
      <c r="B4" s="55">
        <v>41488.0</v>
      </c>
      <c r="C4" s="56" t="s">
        <v>269</v>
      </c>
      <c r="D4" s="56" t="s">
        <v>265</v>
      </c>
      <c r="E4" s="57">
        <v>15.0</v>
      </c>
      <c r="F4" s="56" t="s">
        <v>266</v>
      </c>
      <c r="G4" s="56" t="s">
        <v>270</v>
      </c>
      <c r="H4" s="37">
        <f t="shared" si="1"/>
        <v>6</v>
      </c>
      <c r="I4" s="37">
        <f t="shared" si="2"/>
        <v>5</v>
      </c>
      <c r="J4" s="37">
        <f t="shared" si="3"/>
        <v>5</v>
      </c>
      <c r="L4" s="37">
        <f>sumifs(E:E,B:B,B5,B:B,B18)</f>
        <v>0</v>
      </c>
    </row>
    <row r="5" ht="15.75" customHeight="1">
      <c r="A5" s="54">
        <v>100004.0</v>
      </c>
      <c r="B5" s="55">
        <v>41488.0</v>
      </c>
      <c r="C5" s="56" t="s">
        <v>264</v>
      </c>
      <c r="D5" s="56" t="s">
        <v>260</v>
      </c>
      <c r="E5" s="57">
        <v>32.0</v>
      </c>
      <c r="F5" s="56" t="s">
        <v>261</v>
      </c>
      <c r="G5" s="56" t="s">
        <v>267</v>
      </c>
      <c r="H5" s="37">
        <f t="shared" si="1"/>
        <v>5</v>
      </c>
      <c r="I5" s="37">
        <f t="shared" si="2"/>
        <v>5</v>
      </c>
      <c r="J5" s="37">
        <f t="shared" si="3"/>
        <v>5</v>
      </c>
    </row>
    <row r="6" ht="15.75" customHeight="1">
      <c r="A6" s="54">
        <v>100005.0</v>
      </c>
      <c r="B6" s="55">
        <v>41488.0</v>
      </c>
      <c r="C6" s="56" t="s">
        <v>272</v>
      </c>
      <c r="D6" s="56" t="s">
        <v>271</v>
      </c>
      <c r="E6" s="57">
        <v>25.0</v>
      </c>
      <c r="F6" s="56" t="s">
        <v>266</v>
      </c>
      <c r="G6" s="56" t="s">
        <v>262</v>
      </c>
      <c r="H6" s="37">
        <f t="shared" si="1"/>
        <v>3</v>
      </c>
      <c r="I6" s="37">
        <f t="shared" si="2"/>
        <v>6</v>
      </c>
      <c r="J6" s="37">
        <f t="shared" si="3"/>
        <v>4</v>
      </c>
      <c r="L6" s="37">
        <f>SUMIFS(E:E,B:B,B19:B22,B:B,B9)</f>
        <v>0</v>
      </c>
    </row>
    <row r="7" ht="15.75" customHeight="1">
      <c r="A7" s="54">
        <v>100006.0</v>
      </c>
      <c r="B7" s="55">
        <v>41488.0</v>
      </c>
      <c r="C7" s="56" t="s">
        <v>269</v>
      </c>
      <c r="D7" s="56" t="s">
        <v>265</v>
      </c>
      <c r="E7" s="57">
        <v>18.0</v>
      </c>
      <c r="F7" s="56" t="s">
        <v>273</v>
      </c>
      <c r="G7" s="56" t="s">
        <v>274</v>
      </c>
      <c r="H7" s="37">
        <f t="shared" si="1"/>
        <v>5</v>
      </c>
      <c r="I7" s="37">
        <f t="shared" si="2"/>
        <v>4</v>
      </c>
      <c r="J7" s="37">
        <f t="shared" si="3"/>
        <v>6</v>
      </c>
    </row>
    <row r="8" ht="15.75" customHeight="1">
      <c r="A8" s="54">
        <v>100007.0</v>
      </c>
      <c r="B8" s="55">
        <v>41457.0</v>
      </c>
      <c r="C8" s="56" t="s">
        <v>259</v>
      </c>
      <c r="D8" s="56" t="s">
        <v>271</v>
      </c>
      <c r="E8" s="57">
        <v>15.0</v>
      </c>
      <c r="F8" s="56" t="s">
        <v>276</v>
      </c>
      <c r="G8" s="56" t="s">
        <v>270</v>
      </c>
      <c r="H8" s="37">
        <f t="shared" si="1"/>
        <v>5</v>
      </c>
      <c r="I8" s="37">
        <f t="shared" si="2"/>
        <v>5</v>
      </c>
      <c r="J8" s="37">
        <f t="shared" si="3"/>
        <v>3</v>
      </c>
      <c r="L8" s="37">
        <f>countif(C:C,C10)</f>
        <v>6</v>
      </c>
    </row>
    <row r="9" ht="15.75" customHeight="1">
      <c r="A9" s="54">
        <v>100008.0</v>
      </c>
      <c r="B9" s="55">
        <v>41427.0</v>
      </c>
      <c r="C9" s="56" t="s">
        <v>269</v>
      </c>
      <c r="D9" s="56" t="s">
        <v>271</v>
      </c>
      <c r="E9" s="57">
        <v>25.0</v>
      </c>
      <c r="F9" s="56" t="s">
        <v>266</v>
      </c>
      <c r="G9" s="56" t="s">
        <v>274</v>
      </c>
      <c r="H9" s="37">
        <f t="shared" si="1"/>
        <v>4</v>
      </c>
      <c r="I9" s="37">
        <f t="shared" si="2"/>
        <v>5</v>
      </c>
      <c r="J9" s="37">
        <f t="shared" si="3"/>
        <v>4</v>
      </c>
    </row>
    <row r="10" ht="15.75" customHeight="1">
      <c r="A10" s="54">
        <v>100009.0</v>
      </c>
      <c r="B10" s="55">
        <v>41396.0</v>
      </c>
      <c r="C10" s="56" t="s">
        <v>264</v>
      </c>
      <c r="D10" s="56" t="s">
        <v>260</v>
      </c>
      <c r="E10" s="57">
        <v>30.0</v>
      </c>
      <c r="F10" s="56" t="s">
        <v>273</v>
      </c>
      <c r="G10" s="56" t="s">
        <v>277</v>
      </c>
      <c r="H10" s="37">
        <f t="shared" si="1"/>
        <v>3</v>
      </c>
      <c r="I10" s="37">
        <f t="shared" si="2"/>
        <v>5</v>
      </c>
      <c r="J10" s="37">
        <f t="shared" si="3"/>
        <v>4</v>
      </c>
    </row>
    <row r="11" ht="15.75" customHeight="1">
      <c r="A11" s="54">
        <v>100010.0</v>
      </c>
      <c r="B11" s="55">
        <v>41396.0</v>
      </c>
      <c r="C11" s="56" t="s">
        <v>272</v>
      </c>
      <c r="D11" s="56" t="s">
        <v>271</v>
      </c>
      <c r="E11" s="57">
        <v>15.0</v>
      </c>
      <c r="F11" s="56" t="s">
        <v>276</v>
      </c>
      <c r="G11" s="56" t="s">
        <v>267</v>
      </c>
      <c r="H11" s="37">
        <f t="shared" si="1"/>
        <v>4</v>
      </c>
      <c r="I11" s="37">
        <f t="shared" si="2"/>
        <v>5</v>
      </c>
      <c r="J11" s="37">
        <f t="shared" si="3"/>
        <v>1</v>
      </c>
    </row>
    <row r="12" ht="15.75" customHeight="1">
      <c r="A12" s="54">
        <v>100011.0</v>
      </c>
      <c r="B12" s="55">
        <v>41396.0</v>
      </c>
      <c r="C12" s="56" t="s">
        <v>278</v>
      </c>
      <c r="D12" s="56" t="s">
        <v>268</v>
      </c>
      <c r="E12" s="57">
        <v>25.0</v>
      </c>
      <c r="F12" s="56" t="s">
        <v>266</v>
      </c>
      <c r="G12" s="56" t="s">
        <v>270</v>
      </c>
      <c r="H12" s="37">
        <f t="shared" si="1"/>
        <v>4</v>
      </c>
      <c r="I12" s="37">
        <f t="shared" si="2"/>
        <v>0</v>
      </c>
      <c r="J12" s="37">
        <f t="shared" si="3"/>
        <v>5</v>
      </c>
    </row>
    <row r="13" ht="15.75" customHeight="1">
      <c r="A13" s="54">
        <v>100012.0</v>
      </c>
      <c r="B13" s="55">
        <v>41396.0</v>
      </c>
      <c r="C13" s="56" t="s">
        <v>259</v>
      </c>
      <c r="D13" s="56" t="s">
        <v>265</v>
      </c>
      <c r="E13" s="57">
        <v>14.0</v>
      </c>
      <c r="F13" s="56" t="s">
        <v>261</v>
      </c>
      <c r="G13" s="56" t="s">
        <v>267</v>
      </c>
      <c r="H13" s="37">
        <f t="shared" si="1"/>
        <v>3</v>
      </c>
      <c r="I13" s="37">
        <f t="shared" si="2"/>
        <v>0</v>
      </c>
      <c r="J13" s="37">
        <f t="shared" si="3"/>
        <v>5</v>
      </c>
    </row>
    <row r="14" ht="15.75" customHeight="1">
      <c r="A14" s="54">
        <v>100013.0</v>
      </c>
      <c r="B14" s="55">
        <v>41366.0</v>
      </c>
      <c r="C14" s="56" t="s">
        <v>259</v>
      </c>
      <c r="D14" s="56" t="s">
        <v>265</v>
      </c>
      <c r="E14" s="57">
        <v>25.0</v>
      </c>
      <c r="F14" s="58" t="s">
        <v>279</v>
      </c>
      <c r="G14" s="56" t="s">
        <v>274</v>
      </c>
      <c r="H14" s="37">
        <f t="shared" si="1"/>
        <v>3</v>
      </c>
      <c r="I14" s="37">
        <f t="shared" si="2"/>
        <v>0</v>
      </c>
      <c r="J14" s="37">
        <f t="shared" si="3"/>
        <v>2</v>
      </c>
    </row>
    <row r="15" ht="15.75" customHeight="1">
      <c r="A15" s="54">
        <v>100014.0</v>
      </c>
      <c r="B15" s="55">
        <v>41366.0</v>
      </c>
      <c r="C15" s="56" t="s">
        <v>269</v>
      </c>
      <c r="D15" s="56" t="s">
        <v>260</v>
      </c>
      <c r="E15" s="57">
        <v>30.0</v>
      </c>
      <c r="F15" s="56" t="s">
        <v>261</v>
      </c>
      <c r="G15" s="56" t="s">
        <v>270</v>
      </c>
      <c r="H15" s="37">
        <f t="shared" si="1"/>
        <v>3</v>
      </c>
      <c r="I15" s="37">
        <f t="shared" si="2"/>
        <v>1</v>
      </c>
      <c r="J15" s="37">
        <f t="shared" si="3"/>
        <v>3</v>
      </c>
    </row>
    <row r="16" ht="15.75" customHeight="1">
      <c r="A16" s="54">
        <v>100015.0</v>
      </c>
      <c r="B16" s="55">
        <v>41366.0</v>
      </c>
      <c r="C16" s="56" t="s">
        <v>272</v>
      </c>
      <c r="D16" s="56" t="s">
        <v>268</v>
      </c>
      <c r="E16" s="57">
        <v>15.0</v>
      </c>
      <c r="F16" s="56" t="s">
        <v>266</v>
      </c>
      <c r="G16" s="56" t="s">
        <v>262</v>
      </c>
      <c r="H16" s="37">
        <f t="shared" si="1"/>
        <v>2</v>
      </c>
      <c r="I16" s="37">
        <f t="shared" si="2"/>
        <v>0</v>
      </c>
      <c r="J16" s="37">
        <f t="shared" si="3"/>
        <v>3</v>
      </c>
    </row>
    <row r="17" ht="15.75" customHeight="1">
      <c r="A17" s="54">
        <v>100016.0</v>
      </c>
      <c r="B17" s="55">
        <v>41366.0</v>
      </c>
      <c r="C17" s="56" t="s">
        <v>264</v>
      </c>
      <c r="D17" s="56" t="s">
        <v>260</v>
      </c>
      <c r="E17" s="57">
        <v>15.0</v>
      </c>
      <c r="F17" s="56" t="s">
        <v>273</v>
      </c>
      <c r="G17" s="56" t="s">
        <v>277</v>
      </c>
      <c r="H17" s="37">
        <f t="shared" si="1"/>
        <v>2</v>
      </c>
      <c r="I17" s="37">
        <f t="shared" si="2"/>
        <v>0</v>
      </c>
      <c r="J17" s="37">
        <f t="shared" si="3"/>
        <v>3</v>
      </c>
    </row>
    <row r="18" ht="15.75" customHeight="1">
      <c r="A18" s="54">
        <v>100017.0</v>
      </c>
      <c r="B18" s="55">
        <v>41366.0</v>
      </c>
      <c r="C18" s="56" t="s">
        <v>259</v>
      </c>
      <c r="D18" s="56" t="s">
        <v>268</v>
      </c>
      <c r="E18" s="57">
        <v>25.0</v>
      </c>
      <c r="F18" s="56" t="s">
        <v>273</v>
      </c>
      <c r="G18" s="56" t="s">
        <v>267</v>
      </c>
      <c r="H18" s="37">
        <f t="shared" si="1"/>
        <v>2</v>
      </c>
      <c r="I18" s="37">
        <f t="shared" si="2"/>
        <v>0</v>
      </c>
      <c r="J18" s="37">
        <f t="shared" si="3"/>
        <v>3</v>
      </c>
    </row>
    <row r="19" ht="15.75" customHeight="1">
      <c r="A19" s="54">
        <v>100018.0</v>
      </c>
      <c r="B19" s="55">
        <v>41335.0</v>
      </c>
      <c r="C19" s="56" t="s">
        <v>259</v>
      </c>
      <c r="D19" s="56" t="s">
        <v>260</v>
      </c>
      <c r="E19" s="57">
        <v>30.0</v>
      </c>
      <c r="F19" s="56" t="s">
        <v>261</v>
      </c>
      <c r="G19" s="56" t="s">
        <v>270</v>
      </c>
      <c r="H19" s="37">
        <f t="shared" si="1"/>
        <v>2</v>
      </c>
      <c r="I19" s="37">
        <f t="shared" si="2"/>
        <v>0</v>
      </c>
      <c r="J19" s="37">
        <f t="shared" si="3"/>
        <v>2</v>
      </c>
    </row>
    <row r="20" ht="15.75" customHeight="1">
      <c r="A20" s="54">
        <v>100019.0</v>
      </c>
      <c r="B20" s="55">
        <v>41335.0</v>
      </c>
      <c r="C20" s="56" t="s">
        <v>272</v>
      </c>
      <c r="D20" s="56" t="s">
        <v>265</v>
      </c>
      <c r="E20" s="57">
        <v>13.0</v>
      </c>
      <c r="F20" s="56" t="s">
        <v>266</v>
      </c>
      <c r="G20" s="56" t="s">
        <v>274</v>
      </c>
      <c r="H20" s="37">
        <f t="shared" si="1"/>
        <v>2</v>
      </c>
      <c r="I20" s="37">
        <f t="shared" si="2"/>
        <v>0</v>
      </c>
      <c r="J20" s="37">
        <f t="shared" si="3"/>
        <v>2</v>
      </c>
    </row>
    <row r="21" ht="15.75" customHeight="1">
      <c r="A21" s="54">
        <v>100020.0</v>
      </c>
      <c r="B21" s="55">
        <v>41335.0</v>
      </c>
      <c r="C21" s="56" t="s">
        <v>264</v>
      </c>
      <c r="D21" s="56" t="s">
        <v>271</v>
      </c>
      <c r="E21" s="57">
        <v>25.0</v>
      </c>
      <c r="F21" s="56" t="s">
        <v>276</v>
      </c>
      <c r="G21" s="56" t="s">
        <v>270</v>
      </c>
      <c r="H21" s="37">
        <f t="shared" si="1"/>
        <v>1</v>
      </c>
      <c r="I21" s="37">
        <f t="shared" si="2"/>
        <v>0</v>
      </c>
      <c r="J21" s="37">
        <f t="shared" si="3"/>
        <v>1</v>
      </c>
    </row>
    <row r="22" ht="15.75" customHeight="1">
      <c r="A22" s="54">
        <v>100021.0</v>
      </c>
      <c r="B22" s="55">
        <v>41335.0</v>
      </c>
      <c r="C22" s="56" t="s">
        <v>269</v>
      </c>
      <c r="D22" s="56" t="s">
        <v>268</v>
      </c>
      <c r="E22" s="57">
        <v>30.0</v>
      </c>
      <c r="F22" s="56" t="s">
        <v>273</v>
      </c>
      <c r="G22" s="56" t="s">
        <v>277</v>
      </c>
      <c r="H22" s="37">
        <f t="shared" si="1"/>
        <v>1</v>
      </c>
      <c r="I22" s="37">
        <f t="shared" si="2"/>
        <v>0</v>
      </c>
      <c r="J22" s="37">
        <f t="shared" si="3"/>
        <v>1</v>
      </c>
    </row>
    <row r="23" ht="15.75" customHeight="1">
      <c r="A23" s="54">
        <v>100022.0</v>
      </c>
      <c r="B23" s="55">
        <v>41307.0</v>
      </c>
      <c r="C23" s="56" t="s">
        <v>264</v>
      </c>
      <c r="D23" s="56" t="s">
        <v>265</v>
      </c>
      <c r="E23" s="57">
        <v>15.0</v>
      </c>
      <c r="F23" s="56" t="s">
        <v>279</v>
      </c>
      <c r="G23" s="56" t="s">
        <v>267</v>
      </c>
      <c r="H23" s="37">
        <f t="shared" si="1"/>
        <v>1</v>
      </c>
      <c r="I23" s="37">
        <f t="shared" si="2"/>
        <v>0</v>
      </c>
      <c r="J23" s="37">
        <f t="shared" si="3"/>
        <v>1</v>
      </c>
    </row>
    <row r="24" ht="15.75" customHeight="1">
      <c r="A24" s="54">
        <v>100023.0</v>
      </c>
      <c r="B24" s="55">
        <v>41276.0</v>
      </c>
      <c r="C24" s="56" t="s">
        <v>259</v>
      </c>
      <c r="D24" s="56" t="s">
        <v>268</v>
      </c>
      <c r="E24" s="57">
        <v>25.0</v>
      </c>
      <c r="F24" s="56" t="s">
        <v>261</v>
      </c>
      <c r="G24" s="56" t="s">
        <v>262</v>
      </c>
      <c r="H24" s="37">
        <f t="shared" si="1"/>
        <v>1</v>
      </c>
      <c r="I24" s="37">
        <f t="shared" si="2"/>
        <v>0</v>
      </c>
      <c r="J24" s="37">
        <f t="shared" si="3"/>
        <v>1</v>
      </c>
    </row>
    <row r="25" ht="15.75" customHeight="1">
      <c r="A25" s="54">
        <v>100024.0</v>
      </c>
      <c r="B25" s="55">
        <v>41276.0</v>
      </c>
      <c r="C25" s="56" t="s">
        <v>272</v>
      </c>
      <c r="D25" s="56" t="s">
        <v>265</v>
      </c>
      <c r="E25" s="57">
        <v>34.0</v>
      </c>
      <c r="F25" s="56" t="s">
        <v>266</v>
      </c>
      <c r="G25" s="56" t="s">
        <v>274</v>
      </c>
      <c r="H25" s="37">
        <f t="shared" si="1"/>
        <v>1</v>
      </c>
      <c r="I25" s="37">
        <f t="shared" si="2"/>
        <v>0</v>
      </c>
      <c r="J25" s="37">
        <f t="shared" si="3"/>
        <v>0</v>
      </c>
    </row>
    <row r="26" ht="15.75" customHeight="1"/>
    <row r="27" ht="15.75" customHeight="1"/>
    <row r="28" ht="15.75" customHeight="1"/>
    <row r="29" ht="15.75" customHeight="1">
      <c r="D29" s="37">
        <f>countif(G2:G18,G2)</f>
        <v>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1000"/>
  <drawing r:id="rId2"/>
</worksheet>
</file>