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hambre\Source\Repos\Enigma\"/>
    </mc:Choice>
  </mc:AlternateContent>
  <bookViews>
    <workbookView xWindow="0" yWindow="0" windowWidth="15336" windowHeight="8256"/>
  </bookViews>
  <sheets>
    <sheet name="Enigma" sheetId="8" r:id="rId1"/>
    <sheet name="Engine" sheetId="5" r:id="rId2"/>
    <sheet name="Rotor" sheetId="6" r:id="rId3"/>
    <sheet name="Reflector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5" l="1"/>
  <c r="V73" i="5"/>
  <c r="W73" i="5" s="1"/>
  <c r="V63" i="5"/>
  <c r="V62" i="5"/>
  <c r="V33" i="5"/>
  <c r="V32" i="5"/>
  <c r="V3" i="5"/>
  <c r="V2" i="5"/>
  <c r="R61" i="5"/>
  <c r="R31" i="5"/>
  <c r="R1" i="5"/>
  <c r="S1" i="5" s="1"/>
  <c r="R72" i="5"/>
  <c r="S61" i="5"/>
  <c r="R87" i="5" s="1"/>
  <c r="S31" i="5"/>
  <c r="R56" i="5" s="1"/>
  <c r="R76" i="5" l="1"/>
  <c r="R64" i="5"/>
  <c r="R80" i="5"/>
  <c r="R68" i="5"/>
  <c r="R84" i="5"/>
  <c r="R27" i="5"/>
  <c r="R25" i="5"/>
  <c r="R20" i="5"/>
  <c r="R14" i="5"/>
  <c r="R9" i="5"/>
  <c r="R4" i="5"/>
  <c r="R18" i="5"/>
  <c r="R13" i="5"/>
  <c r="R8" i="5"/>
  <c r="R2" i="5"/>
  <c r="R22" i="5"/>
  <c r="R17" i="5"/>
  <c r="R12" i="5"/>
  <c r="R24" i="5"/>
  <c r="R6" i="5"/>
  <c r="R26" i="5"/>
  <c r="R21" i="5"/>
  <c r="R16" i="5"/>
  <c r="R10" i="5"/>
  <c r="R5" i="5"/>
  <c r="R32" i="5"/>
  <c r="R37" i="5"/>
  <c r="R41" i="5"/>
  <c r="R45" i="5"/>
  <c r="R49" i="5"/>
  <c r="R53" i="5"/>
  <c r="R57" i="5"/>
  <c r="R33" i="5"/>
  <c r="R38" i="5"/>
  <c r="R42" i="5"/>
  <c r="R46" i="5"/>
  <c r="R50" i="5"/>
  <c r="R54" i="5"/>
  <c r="R35" i="5"/>
  <c r="R65" i="5"/>
  <c r="R69" i="5"/>
  <c r="R73" i="5"/>
  <c r="R77" i="5"/>
  <c r="R81" i="5"/>
  <c r="R85" i="5"/>
  <c r="R34" i="5"/>
  <c r="R39" i="5"/>
  <c r="R43" i="5"/>
  <c r="R47" i="5"/>
  <c r="R51" i="5"/>
  <c r="R55" i="5"/>
  <c r="R62" i="5"/>
  <c r="R66" i="5"/>
  <c r="R70" i="5"/>
  <c r="R74" i="5"/>
  <c r="R78" i="5"/>
  <c r="R82" i="5"/>
  <c r="R86" i="5"/>
  <c r="R3" i="5"/>
  <c r="R7" i="5"/>
  <c r="R11" i="5"/>
  <c r="R15" i="5"/>
  <c r="R19" i="5"/>
  <c r="R23" i="5"/>
  <c r="R36" i="5"/>
  <c r="R40" i="5"/>
  <c r="R44" i="5"/>
  <c r="R48" i="5"/>
  <c r="R52" i="5"/>
  <c r="R63" i="5"/>
  <c r="R67" i="5"/>
  <c r="R71" i="5"/>
  <c r="R75" i="5"/>
  <c r="R79" i="5"/>
  <c r="R83" i="5"/>
  <c r="J73" i="5"/>
  <c r="L73" i="5" s="1"/>
  <c r="N87" i="5"/>
  <c r="J87" i="5" s="1"/>
  <c r="L87" i="5" s="1"/>
  <c r="K87" i="5" s="1"/>
  <c r="N86" i="5"/>
  <c r="J86" i="5" s="1"/>
  <c r="L86" i="5" s="1"/>
  <c r="N85" i="5"/>
  <c r="J85" i="5" s="1"/>
  <c r="L85" i="5" s="1"/>
  <c r="N84" i="5"/>
  <c r="J84" i="5" s="1"/>
  <c r="L84" i="5" s="1"/>
  <c r="N83" i="5"/>
  <c r="J83" i="5" s="1"/>
  <c r="L83" i="5" s="1"/>
  <c r="N82" i="5"/>
  <c r="J82" i="5" s="1"/>
  <c r="L82" i="5" s="1"/>
  <c r="N81" i="5"/>
  <c r="J81" i="5" s="1"/>
  <c r="L81" i="5" s="1"/>
  <c r="N80" i="5"/>
  <c r="J80" i="5" s="1"/>
  <c r="L80" i="5" s="1"/>
  <c r="N79" i="5"/>
  <c r="J79" i="5" s="1"/>
  <c r="L79" i="5" s="1"/>
  <c r="K79" i="5" s="1"/>
  <c r="N78" i="5"/>
  <c r="J78" i="5" s="1"/>
  <c r="L78" i="5" s="1"/>
  <c r="N77" i="5"/>
  <c r="J77" i="5" s="1"/>
  <c r="L77" i="5" s="1"/>
  <c r="K77" i="5" s="1"/>
  <c r="N76" i="5"/>
  <c r="J76" i="5" s="1"/>
  <c r="L76" i="5" s="1"/>
  <c r="K76" i="5" s="1"/>
  <c r="N75" i="5"/>
  <c r="J75" i="5" s="1"/>
  <c r="L75" i="5" s="1"/>
  <c r="K75" i="5" s="1"/>
  <c r="N74" i="5"/>
  <c r="J74" i="5" s="1"/>
  <c r="L74" i="5" s="1"/>
  <c r="K74" i="5" s="1"/>
  <c r="N73" i="5"/>
  <c r="N72" i="5"/>
  <c r="J72" i="5" s="1"/>
  <c r="L72" i="5" s="1"/>
  <c r="K72" i="5" s="1"/>
  <c r="N71" i="5"/>
  <c r="J71" i="5" s="1"/>
  <c r="N70" i="5"/>
  <c r="J70" i="5" s="1"/>
  <c r="L70" i="5" s="1"/>
  <c r="N69" i="5"/>
  <c r="N68" i="5"/>
  <c r="N67" i="5"/>
  <c r="N66" i="5"/>
  <c r="J66" i="5" s="1"/>
  <c r="L66" i="5" s="1"/>
  <c r="N65" i="5"/>
  <c r="J65" i="5" s="1"/>
  <c r="L65" i="5" s="1"/>
  <c r="K65" i="5" s="1"/>
  <c r="N64" i="5"/>
  <c r="J64" i="5" s="1"/>
  <c r="L64" i="5" s="1"/>
  <c r="W63" i="5"/>
  <c r="N63" i="5"/>
  <c r="W62" i="5"/>
  <c r="N62" i="5"/>
  <c r="J62" i="5" s="1"/>
  <c r="W32" i="5"/>
  <c r="W33" i="5"/>
  <c r="N57" i="5"/>
  <c r="N56" i="5"/>
  <c r="J56" i="5" s="1"/>
  <c r="L56" i="5" s="1"/>
  <c r="N55" i="5"/>
  <c r="J55" i="5" s="1"/>
  <c r="N54" i="5"/>
  <c r="J54" i="5" s="1"/>
  <c r="L54" i="5" s="1"/>
  <c r="N53" i="5"/>
  <c r="N52" i="5"/>
  <c r="J52" i="5" s="1"/>
  <c r="N51" i="5"/>
  <c r="J51" i="5" s="1"/>
  <c r="N50" i="5"/>
  <c r="J50" i="5" s="1"/>
  <c r="L50" i="5" s="1"/>
  <c r="N49" i="5"/>
  <c r="N48" i="5"/>
  <c r="J48" i="5" s="1"/>
  <c r="L48" i="5" s="1"/>
  <c r="N47" i="5"/>
  <c r="J47" i="5" s="1"/>
  <c r="N46" i="5"/>
  <c r="J46" i="5" s="1"/>
  <c r="N45" i="5"/>
  <c r="N44" i="5"/>
  <c r="J44" i="5" s="1"/>
  <c r="N43" i="5"/>
  <c r="J43" i="5" s="1"/>
  <c r="N42" i="5"/>
  <c r="J42" i="5" s="1"/>
  <c r="N41" i="5"/>
  <c r="N40" i="5"/>
  <c r="J40" i="5" s="1"/>
  <c r="N39" i="5"/>
  <c r="J39" i="5" s="1"/>
  <c r="N38" i="5"/>
  <c r="J38" i="5" s="1"/>
  <c r="L38" i="5" s="1"/>
  <c r="N37" i="5"/>
  <c r="J37" i="5" s="1"/>
  <c r="N36" i="5"/>
  <c r="J36" i="5" s="1"/>
  <c r="N35" i="5"/>
  <c r="N34" i="5"/>
  <c r="N33" i="5"/>
  <c r="J33" i="5" s="1"/>
  <c r="N32" i="5"/>
  <c r="J32" i="5" s="1"/>
  <c r="K70" i="5" l="1"/>
  <c r="K86" i="5"/>
  <c r="K83" i="5"/>
  <c r="K64" i="5"/>
  <c r="K80" i="5"/>
  <c r="K84" i="5"/>
  <c r="K73" i="5"/>
  <c r="K81" i="5"/>
  <c r="K85" i="5"/>
  <c r="K66" i="5"/>
  <c r="K78" i="5"/>
  <c r="K82" i="5"/>
  <c r="K48" i="5"/>
  <c r="K56" i="5"/>
  <c r="K38" i="5"/>
  <c r="K50" i="5"/>
  <c r="K54" i="5"/>
  <c r="J41" i="5"/>
  <c r="L41" i="5" s="1"/>
  <c r="J53" i="5"/>
  <c r="L53" i="5" s="1"/>
  <c r="L32" i="5"/>
  <c r="L36" i="5"/>
  <c r="L51" i="5"/>
  <c r="L55" i="5"/>
  <c r="J34" i="5"/>
  <c r="L34" i="5" s="1"/>
  <c r="J63" i="5"/>
  <c r="L63" i="5" s="1"/>
  <c r="K63" i="5" s="1"/>
  <c r="J67" i="5"/>
  <c r="L67" i="5" s="1"/>
  <c r="K67" i="5" s="1"/>
  <c r="L62" i="5"/>
  <c r="K62" i="5" s="1"/>
  <c r="J69" i="5"/>
  <c r="L69" i="5" s="1"/>
  <c r="K69" i="5" s="1"/>
  <c r="J45" i="5"/>
  <c r="L45" i="5" s="1"/>
  <c r="J49" i="5"/>
  <c r="L49" i="5" s="1"/>
  <c r="J57" i="5"/>
  <c r="L57" i="5" s="1"/>
  <c r="L33" i="5"/>
  <c r="L37" i="5"/>
  <c r="L52" i="5"/>
  <c r="J35" i="5"/>
  <c r="L35" i="5" s="1"/>
  <c r="J68" i="5"/>
  <c r="L68" i="5" s="1"/>
  <c r="K68" i="5" s="1"/>
  <c r="L71" i="5"/>
  <c r="K71" i="5" s="1"/>
  <c r="L42" i="5"/>
  <c r="L46" i="5"/>
  <c r="L39" i="5"/>
  <c r="L43" i="5"/>
  <c r="L47" i="5"/>
  <c r="L40" i="5"/>
  <c r="L44" i="5"/>
  <c r="J22" i="5"/>
  <c r="N27" i="5"/>
  <c r="N26" i="5"/>
  <c r="N25" i="5"/>
  <c r="J25" i="5" s="1"/>
  <c r="N24" i="5"/>
  <c r="J24" i="5" s="1"/>
  <c r="N23" i="5"/>
  <c r="N22" i="5"/>
  <c r="N21" i="5"/>
  <c r="J21" i="5" s="1"/>
  <c r="N20" i="5"/>
  <c r="J20" i="5" s="1"/>
  <c r="N19" i="5"/>
  <c r="N18" i="5"/>
  <c r="N17" i="5"/>
  <c r="J17" i="5" s="1"/>
  <c r="N16" i="5"/>
  <c r="J16" i="5" s="1"/>
  <c r="N15" i="5"/>
  <c r="N14" i="5"/>
  <c r="N13" i="5"/>
  <c r="J13" i="5" s="1"/>
  <c r="N12" i="5"/>
  <c r="J12" i="5" s="1"/>
  <c r="N11" i="5"/>
  <c r="N10" i="5"/>
  <c r="N9" i="5"/>
  <c r="J9" i="5" s="1"/>
  <c r="N8" i="5"/>
  <c r="J8" i="5" s="1"/>
  <c r="N7" i="5"/>
  <c r="N6" i="5"/>
  <c r="N5" i="5"/>
  <c r="J5" i="5" s="1"/>
  <c r="L5" i="5" s="1"/>
  <c r="N4" i="5"/>
  <c r="J4" i="5" s="1"/>
  <c r="N3" i="5"/>
  <c r="N2" i="5"/>
  <c r="W2" i="5"/>
  <c r="W3" i="5"/>
  <c r="F69" i="5" l="1"/>
  <c r="F82" i="5"/>
  <c r="F78" i="5"/>
  <c r="F83" i="5"/>
  <c r="F68" i="5"/>
  <c r="F63" i="5"/>
  <c r="F76" i="5"/>
  <c r="F77" i="5"/>
  <c r="F67" i="5"/>
  <c r="F72" i="5"/>
  <c r="F87" i="5"/>
  <c r="F80" i="5"/>
  <c r="F70" i="5"/>
  <c r="F81" i="5"/>
  <c r="F71" i="5"/>
  <c r="F64" i="5"/>
  <c r="F65" i="5"/>
  <c r="F84" i="5"/>
  <c r="F66" i="5"/>
  <c r="F74" i="5"/>
  <c r="F85" i="5"/>
  <c r="F86" i="5"/>
  <c r="F79" i="5"/>
  <c r="F73" i="5"/>
  <c r="F62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F75" i="5"/>
  <c r="G86" i="5"/>
  <c r="G84" i="5"/>
  <c r="G82" i="5"/>
  <c r="G80" i="5"/>
  <c r="G78" i="5"/>
  <c r="G76" i="5"/>
  <c r="G74" i="5"/>
  <c r="G72" i="5"/>
  <c r="G70" i="5"/>
  <c r="G68" i="5"/>
  <c r="G66" i="5"/>
  <c r="G64" i="5"/>
  <c r="G62" i="5"/>
  <c r="K44" i="5"/>
  <c r="F33" i="5" s="1"/>
  <c r="K39" i="5"/>
  <c r="F38" i="5" s="1"/>
  <c r="K33" i="5"/>
  <c r="F44" i="5" s="1"/>
  <c r="K34" i="5"/>
  <c r="F43" i="5" s="1"/>
  <c r="K32" i="5"/>
  <c r="F49" i="5"/>
  <c r="F39" i="5"/>
  <c r="F55" i="5"/>
  <c r="K40" i="5"/>
  <c r="F37" i="5" s="1"/>
  <c r="K46" i="5"/>
  <c r="F57" i="5" s="1"/>
  <c r="K35" i="5"/>
  <c r="F42" i="5" s="1"/>
  <c r="K57" i="5"/>
  <c r="F46" i="5" s="1"/>
  <c r="K55" i="5"/>
  <c r="F48" i="5" s="1"/>
  <c r="K53" i="5"/>
  <c r="F50" i="5" s="1"/>
  <c r="K47" i="5"/>
  <c r="F56" i="5" s="1"/>
  <c r="K42" i="5"/>
  <c r="F35" i="5" s="1"/>
  <c r="K52" i="5"/>
  <c r="F51" i="5" s="1"/>
  <c r="K49" i="5"/>
  <c r="F54" i="5" s="1"/>
  <c r="K51" i="5"/>
  <c r="F52" i="5" s="1"/>
  <c r="K41" i="5"/>
  <c r="F36" i="5" s="1"/>
  <c r="F53" i="5"/>
  <c r="F47" i="5"/>
  <c r="K43" i="5"/>
  <c r="F34" i="5" s="1"/>
  <c r="K37" i="5"/>
  <c r="F40" i="5" s="1"/>
  <c r="K45" i="5"/>
  <c r="F32" i="5" s="1"/>
  <c r="K36" i="5"/>
  <c r="F41" i="5" s="1"/>
  <c r="J2" i="5"/>
  <c r="J6" i="5"/>
  <c r="J10" i="5"/>
  <c r="J14" i="5"/>
  <c r="J18" i="5"/>
  <c r="J26" i="5"/>
  <c r="J3" i="5"/>
  <c r="J7" i="5"/>
  <c r="J11" i="5"/>
  <c r="J15" i="5"/>
  <c r="L15" i="5" s="1"/>
  <c r="J19" i="5"/>
  <c r="J23" i="5"/>
  <c r="J27" i="5"/>
  <c r="G54" i="5" l="1"/>
  <c r="K15" i="5"/>
  <c r="G36" i="5"/>
  <c r="G35" i="5"/>
  <c r="G57" i="5"/>
  <c r="G34" i="5"/>
  <c r="G46" i="5"/>
  <c r="G32" i="5"/>
  <c r="G50" i="5"/>
  <c r="F45" i="5"/>
  <c r="G55" i="5"/>
  <c r="G39" i="5"/>
  <c r="G49" i="5"/>
  <c r="G47" i="5"/>
  <c r="G53" i="5"/>
  <c r="G43" i="5"/>
  <c r="G38" i="5"/>
  <c r="G41" i="5"/>
  <c r="G40" i="5"/>
  <c r="G52" i="5"/>
  <c r="G51" i="5"/>
  <c r="G56" i="5"/>
  <c r="G48" i="5"/>
  <c r="G42" i="5"/>
  <c r="G37" i="5"/>
  <c r="G45" i="5"/>
  <c r="G44" i="5"/>
  <c r="G33" i="5"/>
  <c r="L10" i="5" l="1"/>
  <c r="L16" i="5"/>
  <c r="K5" i="5"/>
  <c r="L20" i="5"/>
  <c r="L8" i="5"/>
  <c r="L11" i="5"/>
  <c r="L9" i="5"/>
  <c r="L19" i="5"/>
  <c r="L7" i="5"/>
  <c r="L23" i="5"/>
  <c r="L22" i="5"/>
  <c r="L13" i="5"/>
  <c r="L3" i="5"/>
  <c r="L24" i="5"/>
  <c r="L17" i="5"/>
  <c r="L14" i="5"/>
  <c r="L21" i="5"/>
  <c r="L2" i="5"/>
  <c r="L6" i="5"/>
  <c r="L26" i="5"/>
  <c r="L18" i="5"/>
  <c r="L25" i="5"/>
  <c r="L12" i="5"/>
  <c r="L4" i="5"/>
  <c r="L27" i="5"/>
  <c r="K26" i="5" l="1"/>
  <c r="F17" i="5" s="1"/>
  <c r="K14" i="5"/>
  <c r="F3" i="5" s="1"/>
  <c r="K13" i="5"/>
  <c r="F4" i="5" s="1"/>
  <c r="K20" i="5"/>
  <c r="F23" i="5" s="1"/>
  <c r="K12" i="5"/>
  <c r="F5" i="5" s="1"/>
  <c r="K6" i="5"/>
  <c r="F11" i="5" s="1"/>
  <c r="K17" i="5"/>
  <c r="F26" i="5" s="1"/>
  <c r="K22" i="5"/>
  <c r="F21" i="5" s="1"/>
  <c r="K9" i="5"/>
  <c r="F8" i="5" s="1"/>
  <c r="K25" i="5"/>
  <c r="F18" i="5" s="1"/>
  <c r="K24" i="5"/>
  <c r="K23" i="5"/>
  <c r="K11" i="5"/>
  <c r="F6" i="5" s="1"/>
  <c r="K16" i="5"/>
  <c r="F27" i="5" s="1"/>
  <c r="K27" i="5"/>
  <c r="F16" i="5" s="1"/>
  <c r="K18" i="5"/>
  <c r="F25" i="5" s="1"/>
  <c r="K21" i="5"/>
  <c r="F22" i="5" s="1"/>
  <c r="K3" i="5"/>
  <c r="F14" i="5" s="1"/>
  <c r="K7" i="5"/>
  <c r="F10" i="5" s="1"/>
  <c r="K10" i="5"/>
  <c r="F7" i="5" s="1"/>
  <c r="K4" i="5"/>
  <c r="F13" i="5" s="1"/>
  <c r="K8" i="5"/>
  <c r="F9" i="5" s="1"/>
  <c r="K19" i="5"/>
  <c r="F24" i="5" s="1"/>
  <c r="Y6" i="5"/>
  <c r="Y7" i="5" s="1"/>
  <c r="K2" i="5"/>
  <c r="F2" i="5"/>
  <c r="F19" i="5"/>
  <c r="F20" i="5"/>
  <c r="F12" i="5"/>
  <c r="G10" i="5" l="1"/>
  <c r="G22" i="5"/>
  <c r="G16" i="5"/>
  <c r="G6" i="5"/>
  <c r="G19" i="5"/>
  <c r="G3" i="5"/>
  <c r="G13" i="5"/>
  <c r="G7" i="5"/>
  <c r="G8" i="5"/>
  <c r="G26" i="5"/>
  <c r="G5" i="5"/>
  <c r="G24" i="5"/>
  <c r="F15" i="5"/>
  <c r="G12" i="5"/>
  <c r="G2" i="5"/>
  <c r="G14" i="5"/>
  <c r="G25" i="5"/>
  <c r="G27" i="5"/>
  <c r="G20" i="5"/>
  <c r="G15" i="5"/>
  <c r="G4" i="5"/>
  <c r="G17" i="5"/>
  <c r="G9" i="5"/>
  <c r="G18" i="5"/>
  <c r="G21" i="5"/>
  <c r="G11" i="5"/>
  <c r="G23" i="5"/>
  <c r="Z6" i="5"/>
  <c r="Z7" i="5" s="1"/>
  <c r="AA7" i="5" l="1"/>
  <c r="AA6" i="5" s="1"/>
  <c r="W7" i="5" s="1"/>
  <c r="W36" i="5" s="1"/>
  <c r="Y36" i="5" s="1"/>
  <c r="Y37" i="5" l="1"/>
  <c r="Z36" i="5"/>
  <c r="Z37" i="5" s="1"/>
  <c r="AA37" i="5" s="1"/>
  <c r="AA36" i="5" s="1"/>
  <c r="W37" i="5" s="1"/>
  <c r="W66" i="5" l="1"/>
  <c r="Y66" i="5" s="1"/>
  <c r="Y67" i="5" l="1"/>
  <c r="Z66" i="5"/>
  <c r="Z67" i="5" s="1"/>
  <c r="AA67" i="5" s="1"/>
  <c r="AA66" i="5" s="1"/>
  <c r="W67" i="5" s="1"/>
  <c r="W69" i="5" s="1"/>
  <c r="Y69" i="5" s="1"/>
  <c r="Z69" i="5" s="1"/>
  <c r="Z70" i="5" s="1"/>
  <c r="AA70" i="5" s="1"/>
  <c r="AA69" i="5" s="1"/>
  <c r="W70" i="5" s="1"/>
  <c r="W39" i="5" s="1"/>
  <c r="Y39" i="5" s="1"/>
  <c r="Y40" i="5" s="1"/>
  <c r="Z39" i="5" l="1"/>
  <c r="Z40" i="5" s="1"/>
  <c r="AA40" i="5" s="1"/>
  <c r="AA39" i="5" s="1"/>
  <c r="Y70" i="5"/>
  <c r="W40" i="5" l="1"/>
  <c r="W9" i="5" l="1"/>
  <c r="Y9" i="5" s="1"/>
  <c r="Z9" i="5" l="1"/>
  <c r="Z10" i="5" s="1"/>
  <c r="AA10" i="5" s="1"/>
  <c r="AA9" i="5" s="1"/>
  <c r="W10" i="5" s="1"/>
  <c r="C20" i="8" s="1"/>
  <c r="Y10" i="5"/>
</calcChain>
</file>

<file path=xl/sharedStrings.xml><?xml version="1.0" encoding="utf-8"?>
<sst xmlns="http://schemas.openxmlformats.org/spreadsheetml/2006/main" count="474" uniqueCount="63">
  <si>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</si>
  <si>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</si>
  <si>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</si>
  <si>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</si>
  <si>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</si>
  <si>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</si>
  <si>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</si>
  <si>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</si>
  <si>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</si>
  <si>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</si>
  <si>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</si>
  <si>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</si>
  <si>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</si>
  <si>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</si>
  <si>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</si>
  <si>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</si>
  <si>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</si>
  <si>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</si>
  <si>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</si>
  <si>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</si>
  <si>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</si>
  <si>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</si>
  <si>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</si>
  <si>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</si>
  <si>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</si>
  <si>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</si>
  <si>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code ascii</t>
  </si>
  <si>
    <t>caractere</t>
  </si>
  <si>
    <t>ring setting</t>
  </si>
  <si>
    <t>input</t>
  </si>
  <si>
    <t>output</t>
  </si>
  <si>
    <t>start position</t>
  </si>
  <si>
    <t>offset</t>
  </si>
  <si>
    <t>[1..26]</t>
  </si>
  <si>
    <t>[1..n]</t>
  </si>
  <si>
    <t>wiring</t>
  </si>
  <si>
    <t>rotor</t>
  </si>
  <si>
    <t>L</t>
  </si>
  <si>
    <t>J</t>
  </si>
  <si>
    <t>I</t>
  </si>
  <si>
    <t>II</t>
  </si>
  <si>
    <t>Rotor :</t>
  </si>
  <si>
    <t>III</t>
  </si>
  <si>
    <t>B</t>
  </si>
  <si>
    <t>input / output contact</t>
  </si>
  <si>
    <t>total offset</t>
  </si>
  <si>
    <t>Aller</t>
  </si>
  <si>
    <t>Retour</t>
  </si>
  <si>
    <t>Reflecteur :</t>
  </si>
  <si>
    <t>Reflector</t>
  </si>
  <si>
    <t>caractere chiffré  Aller</t>
  </si>
  <si>
    <t>caractere chiffré  Retour</t>
  </si>
  <si>
    <t>Configuration :</t>
  </si>
  <si>
    <t>Rotor 1 (fast)</t>
  </si>
  <si>
    <t>Rotor 2 (middle)</t>
  </si>
  <si>
    <t>Rotor 3 (slow)</t>
  </si>
  <si>
    <t>Plug table</t>
  </si>
  <si>
    <t>Rotor ID</t>
  </si>
  <si>
    <t>Ring setting</t>
  </si>
  <si>
    <t>Start position</t>
  </si>
  <si>
    <t xml:space="preserve">text : </t>
  </si>
  <si>
    <t>Input :</t>
  </si>
  <si>
    <t>Output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</si>
</sst>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1" xfId="0" applyBorder="1"/>
    <xf numFmtId="0" fontId="0" fillId="3" borderId="14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0" borderId="4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20</xdr:row>
          <xdr:rowOff>175260</xdr:rowOff>
        </xdr:from>
        <xdr:to>
          <xdr:col>2</xdr:col>
          <xdr:colOff>784860</xdr:colOff>
          <xdr:row>24</xdr:row>
          <xdr:rowOff>15240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Run 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9" sqref="E19"/>
    </sheetView>
  </sheetViews>
  <sheetFormatPr baseColWidth="10" defaultRowHeight="14.4" x14ac:dyDescent="0.3"/>
  <cols>
    <col min="1" max="1" width="16.33203125" bestFit="1" customWidth="1"/>
    <col min="2" max="2" width="14.109375" bestFit="1" customWidth="1"/>
  </cols>
  <sheetData>
    <row r="1" spans="1:5" ht="15" thickBot="1" x14ac:dyDescent="0.35"/>
    <row r="2" spans="1:5" ht="18" thickBot="1" x14ac:dyDescent="0.4">
      <c r="A2" s="94" t="s">
        <v>52</v>
      </c>
    </row>
    <row r="3" spans="1:5" ht="15" thickBot="1" x14ac:dyDescent="0.35">
      <c r="C3" s="89" t="s">
        <v>57</v>
      </c>
      <c r="D3" s="90" t="s">
        <v>58</v>
      </c>
      <c r="E3" s="91" t="s">
        <v>59</v>
      </c>
    </row>
    <row r="4" spans="1:5" x14ac:dyDescent="0.3">
      <c r="B4" s="86" t="s">
        <v>53</v>
      </c>
      <c r="C4" s="79" t="s">
        <v>39</v>
      </c>
      <c r="D4" s="80">
        <v>1</v>
      </c>
      <c r="E4" s="81">
        <v>1</v>
      </c>
    </row>
    <row r="5" spans="1:5" x14ac:dyDescent="0.3">
      <c r="B5" s="87" t="s">
        <v>54</v>
      </c>
      <c r="C5" s="82" t="s">
        <v>40</v>
      </c>
      <c r="D5" s="48">
        <v>1</v>
      </c>
      <c r="E5" s="83">
        <v>1</v>
      </c>
    </row>
    <row r="6" spans="1:5" ht="15" thickBot="1" x14ac:dyDescent="0.35">
      <c r="B6" s="88" t="s">
        <v>55</v>
      </c>
      <c r="C6" s="84" t="s">
        <v>42</v>
      </c>
      <c r="D6" s="51">
        <v>1</v>
      </c>
      <c r="E6" s="85">
        <v>1</v>
      </c>
    </row>
    <row r="7" spans="1:5" ht="15" thickBot="1" x14ac:dyDescent="0.35"/>
    <row r="8" spans="1:5" ht="15" thickBot="1" x14ac:dyDescent="0.35">
      <c r="B8" s="92" t="s">
        <v>49</v>
      </c>
      <c r="C8" s="93" t="s">
        <v>43</v>
      </c>
    </row>
    <row r="9" spans="1:5" ht="15" thickBot="1" x14ac:dyDescent="0.35"/>
    <row r="10" spans="1:5" ht="15" thickBot="1" x14ac:dyDescent="0.35">
      <c r="B10" s="78" t="s">
        <v>56</v>
      </c>
    </row>
    <row r="12" spans="1:5" ht="15" thickBot="1" x14ac:dyDescent="0.35"/>
    <row r="13" spans="1:5" ht="18" thickBot="1" x14ac:dyDescent="0.4">
      <c r="A13" s="94" t="s">
        <v>61</v>
      </c>
    </row>
    <row r="14" spans="1:5" ht="15" thickBot="1" x14ac:dyDescent="0.35"/>
    <row r="15" spans="1:5" ht="15" thickBot="1" x14ac:dyDescent="0.35">
      <c r="B15" s="78" t="s">
        <v>60</v>
      </c>
      <c r="C15" s="95" t="s">
        <v>1</v>
      </c>
    </row>
    <row r="17" spans="1:3" ht="15" thickBot="1" x14ac:dyDescent="0.35"/>
    <row r="18" spans="1:3" ht="18" thickBot="1" x14ac:dyDescent="0.4">
      <c r="A18" s="94" t="s">
        <v>62</v>
      </c>
    </row>
    <row r="19" spans="1:3" ht="15" thickBot="1" x14ac:dyDescent="0.35"/>
    <row r="20" spans="1:3" ht="15" thickBot="1" x14ac:dyDescent="0.35">
      <c r="B20" s="78" t="s">
        <v>60</v>
      </c>
      <c r="C20" s="96" t="str">
        <f>Engine!W10</f>
        <v>f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Bouton1_Cliquer">
                <anchor moveWithCells="1" siz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2</xdr:col>
                    <xdr:colOff>784860</xdr:colOff>
                    <xdr:row>24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I1" zoomScale="55" zoomScaleNormal="55" workbookViewId="0">
      <selection activeCell="W7" sqref="W7"/>
    </sheetView>
  </sheetViews>
  <sheetFormatPr baseColWidth="10" defaultRowHeight="14.4" x14ac:dyDescent="0.3"/>
  <cols>
    <col min="1" max="1" width="11.5546875" style="8"/>
    <col min="2" max="2" width="11.44140625" style="8" bestFit="1" customWidth="1"/>
    <col min="3" max="3" width="13.21875" style="2" bestFit="1" customWidth="1"/>
    <col min="4" max="4" width="12.6640625" style="2" bestFit="1" customWidth="1"/>
    <col min="5" max="5" width="7.21875" style="2" customWidth="1"/>
    <col min="6" max="6" width="12.6640625" style="8" bestFit="1" customWidth="1"/>
    <col min="7" max="7" width="12.6640625" style="8" customWidth="1"/>
    <col min="8" max="8" width="11.5546875" style="9"/>
    <col min="9" max="10" width="14.21875" style="8" bestFit="1" customWidth="1"/>
    <col min="11" max="11" width="8.21875" style="8" bestFit="1" customWidth="1"/>
    <col min="12" max="12" width="9.21875" style="8" bestFit="1" customWidth="1"/>
    <col min="13" max="13" width="16.6640625" style="8" bestFit="1" customWidth="1"/>
    <col min="14" max="14" width="3.77734375" style="8" bestFit="1" customWidth="1"/>
    <col min="15" max="16" width="11.5546875" style="8"/>
    <col min="17" max="17" width="17.109375" style="9" bestFit="1" customWidth="1"/>
    <col min="18" max="18" width="12" style="9" customWidth="1"/>
    <col min="19" max="19" width="3.77734375" style="9" bestFit="1" customWidth="1"/>
    <col min="20" max="20" width="6.5546875" style="9" customWidth="1"/>
    <col min="21" max="21" width="17.33203125" style="9" customWidth="1"/>
    <col min="22" max="22" width="7.33203125" style="9" bestFit="1" customWidth="1"/>
    <col min="23" max="23" width="13" style="8" bestFit="1" customWidth="1"/>
    <col min="24" max="24" width="3.77734375" style="8" bestFit="1" customWidth="1"/>
    <col min="25" max="27" width="10.77734375" style="8" customWidth="1"/>
    <col min="28" max="28" width="11.5546875" style="8"/>
    <col min="29" max="29" width="3.77734375" style="8" bestFit="1" customWidth="1"/>
    <col min="30" max="16384" width="11.5546875" style="8"/>
  </cols>
  <sheetData>
    <row r="1" spans="1:31" customFormat="1" ht="48" customHeight="1" thickBot="1" x14ac:dyDescent="0.35">
      <c r="A1" s="8"/>
      <c r="B1" s="15" t="s">
        <v>28</v>
      </c>
      <c r="C1" s="6" t="s">
        <v>26</v>
      </c>
      <c r="D1" s="7" t="s">
        <v>27</v>
      </c>
      <c r="E1" s="3"/>
      <c r="F1" s="4" t="s">
        <v>50</v>
      </c>
      <c r="G1" s="4" t="s">
        <v>51</v>
      </c>
      <c r="H1" s="9"/>
      <c r="I1" s="8"/>
      <c r="J1" s="7" t="s">
        <v>45</v>
      </c>
      <c r="K1" s="7" t="s">
        <v>35</v>
      </c>
      <c r="L1" s="7" t="s">
        <v>36</v>
      </c>
      <c r="M1" s="4" t="s">
        <v>44</v>
      </c>
      <c r="N1" s="16"/>
      <c r="O1" s="8"/>
      <c r="P1" s="8"/>
      <c r="Q1" s="52" t="s">
        <v>41</v>
      </c>
      <c r="R1" s="55" t="str">
        <f>Enigma!C4</f>
        <v>I</v>
      </c>
      <c r="S1" s="53">
        <f>MATCH(R1,Rotor!$1:$1,0)</f>
        <v>2</v>
      </c>
      <c r="T1" s="9"/>
      <c r="U1" s="9"/>
      <c r="V1" s="9"/>
    </row>
    <row r="2" spans="1:31" s="46" customFormat="1" ht="18" customHeight="1" x14ac:dyDescent="0.3">
      <c r="A2" s="47"/>
      <c r="B2" s="5">
        <v>1</v>
      </c>
      <c r="C2" s="36">
        <v>97</v>
      </c>
      <c r="D2" s="58" t="s">
        <v>0</v>
      </c>
      <c r="E2" s="9"/>
      <c r="F2" s="58" t="str">
        <f>INDEX($M$2:$M$27,MATCH(INDEX($K$2:$K$27,MATCH(D2,$M$2:$M$27,0)),$L$2:$L$27,0))</f>
        <v>e</v>
      </c>
      <c r="G2" s="58" t="str">
        <f>INDEX($M$2:$M$27,MATCH(INDEX($L$2:$L$27,MATCH(D2,$M$2:$M$27,0)),$K$2:$K$27,0))</f>
        <v>u</v>
      </c>
      <c r="H2" s="9"/>
      <c r="I2" s="47"/>
      <c r="J2" s="17">
        <f>MOD($V$3-$V$2+$V$4+N2-1,26)+1</f>
        <v>14</v>
      </c>
      <c r="K2" s="25" t="str">
        <f t="shared" ref="K2:K27" si="0">INDEX($R$2:$R$27,MATCH(L2,$Q$2:$Q$27,0))</f>
        <v>w</v>
      </c>
      <c r="L2" s="20" t="str">
        <f>INDEX($D$2:$D$27,MATCH(J2,$B$2:$B$27,0))</f>
        <v>n</v>
      </c>
      <c r="M2" s="17" t="s">
        <v>13</v>
      </c>
      <c r="N2" s="53">
        <f>INDEX($C$2:$C$27,MATCH($M2,$D$2:$D$27,0))-96</f>
        <v>14</v>
      </c>
      <c r="O2" s="47"/>
      <c r="P2" s="47"/>
      <c r="Q2" s="59" t="s">
        <v>0</v>
      </c>
      <c r="R2" s="14" t="str">
        <f>INDEX(Rotor!$A$2:$H$27,S2,$S$1)</f>
        <v>e</v>
      </c>
      <c r="S2" s="53">
        <v>1</v>
      </c>
      <c r="T2" s="47"/>
      <c r="U2" s="60" t="s">
        <v>28</v>
      </c>
      <c r="V2" s="49">
        <f>Enigma!D4</f>
        <v>1</v>
      </c>
      <c r="W2" s="50" t="str">
        <f>INDEX($D$2:$D$27,MATCH(V2,$B$2:$B$27,0))</f>
        <v>a</v>
      </c>
      <c r="X2" s="47"/>
      <c r="Y2" s="47"/>
      <c r="Z2" s="47" t="s">
        <v>33</v>
      </c>
      <c r="AA2" s="47"/>
      <c r="AB2" s="47"/>
      <c r="AC2" s="47"/>
      <c r="AD2" s="9"/>
    </row>
    <row r="3" spans="1:31" s="46" customFormat="1" ht="18" customHeight="1" x14ac:dyDescent="0.3">
      <c r="A3" s="47"/>
      <c r="B3" s="5">
        <v>2</v>
      </c>
      <c r="C3" s="61">
        <v>98</v>
      </c>
      <c r="D3" s="62" t="s">
        <v>1</v>
      </c>
      <c r="E3" s="9"/>
      <c r="F3" s="63" t="str">
        <f t="shared" ref="F3:F27" si="1">INDEX($M$2:$M$27,MATCH(INDEX($K$2:$K$27,MATCH(D3,$M$2:$M$27,0)),$L$2:$L$27,0))</f>
        <v>k</v>
      </c>
      <c r="G3" s="63" t="str">
        <f t="shared" ref="G3:G27" si="2">INDEX($M$2:$M$27,MATCH(INDEX($L$2:$L$27,MATCH(D3,$M$2:$M$27,0)),$K$2:$K$27,0))</f>
        <v>w</v>
      </c>
      <c r="H3" s="9"/>
      <c r="I3" s="47"/>
      <c r="J3" s="18">
        <f>MOD($V$3-$V$2+$V$4+N3-1,26)+1</f>
        <v>13</v>
      </c>
      <c r="K3" s="26" t="str">
        <f t="shared" si="0"/>
        <v>o</v>
      </c>
      <c r="L3" s="22" t="str">
        <f>INDEX($D$2:$D$27,MATCH(J3,$B$2:$B$27,0))</f>
        <v>m</v>
      </c>
      <c r="M3" s="18" t="s">
        <v>12</v>
      </c>
      <c r="N3" s="53">
        <f t="shared" ref="N3:N27" si="3">INDEX($C$2:$C$27,MATCH($M3,$D$2:$D$27,0))-96</f>
        <v>13</v>
      </c>
      <c r="O3" s="47"/>
      <c r="P3" s="47"/>
      <c r="Q3" s="64" t="s">
        <v>1</v>
      </c>
      <c r="R3" s="10" t="str">
        <f>INDEX(Rotor!$A$2:$H$27,S3,$S$1)</f>
        <v>k</v>
      </c>
      <c r="S3" s="53">
        <v>2</v>
      </c>
      <c r="T3" s="47"/>
      <c r="U3" s="65" t="s">
        <v>31</v>
      </c>
      <c r="V3" s="48">
        <f>Enigma!E4</f>
        <v>1</v>
      </c>
      <c r="W3" s="10" t="str">
        <f>INDEX($D$2:$D$27,MATCH(V3,$B$2:$B$27,0))</f>
        <v>a</v>
      </c>
      <c r="X3" s="47"/>
      <c r="Y3" s="47"/>
      <c r="Z3" s="47" t="s">
        <v>33</v>
      </c>
      <c r="AA3" s="47"/>
      <c r="AB3" s="47"/>
      <c r="AC3" s="47"/>
      <c r="AD3" s="47"/>
      <c r="AE3" s="47"/>
    </row>
    <row r="4" spans="1:31" s="46" customFormat="1" ht="18" customHeight="1" thickBot="1" x14ac:dyDescent="0.35">
      <c r="A4" s="47"/>
      <c r="B4" s="5">
        <v>3</v>
      </c>
      <c r="C4" s="61">
        <v>99</v>
      </c>
      <c r="D4" s="66" t="s">
        <v>2</v>
      </c>
      <c r="E4" s="9"/>
      <c r="F4" s="58" t="str">
        <f t="shared" si="1"/>
        <v>m</v>
      </c>
      <c r="G4" s="58" t="str">
        <f t="shared" si="2"/>
        <v>y</v>
      </c>
      <c r="H4" s="9"/>
      <c r="I4" s="47"/>
      <c r="J4" s="18">
        <f>MOD($V$3-$V$2+$V$4+N4-1,26)+1</f>
        <v>12</v>
      </c>
      <c r="K4" s="26" t="str">
        <f t="shared" si="0"/>
        <v>t</v>
      </c>
      <c r="L4" s="22" t="str">
        <f>INDEX($D$2:$D$27,MATCH(J4,$B$2:$B$27,0))</f>
        <v>L</v>
      </c>
      <c r="M4" s="18" t="s">
        <v>37</v>
      </c>
      <c r="N4" s="53">
        <f t="shared" si="3"/>
        <v>12</v>
      </c>
      <c r="O4" s="47"/>
      <c r="P4" s="47"/>
      <c r="Q4" s="64" t="s">
        <v>2</v>
      </c>
      <c r="R4" s="10" t="str">
        <f>INDEX(Rotor!$A$2:$H$27,S4,$S$1)</f>
        <v>m</v>
      </c>
      <c r="S4" s="53">
        <v>3</v>
      </c>
      <c r="T4" s="47"/>
      <c r="U4" s="67" t="s">
        <v>32</v>
      </c>
      <c r="V4" s="51">
        <v>0</v>
      </c>
      <c r="W4" s="12"/>
      <c r="X4" s="47"/>
      <c r="Y4" s="47"/>
      <c r="Z4" s="46" t="s">
        <v>34</v>
      </c>
      <c r="AA4" s="47"/>
      <c r="AB4" s="47"/>
      <c r="AC4" s="47"/>
      <c r="AD4" s="9"/>
    </row>
    <row r="5" spans="1:31" s="46" customFormat="1" ht="18" customHeight="1" thickBot="1" x14ac:dyDescent="0.35">
      <c r="A5" s="47"/>
      <c r="B5" s="5">
        <v>4</v>
      </c>
      <c r="C5" s="61">
        <v>100</v>
      </c>
      <c r="D5" s="62" t="s">
        <v>3</v>
      </c>
      <c r="E5" s="9"/>
      <c r="F5" s="63" t="str">
        <f t="shared" si="1"/>
        <v>f</v>
      </c>
      <c r="G5" s="63" t="str">
        <f t="shared" si="2"/>
        <v>g</v>
      </c>
      <c r="H5" s="9"/>
      <c r="I5" s="47"/>
      <c r="J5" s="18">
        <f>MOD($V$3-$V$2+$V$4+N5-1,26)+1</f>
        <v>11</v>
      </c>
      <c r="K5" s="26" t="str">
        <f t="shared" si="0"/>
        <v>n</v>
      </c>
      <c r="L5" s="22" t="str">
        <f>INDEX($D$2:$D$27,MATCH(J5,$B$2:$B$27,0))</f>
        <v>k</v>
      </c>
      <c r="M5" s="18" t="s">
        <v>10</v>
      </c>
      <c r="N5" s="53">
        <f t="shared" si="3"/>
        <v>11</v>
      </c>
      <c r="P5" s="47"/>
      <c r="Q5" s="64" t="s">
        <v>3</v>
      </c>
      <c r="R5" s="10" t="str">
        <f>INDEX(Rotor!$A$2:$H$27,S5,$S$1)</f>
        <v>f</v>
      </c>
      <c r="S5" s="53">
        <v>4</v>
      </c>
      <c r="T5" s="47"/>
      <c r="U5" s="9"/>
      <c r="Y5" s="47"/>
      <c r="Z5" s="47"/>
      <c r="AA5" s="47"/>
      <c r="AB5" s="47"/>
      <c r="AC5" s="47"/>
      <c r="AD5" s="9"/>
    </row>
    <row r="6" spans="1:31" s="46" customFormat="1" ht="18" customHeight="1" x14ac:dyDescent="0.3">
      <c r="A6" s="47"/>
      <c r="B6" s="5">
        <v>5</v>
      </c>
      <c r="C6" s="61">
        <v>101</v>
      </c>
      <c r="D6" s="66" t="s">
        <v>4</v>
      </c>
      <c r="E6" s="9"/>
      <c r="F6" s="58" t="str">
        <f t="shared" si="1"/>
        <v>L</v>
      </c>
      <c r="G6" s="58" t="str">
        <f t="shared" si="2"/>
        <v>a</v>
      </c>
      <c r="H6" s="9"/>
      <c r="I6" s="47"/>
      <c r="J6" s="18">
        <f>MOD($V$3-$V$2+$V$4+N6-1,26)+1</f>
        <v>10</v>
      </c>
      <c r="K6" s="26" t="str">
        <f t="shared" si="0"/>
        <v>z</v>
      </c>
      <c r="L6" s="22" t="str">
        <f>INDEX($D$2:$D$27,MATCH(J6,$B$2:$B$27,0))</f>
        <v>J</v>
      </c>
      <c r="M6" s="18" t="s">
        <v>38</v>
      </c>
      <c r="N6" s="53">
        <f t="shared" si="3"/>
        <v>10</v>
      </c>
      <c r="P6" s="47"/>
      <c r="Q6" s="64" t="s">
        <v>4</v>
      </c>
      <c r="R6" s="10" t="str">
        <f>INDEX(Rotor!$A$2:$H$27,S6,$S$1)</f>
        <v>L</v>
      </c>
      <c r="S6" s="53">
        <v>5</v>
      </c>
      <c r="T6" s="47"/>
      <c r="U6" s="42" t="s">
        <v>46</v>
      </c>
      <c r="V6" s="30" t="s">
        <v>29</v>
      </c>
      <c r="W6" s="40" t="str">
        <f>Enigma!C15</f>
        <v>b</v>
      </c>
      <c r="X6" s="30"/>
      <c r="Y6" s="30" t="str">
        <f>INDEX($L$2:$L$27,MATCH(W6,M2:M27,0))</f>
        <v>b</v>
      </c>
      <c r="Z6" s="30" t="str">
        <f>INDEX($R$2:$R$27,MATCH(Y6,$Q$2:$Q$27,0))</f>
        <v>k</v>
      </c>
      <c r="AA6" s="31" t="str">
        <f>INDEX($D$2:$D$27,MATCH(AA7,$B$2:$B$27,0))</f>
        <v>k</v>
      </c>
      <c r="AB6" s="9"/>
      <c r="AC6" s="47"/>
      <c r="AD6" s="9"/>
    </row>
    <row r="7" spans="1:31" s="46" customFormat="1" ht="18" customHeight="1" x14ac:dyDescent="0.3">
      <c r="A7" s="47"/>
      <c r="B7" s="5">
        <v>6</v>
      </c>
      <c r="C7" s="61">
        <v>102</v>
      </c>
      <c r="D7" s="62" t="s">
        <v>5</v>
      </c>
      <c r="E7" s="9"/>
      <c r="F7" s="63" t="str">
        <f t="shared" si="1"/>
        <v>g</v>
      </c>
      <c r="G7" s="63" t="str">
        <f t="shared" si="2"/>
        <v>d</v>
      </c>
      <c r="H7" s="9"/>
      <c r="I7" s="47"/>
      <c r="J7" s="18">
        <f>MOD($V$3-$V$2+$V$4+N7-1,26)+1</f>
        <v>9</v>
      </c>
      <c r="K7" s="26" t="str">
        <f t="shared" si="0"/>
        <v>v</v>
      </c>
      <c r="L7" s="22" t="str">
        <f>INDEX($D$2:$D$27,MATCH(J7,$B$2:$B$27,0))</f>
        <v>i</v>
      </c>
      <c r="M7" s="18" t="s">
        <v>8</v>
      </c>
      <c r="N7" s="53">
        <f t="shared" si="3"/>
        <v>9</v>
      </c>
      <c r="P7" s="47"/>
      <c r="Q7" s="64" t="s">
        <v>5</v>
      </c>
      <c r="R7" s="10" t="str">
        <f>INDEX(Rotor!$A$2:$H$27,S7,$S$1)</f>
        <v>g</v>
      </c>
      <c r="S7" s="53">
        <v>6</v>
      </c>
      <c r="T7" s="47"/>
      <c r="U7" s="43"/>
      <c r="V7" s="35" t="s">
        <v>30</v>
      </c>
      <c r="W7" s="35" t="str">
        <f>AA6</f>
        <v>k</v>
      </c>
      <c r="X7" s="35"/>
      <c r="Y7" s="35">
        <f>INDEX($B$2:$B$27,MATCH(Y6,$D$2:$D$27,0))</f>
        <v>2</v>
      </c>
      <c r="Z7" s="35">
        <f>INDEX($B$2:$B$27,MATCH(Z6,$D$2:$D$27,0))</f>
        <v>11</v>
      </c>
      <c r="AA7" s="37">
        <f>MOD(-$V$3+$V$2-$V$4+Z7-1,26)+1</f>
        <v>11</v>
      </c>
      <c r="AB7" s="9"/>
      <c r="AC7" s="68"/>
      <c r="AD7" s="9"/>
    </row>
    <row r="8" spans="1:31" s="46" customFormat="1" ht="18" customHeight="1" x14ac:dyDescent="0.3">
      <c r="A8" s="47"/>
      <c r="B8" s="5">
        <v>7</v>
      </c>
      <c r="C8" s="61">
        <v>103</v>
      </c>
      <c r="D8" s="66" t="s">
        <v>6</v>
      </c>
      <c r="E8" s="9"/>
      <c r="F8" s="58" t="str">
        <f t="shared" si="1"/>
        <v>d</v>
      </c>
      <c r="G8" s="58" t="str">
        <f t="shared" si="2"/>
        <v>f</v>
      </c>
      <c r="H8" s="9"/>
      <c r="I8" s="47"/>
      <c r="J8" s="18">
        <f>MOD($V$3-$V$2+$V$4+N8-1,26)+1</f>
        <v>8</v>
      </c>
      <c r="K8" s="26" t="str">
        <f t="shared" si="0"/>
        <v>q</v>
      </c>
      <c r="L8" s="22" t="str">
        <f>INDEX($D$2:$D$27,MATCH(J8,$B$2:$B$27,0))</f>
        <v>h</v>
      </c>
      <c r="M8" s="18" t="s">
        <v>7</v>
      </c>
      <c r="N8" s="53">
        <f t="shared" si="3"/>
        <v>8</v>
      </c>
      <c r="P8" s="47"/>
      <c r="Q8" s="64" t="s">
        <v>6</v>
      </c>
      <c r="R8" s="10" t="str">
        <f>INDEX(Rotor!$A$2:$H$27,S8,$S$1)</f>
        <v>d</v>
      </c>
      <c r="S8" s="53">
        <v>7</v>
      </c>
      <c r="T8" s="47"/>
      <c r="U8" s="21"/>
      <c r="V8" s="9"/>
      <c r="W8" s="9"/>
      <c r="X8" s="9"/>
      <c r="Y8" s="9"/>
      <c r="Z8" s="9"/>
      <c r="AA8" s="23"/>
      <c r="AB8" s="9"/>
      <c r="AC8" s="47"/>
      <c r="AD8" s="9"/>
    </row>
    <row r="9" spans="1:31" s="46" customFormat="1" ht="18" customHeight="1" x14ac:dyDescent="0.3">
      <c r="A9" s="47"/>
      <c r="B9" s="5">
        <v>8</v>
      </c>
      <c r="C9" s="61">
        <v>104</v>
      </c>
      <c r="D9" s="62" t="s">
        <v>7</v>
      </c>
      <c r="E9" s="9"/>
      <c r="F9" s="63" t="str">
        <f t="shared" si="1"/>
        <v>q</v>
      </c>
      <c r="G9" s="63" t="str">
        <f t="shared" si="2"/>
        <v>p</v>
      </c>
      <c r="H9" s="9"/>
      <c r="I9" s="47"/>
      <c r="J9" s="18">
        <f>MOD($V$3-$V$2+$V$4+N9-1,26)+1</f>
        <v>7</v>
      </c>
      <c r="K9" s="26" t="str">
        <f t="shared" si="0"/>
        <v>d</v>
      </c>
      <c r="L9" s="22" t="str">
        <f>INDEX($D$2:$D$27,MATCH(J9,$B$2:$B$27,0))</f>
        <v>g</v>
      </c>
      <c r="M9" s="18" t="s">
        <v>6</v>
      </c>
      <c r="N9" s="53">
        <f t="shared" si="3"/>
        <v>7</v>
      </c>
      <c r="P9" s="47"/>
      <c r="Q9" s="64" t="s">
        <v>7</v>
      </c>
      <c r="R9" s="10" t="str">
        <f>INDEX(Rotor!$A$2:$H$27,S9,$S$1)</f>
        <v>q</v>
      </c>
      <c r="S9" s="53">
        <v>8</v>
      </c>
      <c r="T9" s="47"/>
      <c r="U9" s="44" t="s">
        <v>47</v>
      </c>
      <c r="V9" s="34" t="s">
        <v>29</v>
      </c>
      <c r="W9" s="34" t="str">
        <f>W40</f>
        <v>g</v>
      </c>
      <c r="X9" s="69"/>
      <c r="Y9" s="34" t="str">
        <f>INDEX($L$2:$L$27,MATCH(W9,M2:M27,0))</f>
        <v>g</v>
      </c>
      <c r="Z9" s="34" t="str">
        <f>INDEX($Q$2:$Q$27,MATCH(Y9,$R$2:$R$27,0))</f>
        <v>f</v>
      </c>
      <c r="AA9" s="38" t="str">
        <f>INDEX($D$2:$D$27,MATCH(AA10,$B$2:$B$27,0))</f>
        <v>f</v>
      </c>
      <c r="AB9" s="47"/>
      <c r="AC9" s="47"/>
      <c r="AD9" s="9"/>
    </row>
    <row r="10" spans="1:31" s="46" customFormat="1" ht="18" customHeight="1" thickBot="1" x14ac:dyDescent="0.35">
      <c r="A10" s="47"/>
      <c r="B10" s="5">
        <v>9</v>
      </c>
      <c r="C10" s="61">
        <v>105</v>
      </c>
      <c r="D10" s="66" t="s">
        <v>8</v>
      </c>
      <c r="E10" s="9"/>
      <c r="F10" s="58" t="str">
        <f t="shared" si="1"/>
        <v>v</v>
      </c>
      <c r="G10" s="58" t="str">
        <f t="shared" si="2"/>
        <v>v</v>
      </c>
      <c r="H10" s="9"/>
      <c r="I10" s="47"/>
      <c r="J10" s="18">
        <f>MOD($V$3-$V$2+$V$4+N10-1,26)+1</f>
        <v>6</v>
      </c>
      <c r="K10" s="26" t="str">
        <f t="shared" si="0"/>
        <v>g</v>
      </c>
      <c r="L10" s="22" t="str">
        <f>INDEX($D$2:$D$27,MATCH(J10,$B$2:$B$27,0))</f>
        <v>f</v>
      </c>
      <c r="M10" s="18" t="s">
        <v>5</v>
      </c>
      <c r="N10" s="53">
        <f t="shared" si="3"/>
        <v>6</v>
      </c>
      <c r="P10" s="47"/>
      <c r="Q10" s="64" t="s">
        <v>8</v>
      </c>
      <c r="R10" s="10" t="str">
        <f>INDEX(Rotor!$A$2:$H$27,S10,$S$1)</f>
        <v>v</v>
      </c>
      <c r="S10" s="53">
        <v>9</v>
      </c>
      <c r="T10" s="47"/>
      <c r="U10" s="45"/>
      <c r="V10" s="33" t="s">
        <v>30</v>
      </c>
      <c r="W10" s="41" t="str">
        <f>AA9</f>
        <v>f</v>
      </c>
      <c r="X10" s="33"/>
      <c r="Y10" s="33">
        <f>INDEX($B$2:$B$27,MATCH(Y9,$D$2:$D$27,0))</f>
        <v>7</v>
      </c>
      <c r="Z10" s="33">
        <f>INDEX($B$2:$B$27,MATCH(Z9,$D$2:$D$27,0))</f>
        <v>6</v>
      </c>
      <c r="AA10" s="24">
        <f>MOD(-$V$3+$V$2+$V$4+Z10-1,26)+1</f>
        <v>6</v>
      </c>
      <c r="AB10" s="47"/>
      <c r="AC10" s="47"/>
      <c r="AD10" s="9"/>
    </row>
    <row r="11" spans="1:31" s="46" customFormat="1" ht="18" customHeight="1" x14ac:dyDescent="0.3">
      <c r="A11" s="47"/>
      <c r="B11" s="5">
        <v>10</v>
      </c>
      <c r="C11" s="61">
        <v>106</v>
      </c>
      <c r="D11" s="62" t="s">
        <v>38</v>
      </c>
      <c r="E11" s="9"/>
      <c r="F11" s="63" t="str">
        <f t="shared" si="1"/>
        <v>z</v>
      </c>
      <c r="G11" s="63" t="str">
        <f t="shared" si="2"/>
        <v>z</v>
      </c>
      <c r="H11" s="9"/>
      <c r="I11" s="47"/>
      <c r="J11" s="18">
        <f>MOD($V$3-$V$2+$V$4+N11-1,26)+1</f>
        <v>5</v>
      </c>
      <c r="K11" s="26" t="str">
        <f t="shared" si="0"/>
        <v>L</v>
      </c>
      <c r="L11" s="22" t="str">
        <f>INDEX($D$2:$D$27,MATCH(J11,$B$2:$B$27,0))</f>
        <v>e</v>
      </c>
      <c r="M11" s="18" t="s">
        <v>4</v>
      </c>
      <c r="N11" s="53">
        <f t="shared" si="3"/>
        <v>5</v>
      </c>
      <c r="P11" s="47"/>
      <c r="Q11" s="64" t="s">
        <v>9</v>
      </c>
      <c r="R11" s="10" t="str">
        <f>INDEX(Rotor!$A$2:$H$27,S11,$S$1)</f>
        <v>z</v>
      </c>
      <c r="S11" s="53">
        <v>10</v>
      </c>
      <c r="T11" s="47"/>
      <c r="U11" s="9"/>
      <c r="V11" s="47"/>
      <c r="W11" s="47"/>
      <c r="X11" s="9"/>
      <c r="Y11" s="9"/>
      <c r="Z11" s="47"/>
      <c r="AA11" s="47"/>
      <c r="AB11" s="47"/>
      <c r="AC11" s="47"/>
      <c r="AD11" s="9"/>
    </row>
    <row r="12" spans="1:31" s="46" customFormat="1" ht="18" customHeight="1" x14ac:dyDescent="0.3">
      <c r="A12" s="47"/>
      <c r="B12" s="5">
        <v>11</v>
      </c>
      <c r="C12" s="61">
        <v>107</v>
      </c>
      <c r="D12" s="66" t="s">
        <v>10</v>
      </c>
      <c r="E12" s="9"/>
      <c r="F12" s="58" t="str">
        <f t="shared" si="1"/>
        <v>n</v>
      </c>
      <c r="G12" s="58" t="str">
        <f t="shared" si="2"/>
        <v>b</v>
      </c>
      <c r="H12" s="9"/>
      <c r="I12" s="47"/>
      <c r="J12" s="18">
        <f>MOD($V$3-$V$2+$V$4+N12-1,26)+1</f>
        <v>4</v>
      </c>
      <c r="K12" s="26" t="str">
        <f t="shared" si="0"/>
        <v>f</v>
      </c>
      <c r="L12" s="22" t="str">
        <f>INDEX($D$2:$D$27,MATCH(J12,$B$2:$B$27,0))</f>
        <v>d</v>
      </c>
      <c r="M12" s="18" t="s">
        <v>3</v>
      </c>
      <c r="N12" s="53">
        <f t="shared" si="3"/>
        <v>4</v>
      </c>
      <c r="P12" s="47"/>
      <c r="Q12" s="64" t="s">
        <v>10</v>
      </c>
      <c r="R12" s="10" t="str">
        <f>INDEX(Rotor!$A$2:$H$27,S12,$S$1)</f>
        <v>n</v>
      </c>
      <c r="S12" s="53">
        <v>11</v>
      </c>
      <c r="T12" s="47"/>
      <c r="U12" s="9"/>
      <c r="V12" s="9"/>
    </row>
    <row r="13" spans="1:31" s="46" customFormat="1" ht="18" customHeight="1" x14ac:dyDescent="0.3">
      <c r="A13" s="47"/>
      <c r="B13" s="5">
        <v>12</v>
      </c>
      <c r="C13" s="61">
        <v>108</v>
      </c>
      <c r="D13" s="62" t="s">
        <v>37</v>
      </c>
      <c r="E13" s="9"/>
      <c r="F13" s="63" t="str">
        <f t="shared" si="1"/>
        <v>t</v>
      </c>
      <c r="G13" s="63" t="str">
        <f t="shared" si="2"/>
        <v>e</v>
      </c>
      <c r="H13" s="9"/>
      <c r="I13" s="47"/>
      <c r="J13" s="18">
        <f>MOD($V$3-$V$2+$V$4+N13-1,26)+1</f>
        <v>3</v>
      </c>
      <c r="K13" s="26" t="str">
        <f t="shared" si="0"/>
        <v>m</v>
      </c>
      <c r="L13" s="22" t="str">
        <f>INDEX($D$2:$D$27,MATCH(J13,$B$2:$B$27,0))</f>
        <v>c</v>
      </c>
      <c r="M13" s="18" t="s">
        <v>2</v>
      </c>
      <c r="N13" s="53">
        <f t="shared" si="3"/>
        <v>3</v>
      </c>
      <c r="O13" s="47"/>
      <c r="P13" s="47"/>
      <c r="Q13" s="64" t="s">
        <v>11</v>
      </c>
      <c r="R13" s="10" t="str">
        <f>INDEX(Rotor!$A$2:$H$27,S13,$S$1)</f>
        <v>t</v>
      </c>
      <c r="S13" s="53">
        <v>12</v>
      </c>
      <c r="T13" s="47"/>
      <c r="U13" s="9"/>
      <c r="V13" s="9"/>
    </row>
    <row r="14" spans="1:31" s="46" customFormat="1" ht="18" customHeight="1" thickBot="1" x14ac:dyDescent="0.35">
      <c r="A14" s="47"/>
      <c r="B14" s="5">
        <v>13</v>
      </c>
      <c r="C14" s="61">
        <v>109</v>
      </c>
      <c r="D14" s="66" t="s">
        <v>12</v>
      </c>
      <c r="E14" s="9"/>
      <c r="F14" s="58" t="str">
        <f t="shared" si="1"/>
        <v>o</v>
      </c>
      <c r="G14" s="58" t="str">
        <f t="shared" si="2"/>
        <v>c</v>
      </c>
      <c r="H14" s="9"/>
      <c r="I14" s="47"/>
      <c r="J14" s="18">
        <f>MOD($V$3-$V$2+$V$4+N14-1,26)+1</f>
        <v>2</v>
      </c>
      <c r="K14" s="26" t="str">
        <f t="shared" si="0"/>
        <v>k</v>
      </c>
      <c r="L14" s="22" t="str">
        <f>INDEX($D$2:$D$27,MATCH(J14,$B$2:$B$27,0))</f>
        <v>b</v>
      </c>
      <c r="M14" s="18" t="s">
        <v>1</v>
      </c>
      <c r="N14" s="53">
        <f t="shared" si="3"/>
        <v>2</v>
      </c>
      <c r="O14" s="47"/>
      <c r="P14" s="47"/>
      <c r="Q14" s="64" t="s">
        <v>12</v>
      </c>
      <c r="R14" s="10" t="str">
        <f>INDEX(Rotor!$A$2:$H$27,S14,$S$1)</f>
        <v>o</v>
      </c>
      <c r="S14" s="53">
        <v>13</v>
      </c>
      <c r="T14" s="47"/>
      <c r="U14" s="9"/>
      <c r="V14" s="9"/>
      <c r="W14" s="39"/>
      <c r="X14" s="39"/>
    </row>
    <row r="15" spans="1:31" s="46" customFormat="1" ht="18" customHeight="1" thickBot="1" x14ac:dyDescent="0.35">
      <c r="A15" s="47"/>
      <c r="B15" s="5">
        <v>14</v>
      </c>
      <c r="C15" s="61">
        <v>110</v>
      </c>
      <c r="D15" s="62" t="s">
        <v>13</v>
      </c>
      <c r="E15" s="9"/>
      <c r="F15" s="63" t="str">
        <f t="shared" si="1"/>
        <v>w</v>
      </c>
      <c r="G15" s="63" t="str">
        <f t="shared" si="2"/>
        <v>k</v>
      </c>
      <c r="H15" s="9"/>
      <c r="I15" s="47"/>
      <c r="J15" s="7">
        <f>MOD($V$3-$V$2+$V$4+N15-1,26)+1</f>
        <v>1</v>
      </c>
      <c r="K15" s="57" t="str">
        <f t="shared" si="0"/>
        <v>e</v>
      </c>
      <c r="L15" s="56" t="str">
        <f>INDEX($D$2:$D$27,MATCH(J15,$B$2:$B$27,0))</f>
        <v>a</v>
      </c>
      <c r="M15" s="7" t="s">
        <v>0</v>
      </c>
      <c r="N15" s="53">
        <f t="shared" si="3"/>
        <v>1</v>
      </c>
      <c r="O15" s="47"/>
      <c r="P15" s="47"/>
      <c r="Q15" s="64" t="s">
        <v>13</v>
      </c>
      <c r="R15" s="10" t="str">
        <f>INDEX(Rotor!$A$2:$H$27,S15,$S$1)</f>
        <v>w</v>
      </c>
      <c r="S15" s="53">
        <v>14</v>
      </c>
      <c r="T15" s="47"/>
      <c r="U15" s="9"/>
      <c r="V15" s="9"/>
    </row>
    <row r="16" spans="1:31" s="46" customFormat="1" ht="18" customHeight="1" x14ac:dyDescent="0.3">
      <c r="A16" s="47"/>
      <c r="B16" s="5">
        <v>15</v>
      </c>
      <c r="C16" s="61">
        <v>111</v>
      </c>
      <c r="D16" s="66" t="s">
        <v>14</v>
      </c>
      <c r="E16" s="9"/>
      <c r="F16" s="58" t="str">
        <f t="shared" si="1"/>
        <v>y</v>
      </c>
      <c r="G16" s="58" t="str">
        <f t="shared" si="2"/>
        <v>m</v>
      </c>
      <c r="H16" s="9"/>
      <c r="I16" s="47"/>
      <c r="J16" s="18">
        <f>MOD($V$3-$V$2+$V$4+N16-1,26)+1</f>
        <v>26</v>
      </c>
      <c r="K16" s="26" t="str">
        <f t="shared" si="0"/>
        <v>J</v>
      </c>
      <c r="L16" s="23" t="str">
        <f>INDEX($D$2:$D$27,MATCH(J16,$B$2:$B$27,0))</f>
        <v>z</v>
      </c>
      <c r="M16" s="18" t="s">
        <v>25</v>
      </c>
      <c r="N16" s="53">
        <f t="shared" si="3"/>
        <v>26</v>
      </c>
      <c r="O16" s="47"/>
      <c r="P16" s="47"/>
      <c r="Q16" s="64" t="s">
        <v>14</v>
      </c>
      <c r="R16" s="10" t="str">
        <f>INDEX(Rotor!$A$2:$H$27,S16,$S$1)</f>
        <v>y</v>
      </c>
      <c r="S16" s="53">
        <v>15</v>
      </c>
      <c r="T16" s="47"/>
      <c r="U16" s="9"/>
      <c r="V16" s="9"/>
    </row>
    <row r="17" spans="1:23" s="46" customFormat="1" ht="18" customHeight="1" x14ac:dyDescent="0.3">
      <c r="A17" s="47"/>
      <c r="B17" s="5">
        <v>16</v>
      </c>
      <c r="C17" s="61">
        <v>112</v>
      </c>
      <c r="D17" s="62" t="s">
        <v>15</v>
      </c>
      <c r="E17" s="9"/>
      <c r="F17" s="63" t="str">
        <f t="shared" si="1"/>
        <v>h</v>
      </c>
      <c r="G17" s="63" t="str">
        <f t="shared" si="2"/>
        <v>t</v>
      </c>
      <c r="H17" s="9"/>
      <c r="I17" s="47"/>
      <c r="J17" s="18">
        <f>MOD($V$3-$V$2+$V$4+N17-1,26)+1</f>
        <v>25</v>
      </c>
      <c r="K17" s="26" t="str">
        <f t="shared" si="0"/>
        <v>c</v>
      </c>
      <c r="L17" s="23" t="str">
        <f>INDEX($D$2:$D$27,MATCH(J17,$B$2:$B$27,0))</f>
        <v>y</v>
      </c>
      <c r="M17" s="18" t="s">
        <v>24</v>
      </c>
      <c r="N17" s="53">
        <f t="shared" si="3"/>
        <v>25</v>
      </c>
      <c r="O17" s="47"/>
      <c r="P17" s="47"/>
      <c r="Q17" s="64" t="s">
        <v>15</v>
      </c>
      <c r="R17" s="10" t="str">
        <f>INDEX(Rotor!$A$2:$H$27,S17,$S$1)</f>
        <v>h</v>
      </c>
      <c r="S17" s="53">
        <v>16</v>
      </c>
      <c r="T17" s="47"/>
      <c r="U17" s="9"/>
      <c r="V17" s="9"/>
    </row>
    <row r="18" spans="1:23" s="46" customFormat="1" ht="18" customHeight="1" x14ac:dyDescent="0.3">
      <c r="A18" s="47"/>
      <c r="B18" s="5">
        <v>17</v>
      </c>
      <c r="C18" s="61">
        <v>113</v>
      </c>
      <c r="D18" s="66" t="s">
        <v>16</v>
      </c>
      <c r="E18" s="9"/>
      <c r="F18" s="58" t="str">
        <f t="shared" si="1"/>
        <v>x</v>
      </c>
      <c r="G18" s="58" t="str">
        <f t="shared" si="2"/>
        <v>h</v>
      </c>
      <c r="H18" s="9"/>
      <c r="I18" s="47"/>
      <c r="J18" s="18">
        <f>MOD($V$3-$V$2+$V$4+N18-1,26)+1</f>
        <v>24</v>
      </c>
      <c r="K18" s="26" t="str">
        <f t="shared" si="0"/>
        <v>r</v>
      </c>
      <c r="L18" s="23" t="str">
        <f>INDEX($D$2:$D$27,MATCH(J18,$B$2:$B$27,0))</f>
        <v>x</v>
      </c>
      <c r="M18" s="18" t="s">
        <v>23</v>
      </c>
      <c r="N18" s="53">
        <f t="shared" si="3"/>
        <v>24</v>
      </c>
      <c r="O18" s="47"/>
      <c r="P18" s="47"/>
      <c r="Q18" s="64" t="s">
        <v>16</v>
      </c>
      <c r="R18" s="10" t="str">
        <f>INDEX(Rotor!$A$2:$H$27,S18,$S$1)</f>
        <v>x</v>
      </c>
      <c r="S18" s="53">
        <v>17</v>
      </c>
      <c r="T18" s="47"/>
      <c r="U18" s="9"/>
      <c r="V18" s="9"/>
    </row>
    <row r="19" spans="1:23" s="46" customFormat="1" ht="18" customHeight="1" x14ac:dyDescent="0.3">
      <c r="A19" s="47"/>
      <c r="B19" s="5">
        <v>18</v>
      </c>
      <c r="C19" s="61">
        <v>114</v>
      </c>
      <c r="D19" s="62" t="s">
        <v>17</v>
      </c>
      <c r="E19" s="9"/>
      <c r="F19" s="63" t="str">
        <f t="shared" si="1"/>
        <v>u</v>
      </c>
      <c r="G19" s="63" t="str">
        <f t="shared" si="2"/>
        <v>x</v>
      </c>
      <c r="H19" s="9"/>
      <c r="I19" s="47"/>
      <c r="J19" s="18">
        <f>MOD($V$3-$V$2+$V$4+N19-1,26)+1</f>
        <v>23</v>
      </c>
      <c r="K19" s="26" t="str">
        <f t="shared" si="0"/>
        <v>b</v>
      </c>
      <c r="L19" s="23" t="str">
        <f>INDEX($D$2:$D$27,MATCH(J19,$B$2:$B$27,0))</f>
        <v>w</v>
      </c>
      <c r="M19" s="18" t="s">
        <v>22</v>
      </c>
      <c r="N19" s="53">
        <f t="shared" si="3"/>
        <v>23</v>
      </c>
      <c r="P19" s="47"/>
      <c r="Q19" s="64" t="s">
        <v>17</v>
      </c>
      <c r="R19" s="10" t="str">
        <f>INDEX(Rotor!$A$2:$H$27,S19,$S$1)</f>
        <v>u</v>
      </c>
      <c r="S19" s="53">
        <v>18</v>
      </c>
      <c r="T19" s="47"/>
      <c r="U19" s="9"/>
      <c r="V19" s="9"/>
    </row>
    <row r="20" spans="1:23" s="46" customFormat="1" ht="18" customHeight="1" x14ac:dyDescent="0.3">
      <c r="A20" s="47"/>
      <c r="B20" s="5">
        <v>19</v>
      </c>
      <c r="C20" s="61">
        <v>115</v>
      </c>
      <c r="D20" s="66" t="s">
        <v>18</v>
      </c>
      <c r="E20" s="9"/>
      <c r="F20" s="58" t="str">
        <f t="shared" si="1"/>
        <v>s</v>
      </c>
      <c r="G20" s="58" t="str">
        <f t="shared" si="2"/>
        <v>s</v>
      </c>
      <c r="H20" s="9"/>
      <c r="I20" s="47"/>
      <c r="J20" s="18">
        <f>MOD($V$3-$V$2+$V$4+N20-1,26)+1</f>
        <v>22</v>
      </c>
      <c r="K20" s="26" t="str">
        <f t="shared" si="0"/>
        <v>i</v>
      </c>
      <c r="L20" s="23" t="str">
        <f>INDEX($D$2:$D$27,MATCH(J20,$B$2:$B$27,0))</f>
        <v>v</v>
      </c>
      <c r="M20" s="18" t="s">
        <v>21</v>
      </c>
      <c r="N20" s="53">
        <f t="shared" si="3"/>
        <v>22</v>
      </c>
      <c r="P20" s="47"/>
      <c r="Q20" s="64" t="s">
        <v>18</v>
      </c>
      <c r="R20" s="10" t="str">
        <f>INDEX(Rotor!$A$2:$H$27,S20,$S$1)</f>
        <v>s</v>
      </c>
      <c r="S20" s="53">
        <v>19</v>
      </c>
      <c r="T20" s="47"/>
      <c r="U20" s="9"/>
      <c r="V20" s="9"/>
    </row>
    <row r="21" spans="1:23" s="46" customFormat="1" ht="18" customHeight="1" x14ac:dyDescent="0.3">
      <c r="A21" s="47"/>
      <c r="B21" s="5">
        <v>20</v>
      </c>
      <c r="C21" s="61">
        <v>116</v>
      </c>
      <c r="D21" s="62" t="s">
        <v>19</v>
      </c>
      <c r="E21" s="9"/>
      <c r="F21" s="63" t="str">
        <f t="shared" si="1"/>
        <v>p</v>
      </c>
      <c r="G21" s="63" t="str">
        <f t="shared" si="2"/>
        <v>L</v>
      </c>
      <c r="H21" s="9"/>
      <c r="I21" s="47"/>
      <c r="J21" s="18">
        <f>MOD($V$3-$V$2+$V$4+N21-1,26)+1</f>
        <v>21</v>
      </c>
      <c r="K21" s="26" t="str">
        <f t="shared" si="0"/>
        <v>a</v>
      </c>
      <c r="L21" s="23" t="str">
        <f>INDEX($D$2:$D$27,MATCH(J21,$B$2:$B$27,0))</f>
        <v>u</v>
      </c>
      <c r="M21" s="18" t="s">
        <v>20</v>
      </c>
      <c r="N21" s="53">
        <f t="shared" si="3"/>
        <v>21</v>
      </c>
      <c r="P21" s="47"/>
      <c r="Q21" s="64" t="s">
        <v>19</v>
      </c>
      <c r="R21" s="10" t="str">
        <f>INDEX(Rotor!$A$2:$H$27,S21,$S$1)</f>
        <v>p</v>
      </c>
      <c r="S21" s="53">
        <v>20</v>
      </c>
      <c r="T21" s="47"/>
      <c r="U21" s="9"/>
      <c r="V21" s="9"/>
    </row>
    <row r="22" spans="1:23" s="46" customFormat="1" ht="18" customHeight="1" x14ac:dyDescent="0.3">
      <c r="A22" s="47"/>
      <c r="B22" s="5">
        <v>21</v>
      </c>
      <c r="C22" s="61">
        <v>117</v>
      </c>
      <c r="D22" s="66" t="s">
        <v>20</v>
      </c>
      <c r="E22" s="9"/>
      <c r="F22" s="58" t="str">
        <f t="shared" si="1"/>
        <v>a</v>
      </c>
      <c r="G22" s="58" t="str">
        <f t="shared" si="2"/>
        <v>r</v>
      </c>
      <c r="H22" s="9"/>
      <c r="I22" s="47"/>
      <c r="J22" s="18">
        <f>MOD($V$3-$V$2+$V$4+N22-1,26)+1</f>
        <v>20</v>
      </c>
      <c r="K22" s="26" t="str">
        <f t="shared" si="0"/>
        <v>p</v>
      </c>
      <c r="L22" s="23" t="str">
        <f>INDEX($D$2:$D$27,MATCH(J22,$B$2:$B$27,0))</f>
        <v>t</v>
      </c>
      <c r="M22" s="18" t="s">
        <v>19</v>
      </c>
      <c r="N22" s="53">
        <f t="shared" si="3"/>
        <v>20</v>
      </c>
      <c r="P22" s="47"/>
      <c r="Q22" s="64" t="s">
        <v>20</v>
      </c>
      <c r="R22" s="10" t="str">
        <f>INDEX(Rotor!$A$2:$H$27,S22,$S$1)</f>
        <v>a</v>
      </c>
      <c r="S22" s="53">
        <v>21</v>
      </c>
      <c r="T22" s="47"/>
      <c r="U22" s="9"/>
      <c r="V22" s="9"/>
    </row>
    <row r="23" spans="1:23" s="46" customFormat="1" ht="18" customHeight="1" x14ac:dyDescent="0.3">
      <c r="A23" s="47"/>
      <c r="B23" s="5">
        <v>22</v>
      </c>
      <c r="C23" s="61">
        <v>118</v>
      </c>
      <c r="D23" s="62" t="s">
        <v>21</v>
      </c>
      <c r="E23" s="9"/>
      <c r="F23" s="63" t="str">
        <f t="shared" si="1"/>
        <v>i</v>
      </c>
      <c r="G23" s="63" t="str">
        <f t="shared" si="2"/>
        <v>i</v>
      </c>
      <c r="H23" s="9"/>
      <c r="I23" s="47"/>
      <c r="J23" s="18">
        <f>MOD($V$3-$V$2+$V$4+N23-1,26)+1</f>
        <v>19</v>
      </c>
      <c r="K23" s="26" t="str">
        <f t="shared" si="0"/>
        <v>s</v>
      </c>
      <c r="L23" s="23" t="str">
        <f>INDEX($D$2:$D$27,MATCH(J23,$B$2:$B$27,0))</f>
        <v>s</v>
      </c>
      <c r="M23" s="18" t="s">
        <v>18</v>
      </c>
      <c r="N23" s="53">
        <f t="shared" si="3"/>
        <v>19</v>
      </c>
      <c r="P23" s="47"/>
      <c r="Q23" s="64" t="s">
        <v>21</v>
      </c>
      <c r="R23" s="10" t="str">
        <f>INDEX(Rotor!$A$2:$H$27,S23,$S$1)</f>
        <v>i</v>
      </c>
      <c r="S23" s="53">
        <v>22</v>
      </c>
      <c r="T23" s="47"/>
      <c r="U23" s="9"/>
      <c r="V23" s="9"/>
    </row>
    <row r="24" spans="1:23" s="46" customFormat="1" ht="18" customHeight="1" x14ac:dyDescent="0.3">
      <c r="A24" s="47"/>
      <c r="B24" s="5">
        <v>23</v>
      </c>
      <c r="C24" s="61">
        <v>119</v>
      </c>
      <c r="D24" s="66" t="s">
        <v>22</v>
      </c>
      <c r="E24" s="9"/>
      <c r="F24" s="58" t="str">
        <f t="shared" si="1"/>
        <v>b</v>
      </c>
      <c r="G24" s="58" t="str">
        <f t="shared" si="2"/>
        <v>n</v>
      </c>
      <c r="H24" s="9"/>
      <c r="I24" s="47"/>
      <c r="J24" s="18">
        <f>MOD($V$3-$V$2+$V$4+N24-1,26)+1</f>
        <v>18</v>
      </c>
      <c r="K24" s="26" t="str">
        <f t="shared" si="0"/>
        <v>u</v>
      </c>
      <c r="L24" s="23" t="str">
        <f>INDEX($D$2:$D$27,MATCH(J24,$B$2:$B$27,0))</f>
        <v>r</v>
      </c>
      <c r="M24" s="18" t="s">
        <v>17</v>
      </c>
      <c r="N24" s="53">
        <f t="shared" si="3"/>
        <v>18</v>
      </c>
      <c r="P24" s="47"/>
      <c r="Q24" s="64" t="s">
        <v>22</v>
      </c>
      <c r="R24" s="10" t="str">
        <f>INDEX(Rotor!$A$2:$H$27,S24,$S$1)</f>
        <v>b</v>
      </c>
      <c r="S24" s="53">
        <v>23</v>
      </c>
      <c r="T24" s="47"/>
      <c r="U24" s="9"/>
      <c r="V24" s="9"/>
    </row>
    <row r="25" spans="1:23" s="46" customFormat="1" ht="18" customHeight="1" x14ac:dyDescent="0.3">
      <c r="A25" s="47"/>
      <c r="B25" s="5">
        <v>24</v>
      </c>
      <c r="C25" s="61">
        <v>120</v>
      </c>
      <c r="D25" s="62" t="s">
        <v>23</v>
      </c>
      <c r="E25" s="9"/>
      <c r="F25" s="63" t="str">
        <f t="shared" si="1"/>
        <v>r</v>
      </c>
      <c r="G25" s="63" t="str">
        <f t="shared" si="2"/>
        <v>q</v>
      </c>
      <c r="H25" s="9"/>
      <c r="I25" s="47"/>
      <c r="J25" s="18">
        <f>MOD($V$3-$V$2+$V$4+N25-1,26)+1</f>
        <v>17</v>
      </c>
      <c r="K25" s="26" t="str">
        <f t="shared" si="0"/>
        <v>x</v>
      </c>
      <c r="L25" s="23" t="str">
        <f>INDEX($D$2:$D$27,MATCH(J25,$B$2:$B$27,0))</f>
        <v>q</v>
      </c>
      <c r="M25" s="18" t="s">
        <v>16</v>
      </c>
      <c r="N25" s="53">
        <f t="shared" si="3"/>
        <v>17</v>
      </c>
      <c r="P25" s="47"/>
      <c r="Q25" s="64" t="s">
        <v>23</v>
      </c>
      <c r="R25" s="10" t="str">
        <f>INDEX(Rotor!$A$2:$H$27,S25,$S$1)</f>
        <v>r</v>
      </c>
      <c r="S25" s="53">
        <v>24</v>
      </c>
      <c r="T25" s="47"/>
      <c r="U25" s="9"/>
      <c r="V25" s="9"/>
    </row>
    <row r="26" spans="1:23" s="46" customFormat="1" ht="18" customHeight="1" x14ac:dyDescent="0.3">
      <c r="A26" s="47"/>
      <c r="B26" s="5">
        <v>25</v>
      </c>
      <c r="C26" s="61">
        <v>121</v>
      </c>
      <c r="D26" s="66" t="s">
        <v>24</v>
      </c>
      <c r="E26" s="9"/>
      <c r="F26" s="58" t="str">
        <f t="shared" si="1"/>
        <v>c</v>
      </c>
      <c r="G26" s="58" t="str">
        <f t="shared" si="2"/>
        <v>o</v>
      </c>
      <c r="H26" s="9"/>
      <c r="I26" s="47"/>
      <c r="J26" s="18">
        <f>MOD($V$3-$V$2+$V$4+N26-1,26)+1</f>
        <v>16</v>
      </c>
      <c r="K26" s="26" t="str">
        <f t="shared" si="0"/>
        <v>h</v>
      </c>
      <c r="L26" s="23" t="str">
        <f>INDEX($D$2:$D$27,MATCH(J26,$B$2:$B$27,0))</f>
        <v>p</v>
      </c>
      <c r="M26" s="18" t="s">
        <v>15</v>
      </c>
      <c r="N26" s="53">
        <f t="shared" si="3"/>
        <v>16</v>
      </c>
      <c r="P26" s="47"/>
      <c r="Q26" s="64" t="s">
        <v>24</v>
      </c>
      <c r="R26" s="10" t="str">
        <f>INDEX(Rotor!$A$2:$H$27,S26,$S$1)</f>
        <v>c</v>
      </c>
      <c r="S26" s="53">
        <v>25</v>
      </c>
      <c r="T26" s="47"/>
      <c r="U26" s="9"/>
      <c r="V26" s="9"/>
    </row>
    <row r="27" spans="1:23" s="46" customFormat="1" ht="18" customHeight="1" thickBot="1" x14ac:dyDescent="0.35">
      <c r="A27" s="47"/>
      <c r="B27" s="5">
        <v>26</v>
      </c>
      <c r="C27" s="70">
        <v>122</v>
      </c>
      <c r="D27" s="71" t="s">
        <v>25</v>
      </c>
      <c r="E27" s="9"/>
      <c r="F27" s="19" t="str">
        <f t="shared" si="1"/>
        <v>J</v>
      </c>
      <c r="G27" s="19" t="str">
        <f t="shared" si="2"/>
        <v>J</v>
      </c>
      <c r="H27" s="9"/>
      <c r="I27" s="47"/>
      <c r="J27" s="19">
        <f>MOD($V$3-$V$2+$V$4+N27-1,26)+1</f>
        <v>15</v>
      </c>
      <c r="K27" s="27" t="str">
        <f t="shared" si="0"/>
        <v>y</v>
      </c>
      <c r="L27" s="24" t="str">
        <f>INDEX($D$2:$D$27,MATCH(J27,$B$2:$B$27,0))</f>
        <v>o</v>
      </c>
      <c r="M27" s="19" t="s">
        <v>14</v>
      </c>
      <c r="N27" s="53">
        <f t="shared" si="3"/>
        <v>15</v>
      </c>
      <c r="P27" s="47"/>
      <c r="Q27" s="72" t="s">
        <v>25</v>
      </c>
      <c r="R27" s="12" t="str">
        <f>INDEX(Rotor!$A$2:$H$27,S27,$S$1)</f>
        <v>J</v>
      </c>
      <c r="S27" s="53">
        <v>26</v>
      </c>
      <c r="T27" s="47"/>
      <c r="U27" s="9"/>
      <c r="V27" s="9"/>
    </row>
    <row r="28" spans="1:23" customFormat="1" ht="15" customHeight="1" x14ac:dyDescent="0.3">
      <c r="E28" s="2"/>
      <c r="H28" s="9"/>
      <c r="I28" s="8"/>
      <c r="N28" s="53"/>
      <c r="Q28" s="5"/>
      <c r="R28" s="5"/>
      <c r="S28" s="54"/>
      <c r="T28" s="5"/>
      <c r="U28" s="5"/>
      <c r="V28" s="5"/>
    </row>
    <row r="29" spans="1:23" ht="15" customHeight="1" x14ac:dyDescent="0.3">
      <c r="N29" s="53"/>
      <c r="Q29" s="5"/>
      <c r="S29" s="53"/>
    </row>
    <row r="30" spans="1:23" ht="15" customHeight="1" thickBot="1" x14ac:dyDescent="0.35">
      <c r="N30" s="53"/>
      <c r="S30" s="53"/>
    </row>
    <row r="31" spans="1:23" ht="41.4" customHeight="1" thickBot="1" x14ac:dyDescent="0.35">
      <c r="F31" s="4" t="s">
        <v>50</v>
      </c>
      <c r="G31" s="4" t="s">
        <v>51</v>
      </c>
      <c r="J31" s="7" t="s">
        <v>45</v>
      </c>
      <c r="K31" s="7" t="s">
        <v>35</v>
      </c>
      <c r="L31" s="7" t="s">
        <v>36</v>
      </c>
      <c r="M31" s="4" t="s">
        <v>44</v>
      </c>
      <c r="N31" s="53"/>
      <c r="Q31" s="52" t="s">
        <v>41</v>
      </c>
      <c r="R31" s="55" t="str">
        <f>Enigma!C5</f>
        <v>II</v>
      </c>
      <c r="S31" s="53">
        <f>MATCH(R31,Rotor!$1:$1,0)</f>
        <v>5</v>
      </c>
    </row>
    <row r="32" spans="1:23" s="47" customFormat="1" ht="18" customHeight="1" x14ac:dyDescent="0.3">
      <c r="C32" s="9"/>
      <c r="D32" s="9"/>
      <c r="E32" s="9"/>
      <c r="F32" s="58" t="str">
        <f>INDEX($M$32:$M$57,MATCH(INDEX($K$32:$K$57,MATCH(D2,$M$32:$M$57,0)),$L$32:$L$57,0))</f>
        <v>a</v>
      </c>
      <c r="G32" s="58" t="str">
        <f>INDEX($M$32:$M$57,MATCH(INDEX($L$32:$L$57,MATCH(D2,$M$2:$M$27,0)),$K$32:$K$57,0))</f>
        <v>a</v>
      </c>
      <c r="H32" s="46"/>
      <c r="J32" s="17">
        <f>MOD($V$33-$V$32+$V$34+N32-1,26)+1</f>
        <v>14</v>
      </c>
      <c r="K32" s="25" t="str">
        <f>INDEX($R$32:$R$57,MATCH(L32,$Q$32:$Q$57,0))</f>
        <v>t</v>
      </c>
      <c r="L32" s="20" t="str">
        <f>INDEX($D$2:$D$27,MATCH(J32,$B$2:$B$27,0))</f>
        <v>n</v>
      </c>
      <c r="M32" s="17" t="s">
        <v>13</v>
      </c>
      <c r="N32" s="53">
        <f t="shared" ref="N32:N57" si="4">INDEX($C$2:$C$27,MATCH($M32,$D$2:$D$27,0))-96</f>
        <v>14</v>
      </c>
      <c r="Q32" s="59" t="s">
        <v>0</v>
      </c>
      <c r="R32" s="14" t="str">
        <f>INDEX(Rotor!$A$2:$H$27,S32,$S$31)</f>
        <v>a</v>
      </c>
      <c r="S32" s="53">
        <v>1</v>
      </c>
      <c r="U32" s="60" t="s">
        <v>28</v>
      </c>
      <c r="V32" s="49">
        <f>Enigma!D5</f>
        <v>1</v>
      </c>
      <c r="W32" s="50" t="str">
        <f>INDEX($D$2:$D$27,MATCH(V32,$B$2:$B$27,0))</f>
        <v>a</v>
      </c>
    </row>
    <row r="33" spans="3:29" s="47" customFormat="1" ht="18" customHeight="1" x14ac:dyDescent="0.3">
      <c r="C33" s="9"/>
      <c r="D33" s="9"/>
      <c r="E33" s="9"/>
      <c r="F33" s="63" t="str">
        <f t="shared" ref="F33:F57" si="5">INDEX($M$32:$M$57,MATCH(INDEX($K$32:$K$57,MATCH(D3,$M$32:$M$57,0)),$L$32:$L$57,0))</f>
        <v>j</v>
      </c>
      <c r="G33" s="63" t="str">
        <f t="shared" ref="G33:G57" si="6">INDEX($M$32:$M$57,MATCH(INDEX($L$32:$L$57,MATCH(D3,$M$2:$M$27,0)),$K$32:$K$57,0))</f>
        <v>j</v>
      </c>
      <c r="H33" s="46"/>
      <c r="J33" s="18">
        <f>MOD($V$33-$V$32+$V$34+N33-1,26)+1</f>
        <v>13</v>
      </c>
      <c r="K33" s="26" t="str">
        <f t="shared" ref="K33:K57" si="7">INDEX($R$32:$R$57,MATCH(L33,$Q$32:$Q$57,0))</f>
        <v>w</v>
      </c>
      <c r="L33" s="22" t="str">
        <f>INDEX($D$2:$D$27,MATCH(J33,$B$2:$B$27,0))</f>
        <v>m</v>
      </c>
      <c r="M33" s="18" t="s">
        <v>12</v>
      </c>
      <c r="N33" s="53">
        <f t="shared" si="4"/>
        <v>13</v>
      </c>
      <c r="Q33" s="64" t="s">
        <v>1</v>
      </c>
      <c r="R33" s="10" t="str">
        <f>INDEX(Rotor!$A$2:$H$27,S33,$S$31)</f>
        <v>j</v>
      </c>
      <c r="S33" s="53">
        <v>2</v>
      </c>
      <c r="U33" s="65" t="s">
        <v>31</v>
      </c>
      <c r="V33" s="48">
        <f>Enigma!E5</f>
        <v>1</v>
      </c>
      <c r="W33" s="10" t="str">
        <f>INDEX($D$2:$D$27,MATCH(V33,$B$2:$B$27,0))</f>
        <v>a</v>
      </c>
    </row>
    <row r="34" spans="3:29" s="47" customFormat="1" ht="18" customHeight="1" thickBot="1" x14ac:dyDescent="0.35">
      <c r="C34" s="9"/>
      <c r="D34" s="9"/>
      <c r="E34" s="9"/>
      <c r="F34" s="58" t="str">
        <f t="shared" si="5"/>
        <v>d</v>
      </c>
      <c r="G34" s="58" t="str">
        <f t="shared" si="6"/>
        <v>p</v>
      </c>
      <c r="H34" s="46"/>
      <c r="J34" s="18">
        <f>MOD($V$33-$V$32+$V$34+N34-1,26)+1</f>
        <v>12</v>
      </c>
      <c r="K34" s="26" t="str">
        <f t="shared" si="7"/>
        <v>h</v>
      </c>
      <c r="L34" s="22" t="str">
        <f>INDEX($D$2:$D$27,MATCH(J34,$B$2:$B$27,0))</f>
        <v>L</v>
      </c>
      <c r="M34" s="18" t="s">
        <v>11</v>
      </c>
      <c r="N34" s="53">
        <f t="shared" si="4"/>
        <v>12</v>
      </c>
      <c r="Q34" s="64" t="s">
        <v>2</v>
      </c>
      <c r="R34" s="10" t="str">
        <f>INDEX(Rotor!$A$2:$H$27,S34,$S$31)</f>
        <v>d</v>
      </c>
      <c r="S34" s="53">
        <v>3</v>
      </c>
      <c r="U34" s="67" t="s">
        <v>32</v>
      </c>
      <c r="V34" s="51">
        <v>0</v>
      </c>
      <c r="W34" s="12"/>
    </row>
    <row r="35" spans="3:29" s="47" customFormat="1" ht="18" customHeight="1" thickBot="1" x14ac:dyDescent="0.35">
      <c r="C35" s="9"/>
      <c r="D35" s="9"/>
      <c r="E35" s="9"/>
      <c r="F35" s="63" t="str">
        <f t="shared" si="5"/>
        <v>k</v>
      </c>
      <c r="G35" s="63" t="str">
        <f t="shared" si="6"/>
        <v>c</v>
      </c>
      <c r="H35" s="68"/>
      <c r="J35" s="18">
        <f>MOD($V$33-$V$32+$V$34+N35-1,26)+1</f>
        <v>11</v>
      </c>
      <c r="K35" s="26" t="str">
        <f t="shared" si="7"/>
        <v>l</v>
      </c>
      <c r="L35" s="22" t="str">
        <f>INDEX($D$2:$D$27,MATCH(J35,$B$2:$B$27,0))</f>
        <v>k</v>
      </c>
      <c r="M35" s="18" t="s">
        <v>10</v>
      </c>
      <c r="N35" s="53">
        <f t="shared" si="4"/>
        <v>11</v>
      </c>
      <c r="O35" s="46"/>
      <c r="Q35" s="64" t="s">
        <v>3</v>
      </c>
      <c r="R35" s="10" t="str">
        <f>INDEX(Rotor!$A$2:$H$27,S35,$S$31)</f>
        <v>k</v>
      </c>
      <c r="S35" s="53">
        <v>4</v>
      </c>
      <c r="U35" s="9"/>
      <c r="V35" s="46"/>
      <c r="W35" s="46"/>
      <c r="X35" s="46"/>
    </row>
    <row r="36" spans="3:29" s="47" customFormat="1" ht="18" customHeight="1" x14ac:dyDescent="0.3">
      <c r="C36" s="9"/>
      <c r="D36" s="9"/>
      <c r="E36" s="9"/>
      <c r="F36" s="58" t="str">
        <f t="shared" si="5"/>
        <v>s</v>
      </c>
      <c r="G36" s="58" t="str">
        <f t="shared" si="6"/>
        <v>z</v>
      </c>
      <c r="H36" s="9"/>
      <c r="J36" s="18">
        <f>MOD($V$33-$V$32+$V$34+N36-1,26)+1</f>
        <v>10</v>
      </c>
      <c r="K36" s="26" t="str">
        <f t="shared" si="7"/>
        <v>b</v>
      </c>
      <c r="L36" s="22" t="str">
        <f>INDEX($D$2:$D$27,MATCH(J36,$B$2:$B$27,0))</f>
        <v>J</v>
      </c>
      <c r="M36" s="18" t="s">
        <v>9</v>
      </c>
      <c r="N36" s="53">
        <f t="shared" si="4"/>
        <v>10</v>
      </c>
      <c r="O36" s="46"/>
      <c r="Q36" s="64" t="s">
        <v>4</v>
      </c>
      <c r="R36" s="10" t="str">
        <f>INDEX(Rotor!$A$2:$H$27,S36,$S$31)</f>
        <v>s</v>
      </c>
      <c r="S36" s="53">
        <v>5</v>
      </c>
      <c r="U36" s="42" t="s">
        <v>46</v>
      </c>
      <c r="V36" s="30" t="s">
        <v>29</v>
      </c>
      <c r="W36" s="30" t="str">
        <f>W7</f>
        <v>k</v>
      </c>
      <c r="X36" s="30"/>
      <c r="Y36" s="30" t="str">
        <f>INDEX($L$32:$L$57,MATCH(W36,M32:M57,0))</f>
        <v>k</v>
      </c>
      <c r="Z36" s="30" t="str">
        <f>INDEX($R$32:$R$57,MATCH(Y36,$Q$32:$Q$57,0))</f>
        <v>l</v>
      </c>
      <c r="AA36" s="31" t="str">
        <f>INDEX($D$2:$D$27,MATCH(AA37,$B$2:$B$27,0))</f>
        <v>L</v>
      </c>
      <c r="AB36" s="9"/>
    </row>
    <row r="37" spans="3:29" s="47" customFormat="1" ht="18" customHeight="1" x14ac:dyDescent="0.3">
      <c r="C37" s="9"/>
      <c r="D37" s="9"/>
      <c r="E37" s="9"/>
      <c r="F37" s="63" t="str">
        <f t="shared" si="5"/>
        <v>i</v>
      </c>
      <c r="G37" s="63" t="str">
        <f t="shared" si="6"/>
        <v>w</v>
      </c>
      <c r="H37" s="9"/>
      <c r="J37" s="18">
        <f>MOD($V$33-$V$32+$V$34+N37-1,26)+1</f>
        <v>9</v>
      </c>
      <c r="K37" s="26" t="str">
        <f t="shared" si="7"/>
        <v>x</v>
      </c>
      <c r="L37" s="22" t="str">
        <f>INDEX($D$2:$D$27,MATCH(J37,$B$2:$B$27,0))</f>
        <v>i</v>
      </c>
      <c r="M37" s="18" t="s">
        <v>8</v>
      </c>
      <c r="N37" s="53">
        <f t="shared" si="4"/>
        <v>9</v>
      </c>
      <c r="O37" s="46"/>
      <c r="Q37" s="64" t="s">
        <v>5</v>
      </c>
      <c r="R37" s="10" t="str">
        <f>INDEX(Rotor!$A$2:$H$27,S37,$S$31)</f>
        <v>i</v>
      </c>
      <c r="S37" s="53">
        <v>6</v>
      </c>
      <c r="U37" s="43"/>
      <c r="V37" s="35" t="s">
        <v>30</v>
      </c>
      <c r="W37" s="35" t="str">
        <f>AA36</f>
        <v>L</v>
      </c>
      <c r="X37" s="35"/>
      <c r="Y37" s="35">
        <f>INDEX($B$2:$B$27,MATCH(Y36,$D$2:$D$27,0))</f>
        <v>11</v>
      </c>
      <c r="Z37" s="35">
        <f>INDEX($B$2:$B$27,MATCH(Z36,$D$2:$D$27,0))</f>
        <v>12</v>
      </c>
      <c r="AA37" s="37">
        <f>MOD(-$V$33+$V$32-$V$34+Z37-1,26)+1</f>
        <v>12</v>
      </c>
      <c r="AB37" s="9"/>
      <c r="AC37" s="68"/>
    </row>
    <row r="38" spans="3:29" s="47" customFormat="1" ht="18" customHeight="1" x14ac:dyDescent="0.3">
      <c r="C38" s="9"/>
      <c r="D38" s="9"/>
      <c r="E38" s="9"/>
      <c r="F38" s="58" t="str">
        <f t="shared" si="5"/>
        <v>r</v>
      </c>
      <c r="G38" s="58" t="str">
        <f t="shared" si="6"/>
        <v>r</v>
      </c>
      <c r="H38" s="9"/>
      <c r="J38" s="18">
        <f>MOD($V$33-$V$32+$V$34+N38-1,26)+1</f>
        <v>8</v>
      </c>
      <c r="K38" s="26" t="str">
        <f t="shared" si="7"/>
        <v>u</v>
      </c>
      <c r="L38" s="22" t="str">
        <f>INDEX($D$2:$D$27,MATCH(J38,$B$2:$B$27,0))</f>
        <v>h</v>
      </c>
      <c r="M38" s="18" t="s">
        <v>7</v>
      </c>
      <c r="N38" s="53">
        <f t="shared" si="4"/>
        <v>8</v>
      </c>
      <c r="O38" s="46"/>
      <c r="Q38" s="64" t="s">
        <v>6</v>
      </c>
      <c r="R38" s="10" t="str">
        <f>INDEX(Rotor!$A$2:$H$27,S38,$S$31)</f>
        <v>r</v>
      </c>
      <c r="S38" s="53">
        <v>7</v>
      </c>
      <c r="U38" s="21"/>
      <c r="V38" s="9"/>
      <c r="W38" s="9"/>
      <c r="X38" s="9"/>
      <c r="Y38" s="9"/>
      <c r="Z38" s="9"/>
      <c r="AA38" s="23"/>
      <c r="AB38" s="9"/>
    </row>
    <row r="39" spans="3:29" s="47" customFormat="1" ht="18" customHeight="1" x14ac:dyDescent="0.3">
      <c r="C39" s="9"/>
      <c r="D39" s="9"/>
      <c r="E39" s="9"/>
      <c r="F39" s="63" t="str">
        <f t="shared" si="5"/>
        <v>u</v>
      </c>
      <c r="G39" s="63" t="str">
        <f t="shared" si="6"/>
        <v>l</v>
      </c>
      <c r="H39" s="9"/>
      <c r="J39" s="18">
        <f>MOD($V$33-$V$32+$V$34+N39-1,26)+1</f>
        <v>7</v>
      </c>
      <c r="K39" s="26" t="str">
        <f t="shared" si="7"/>
        <v>r</v>
      </c>
      <c r="L39" s="22" t="str">
        <f>INDEX($D$2:$D$27,MATCH(J39,$B$2:$B$27,0))</f>
        <v>g</v>
      </c>
      <c r="M39" s="18" t="s">
        <v>6</v>
      </c>
      <c r="N39" s="53">
        <f t="shared" si="4"/>
        <v>7</v>
      </c>
      <c r="O39" s="46"/>
      <c r="Q39" s="64" t="s">
        <v>7</v>
      </c>
      <c r="R39" s="10" t="str">
        <f>INDEX(Rotor!$A$2:$H$27,S39,$S$31)</f>
        <v>u</v>
      </c>
      <c r="S39" s="53">
        <v>8</v>
      </c>
      <c r="U39" s="44" t="s">
        <v>47</v>
      </c>
      <c r="V39" s="34" t="s">
        <v>29</v>
      </c>
      <c r="W39" s="34" t="str">
        <f>W70</f>
        <v>r</v>
      </c>
      <c r="X39" s="69"/>
      <c r="Y39" s="34" t="str">
        <f>INDEX($L$32:$L$57,MATCH(W39,M32:M57,0))</f>
        <v>r</v>
      </c>
      <c r="Z39" s="34" t="str">
        <f>INDEX($Q$32:$Q$57,MATCH(Y39,$R$32:$R$57,0))</f>
        <v>g</v>
      </c>
      <c r="AA39" s="38" t="str">
        <f>INDEX($D$2:$D$27,MATCH(AA40,$B$2:$B$27,0))</f>
        <v>g</v>
      </c>
    </row>
    <row r="40" spans="3:29" s="47" customFormat="1" ht="18" customHeight="1" thickBot="1" x14ac:dyDescent="0.35">
      <c r="C40" s="9"/>
      <c r="D40" s="9"/>
      <c r="E40" s="9"/>
      <c r="F40" s="58" t="str">
        <f t="shared" si="5"/>
        <v>x</v>
      </c>
      <c r="G40" s="58" t="str">
        <f t="shared" si="6"/>
        <v>f</v>
      </c>
      <c r="H40" s="9"/>
      <c r="J40" s="18">
        <f>MOD($V$33-$V$32+$V$34+N40-1,26)+1</f>
        <v>6</v>
      </c>
      <c r="K40" s="26" t="str">
        <f t="shared" si="7"/>
        <v>i</v>
      </c>
      <c r="L40" s="22" t="str">
        <f>INDEX($D$2:$D$27,MATCH(J40,$B$2:$B$27,0))</f>
        <v>f</v>
      </c>
      <c r="M40" s="18" t="s">
        <v>5</v>
      </c>
      <c r="N40" s="53">
        <f t="shared" si="4"/>
        <v>6</v>
      </c>
      <c r="O40" s="46"/>
      <c r="Q40" s="64" t="s">
        <v>8</v>
      </c>
      <c r="R40" s="10" t="str">
        <f>INDEX(Rotor!$A$2:$H$27,S40,$S$31)</f>
        <v>x</v>
      </c>
      <c r="S40" s="53">
        <v>9</v>
      </c>
      <c r="U40" s="45"/>
      <c r="V40" s="33" t="s">
        <v>30</v>
      </c>
      <c r="W40" s="33" t="str">
        <f>AA39</f>
        <v>g</v>
      </c>
      <c r="X40" s="33"/>
      <c r="Y40" s="33">
        <f>INDEX($B$2:$B$27,MATCH(Y39,$D$2:$D$27,0))</f>
        <v>18</v>
      </c>
      <c r="Z40" s="33">
        <f>INDEX($B$2:$B$27,MATCH(Z39,$D$2:$D$27,0))</f>
        <v>7</v>
      </c>
      <c r="AA40" s="24">
        <f>MOD(-$V$33+$V$32+$V$34+Z40-1,26)+1</f>
        <v>7</v>
      </c>
    </row>
    <row r="41" spans="3:29" s="47" customFormat="1" ht="18" customHeight="1" x14ac:dyDescent="0.3">
      <c r="C41" s="9"/>
      <c r="D41" s="9"/>
      <c r="E41" s="9"/>
      <c r="F41" s="63" t="str">
        <f t="shared" si="5"/>
        <v>b</v>
      </c>
      <c r="G41" s="63" t="str">
        <f t="shared" si="6"/>
        <v>b</v>
      </c>
      <c r="H41" s="9"/>
      <c r="J41" s="18">
        <f>MOD($V$33-$V$32+$V$34+N41-1,26)+1</f>
        <v>5</v>
      </c>
      <c r="K41" s="26" t="str">
        <f t="shared" si="7"/>
        <v>s</v>
      </c>
      <c r="L41" s="22" t="str">
        <f>INDEX($D$2:$D$27,MATCH(J41,$B$2:$B$27,0))</f>
        <v>e</v>
      </c>
      <c r="M41" s="18" t="s">
        <v>4</v>
      </c>
      <c r="N41" s="53">
        <f t="shared" si="4"/>
        <v>5</v>
      </c>
      <c r="O41" s="46"/>
      <c r="Q41" s="64" t="s">
        <v>9</v>
      </c>
      <c r="R41" s="10" t="str">
        <f>INDEX(Rotor!$A$2:$H$27,S41,$S$31)</f>
        <v>b</v>
      </c>
      <c r="S41" s="53">
        <v>10</v>
      </c>
      <c r="U41" s="9"/>
      <c r="X41" s="9"/>
      <c r="Y41" s="9"/>
    </row>
    <row r="42" spans="3:29" s="47" customFormat="1" ht="18" customHeight="1" x14ac:dyDescent="0.3">
      <c r="C42" s="9"/>
      <c r="D42" s="9"/>
      <c r="E42" s="9"/>
      <c r="F42" s="58" t="str">
        <f t="shared" si="5"/>
        <v>l</v>
      </c>
      <c r="G42" s="58" t="str">
        <f t="shared" si="6"/>
        <v>d</v>
      </c>
      <c r="H42" s="9"/>
      <c r="J42" s="18">
        <f>MOD($V$33-$V$32+$V$34+N42-1,26)+1</f>
        <v>4</v>
      </c>
      <c r="K42" s="26" t="str">
        <f t="shared" si="7"/>
        <v>k</v>
      </c>
      <c r="L42" s="22" t="str">
        <f>INDEX($D$2:$D$27,MATCH(J42,$B$2:$B$27,0))</f>
        <v>d</v>
      </c>
      <c r="M42" s="18" t="s">
        <v>3</v>
      </c>
      <c r="N42" s="53">
        <f t="shared" si="4"/>
        <v>4</v>
      </c>
      <c r="O42" s="46"/>
      <c r="Q42" s="64" t="s">
        <v>10</v>
      </c>
      <c r="R42" s="10" t="str">
        <f>INDEX(Rotor!$A$2:$H$27,S42,$S$31)</f>
        <v>l</v>
      </c>
      <c r="S42" s="53">
        <v>11</v>
      </c>
      <c r="U42" s="9"/>
      <c r="V42" s="9"/>
    </row>
    <row r="43" spans="3:29" s="47" customFormat="1" ht="18" customHeight="1" x14ac:dyDescent="0.3">
      <c r="C43" s="9"/>
      <c r="D43" s="9"/>
      <c r="E43" s="9"/>
      <c r="F43" s="63" t="str">
        <f t="shared" si="5"/>
        <v>h</v>
      </c>
      <c r="G43" s="63" t="str">
        <f t="shared" si="6"/>
        <v>k</v>
      </c>
      <c r="H43" s="9"/>
      <c r="J43" s="18">
        <f>MOD($V$33-$V$32+$V$34+N43-1,26)+1</f>
        <v>3</v>
      </c>
      <c r="K43" s="26" t="str">
        <f t="shared" si="7"/>
        <v>d</v>
      </c>
      <c r="L43" s="22" t="str">
        <f>INDEX($D$2:$D$27,MATCH(J43,$B$2:$B$27,0))</f>
        <v>c</v>
      </c>
      <c r="M43" s="18" t="s">
        <v>2</v>
      </c>
      <c r="N43" s="53">
        <f t="shared" si="4"/>
        <v>3</v>
      </c>
      <c r="Q43" s="64" t="s">
        <v>11</v>
      </c>
      <c r="R43" s="10" t="str">
        <f>INDEX(Rotor!$A$2:$H$27,S43,$S$31)</f>
        <v>h</v>
      </c>
      <c r="S43" s="53">
        <v>12</v>
      </c>
      <c r="U43" s="9"/>
      <c r="V43" s="9"/>
    </row>
    <row r="44" spans="3:29" s="47" customFormat="1" ht="18" customHeight="1" thickBot="1" x14ac:dyDescent="0.35">
      <c r="C44" s="9"/>
      <c r="D44" s="9"/>
      <c r="E44" s="9"/>
      <c r="F44" s="58" t="str">
        <f t="shared" si="5"/>
        <v>w</v>
      </c>
      <c r="G44" s="58" t="str">
        <f t="shared" si="6"/>
        <v>o</v>
      </c>
      <c r="H44" s="9"/>
      <c r="J44" s="18">
        <f>MOD($V$33-$V$32+$V$34+N44-1,26)+1</f>
        <v>2</v>
      </c>
      <c r="K44" s="26" t="str">
        <f t="shared" si="7"/>
        <v>j</v>
      </c>
      <c r="L44" s="22" t="str">
        <f>INDEX($D$2:$D$27,MATCH(J44,$B$2:$B$27,0))</f>
        <v>b</v>
      </c>
      <c r="M44" s="18" t="s">
        <v>1</v>
      </c>
      <c r="N44" s="53">
        <f t="shared" si="4"/>
        <v>2</v>
      </c>
      <c r="Q44" s="64" t="s">
        <v>12</v>
      </c>
      <c r="R44" s="10" t="str">
        <f>INDEX(Rotor!$A$2:$H$27,S44,$S$31)</f>
        <v>w</v>
      </c>
      <c r="S44" s="53">
        <v>13</v>
      </c>
      <c r="U44" s="9"/>
      <c r="V44" s="9"/>
    </row>
    <row r="45" spans="3:29" s="47" customFormat="1" ht="18" customHeight="1" thickBot="1" x14ac:dyDescent="0.35">
      <c r="C45" s="9"/>
      <c r="D45" s="9"/>
      <c r="E45" s="9"/>
      <c r="F45" s="63" t="str">
        <f t="shared" si="5"/>
        <v>t</v>
      </c>
      <c r="G45" s="63" t="str">
        <f t="shared" si="6"/>
        <v>t</v>
      </c>
      <c r="H45" s="9"/>
      <c r="J45" s="7">
        <f>MOD($V$33-$V$32+$V$34+N45-1,26)+1</f>
        <v>1</v>
      </c>
      <c r="K45" s="57" t="str">
        <f t="shared" si="7"/>
        <v>a</v>
      </c>
      <c r="L45" s="56" t="str">
        <f>INDEX($D$2:$D$27,MATCH(J45,$B$2:$B$27,0))</f>
        <v>a</v>
      </c>
      <c r="M45" s="7" t="s">
        <v>0</v>
      </c>
      <c r="N45" s="53">
        <f t="shared" si="4"/>
        <v>1</v>
      </c>
      <c r="Q45" s="64" t="s">
        <v>13</v>
      </c>
      <c r="R45" s="10" t="str">
        <f>INDEX(Rotor!$A$2:$H$27,S45,$S$31)</f>
        <v>t</v>
      </c>
      <c r="S45" s="53">
        <v>14</v>
      </c>
      <c r="U45" s="9"/>
      <c r="V45" s="9"/>
    </row>
    <row r="46" spans="3:29" s="47" customFormat="1" ht="18" customHeight="1" x14ac:dyDescent="0.3">
      <c r="C46" s="9"/>
      <c r="D46" s="9"/>
      <c r="E46" s="9"/>
      <c r="F46" s="58" t="str">
        <f t="shared" si="5"/>
        <v>m</v>
      </c>
      <c r="G46" s="58" t="str">
        <f t="shared" si="6"/>
        <v>y</v>
      </c>
      <c r="H46" s="9"/>
      <c r="J46" s="18">
        <f>MOD($V$33-$V$32+$V$34+N46-1,26)+1</f>
        <v>26</v>
      </c>
      <c r="K46" s="26" t="str">
        <f t="shared" si="7"/>
        <v>e</v>
      </c>
      <c r="L46" s="23" t="str">
        <f>INDEX($D$2:$D$27,MATCH(J46,$B$2:$B$27,0))</f>
        <v>z</v>
      </c>
      <c r="M46" s="18" t="s">
        <v>25</v>
      </c>
      <c r="N46" s="53">
        <f t="shared" si="4"/>
        <v>26</v>
      </c>
      <c r="Q46" s="64" t="s">
        <v>14</v>
      </c>
      <c r="R46" s="10" t="str">
        <f>INDEX(Rotor!$A$2:$H$27,S46,$S$31)</f>
        <v>m</v>
      </c>
      <c r="S46" s="53">
        <v>15</v>
      </c>
      <c r="U46" s="9"/>
      <c r="V46" s="9"/>
    </row>
    <row r="47" spans="3:29" s="47" customFormat="1" ht="18" customHeight="1" x14ac:dyDescent="0.3">
      <c r="C47" s="9"/>
      <c r="D47" s="9"/>
      <c r="E47" s="9"/>
      <c r="F47" s="63" t="str">
        <f t="shared" si="5"/>
        <v>c</v>
      </c>
      <c r="G47" s="63" t="str">
        <f t="shared" si="6"/>
        <v>u</v>
      </c>
      <c r="H47" s="9"/>
      <c r="J47" s="18">
        <f>MOD($V$33-$V$32+$V$34+N47-1,26)+1</f>
        <v>25</v>
      </c>
      <c r="K47" s="26" t="str">
        <f t="shared" si="7"/>
        <v>o</v>
      </c>
      <c r="L47" s="23" t="str">
        <f>INDEX($D$2:$D$27,MATCH(J47,$B$2:$B$27,0))</f>
        <v>y</v>
      </c>
      <c r="M47" s="18" t="s">
        <v>24</v>
      </c>
      <c r="N47" s="53">
        <f t="shared" si="4"/>
        <v>25</v>
      </c>
      <c r="Q47" s="64" t="s">
        <v>15</v>
      </c>
      <c r="R47" s="10" t="str">
        <f>INDEX(Rotor!$A$2:$H$27,S47,$S$31)</f>
        <v>c</v>
      </c>
      <c r="S47" s="53">
        <v>16</v>
      </c>
      <c r="U47" s="9"/>
      <c r="V47" s="9"/>
    </row>
    <row r="48" spans="3:29" s="47" customFormat="1" ht="18" customHeight="1" x14ac:dyDescent="0.3">
      <c r="C48" s="9"/>
      <c r="D48" s="9"/>
      <c r="E48" s="9"/>
      <c r="F48" s="58" t="str">
        <f t="shared" si="5"/>
        <v>q</v>
      </c>
      <c r="G48" s="58" t="str">
        <f t="shared" si="6"/>
        <v>q</v>
      </c>
      <c r="H48" s="9"/>
      <c r="J48" s="18">
        <f>MOD($V$33-$V$32+$V$34+N48-1,26)+1</f>
        <v>24</v>
      </c>
      <c r="K48" s="26" t="str">
        <f t="shared" si="7"/>
        <v>v</v>
      </c>
      <c r="L48" s="23" t="str">
        <f>INDEX($D$2:$D$27,MATCH(J48,$B$2:$B$27,0))</f>
        <v>x</v>
      </c>
      <c r="M48" s="18" t="s">
        <v>23</v>
      </c>
      <c r="N48" s="53">
        <f t="shared" si="4"/>
        <v>24</v>
      </c>
      <c r="Q48" s="64" t="s">
        <v>16</v>
      </c>
      <c r="R48" s="10" t="str">
        <f>INDEX(Rotor!$A$2:$H$27,S48,$S$31)</f>
        <v>q</v>
      </c>
      <c r="S48" s="53">
        <v>17</v>
      </c>
      <c r="U48" s="9"/>
      <c r="V48" s="9"/>
    </row>
    <row r="49" spans="3:27" s="47" customFormat="1" ht="18" customHeight="1" x14ac:dyDescent="0.3">
      <c r="C49" s="9"/>
      <c r="D49" s="9"/>
      <c r="E49" s="9"/>
      <c r="F49" s="63" t="str">
        <f t="shared" si="5"/>
        <v>g</v>
      </c>
      <c r="G49" s="63" t="str">
        <f t="shared" si="6"/>
        <v>g</v>
      </c>
      <c r="H49" s="9"/>
      <c r="J49" s="18">
        <f>MOD($V$33-$V$32+$V$34+N49-1,26)+1</f>
        <v>23</v>
      </c>
      <c r="K49" s="26" t="str">
        <f t="shared" si="7"/>
        <v>f</v>
      </c>
      <c r="L49" s="23" t="str">
        <f>INDEX($D$2:$D$27,MATCH(J49,$B$2:$B$27,0))</f>
        <v>w</v>
      </c>
      <c r="M49" s="18" t="s">
        <v>22</v>
      </c>
      <c r="N49" s="53">
        <f t="shared" si="4"/>
        <v>23</v>
      </c>
      <c r="O49" s="46"/>
      <c r="Q49" s="64" t="s">
        <v>17</v>
      </c>
      <c r="R49" s="10" t="str">
        <f>INDEX(Rotor!$A$2:$H$27,S49,$S$31)</f>
        <v>g</v>
      </c>
      <c r="S49" s="53">
        <v>18</v>
      </c>
      <c r="U49" s="9"/>
      <c r="V49" s="9"/>
    </row>
    <row r="50" spans="3:27" s="47" customFormat="1" ht="18" customHeight="1" x14ac:dyDescent="0.3">
      <c r="C50" s="9"/>
      <c r="D50" s="9"/>
      <c r="E50" s="9"/>
      <c r="F50" s="58" t="str">
        <f t="shared" si="5"/>
        <v>z</v>
      </c>
      <c r="G50" s="58" t="str">
        <f t="shared" si="6"/>
        <v>e</v>
      </c>
      <c r="H50" s="9"/>
      <c r="J50" s="18">
        <f>MOD($V$33-$V$32+$V$34+N50-1,26)+1</f>
        <v>22</v>
      </c>
      <c r="K50" s="26" t="str">
        <f t="shared" si="7"/>
        <v>y</v>
      </c>
      <c r="L50" s="23" t="str">
        <f>INDEX($D$2:$D$27,MATCH(J50,$B$2:$B$27,0))</f>
        <v>v</v>
      </c>
      <c r="M50" s="18" t="s">
        <v>21</v>
      </c>
      <c r="N50" s="53">
        <f t="shared" si="4"/>
        <v>22</v>
      </c>
      <c r="O50" s="46"/>
      <c r="Q50" s="64" t="s">
        <v>18</v>
      </c>
      <c r="R50" s="10" t="str">
        <f>INDEX(Rotor!$A$2:$H$27,S50,$S$31)</f>
        <v>z</v>
      </c>
      <c r="S50" s="53">
        <v>19</v>
      </c>
      <c r="U50" s="9"/>
      <c r="V50" s="9"/>
      <c r="Z50" s="73"/>
      <c r="AA50" s="73"/>
    </row>
    <row r="51" spans="3:27" s="47" customFormat="1" ht="18" customHeight="1" x14ac:dyDescent="0.3">
      <c r="C51" s="9"/>
      <c r="D51" s="9"/>
      <c r="E51" s="9"/>
      <c r="F51" s="63" t="str">
        <f t="shared" si="5"/>
        <v>n</v>
      </c>
      <c r="G51" s="63" t="str">
        <f t="shared" si="6"/>
        <v>n</v>
      </c>
      <c r="H51" s="9"/>
      <c r="J51" s="18">
        <f>MOD($V$33-$V$32+$V$34+N51-1,26)+1</f>
        <v>21</v>
      </c>
      <c r="K51" s="26" t="str">
        <f t="shared" si="7"/>
        <v>p</v>
      </c>
      <c r="L51" s="23" t="str">
        <f>INDEX($D$2:$D$27,MATCH(J51,$B$2:$B$27,0))</f>
        <v>u</v>
      </c>
      <c r="M51" s="18" t="s">
        <v>20</v>
      </c>
      <c r="N51" s="53">
        <f t="shared" si="4"/>
        <v>21</v>
      </c>
      <c r="O51" s="46"/>
      <c r="Q51" s="64" t="s">
        <v>19</v>
      </c>
      <c r="R51" s="10" t="str">
        <f>INDEX(Rotor!$A$2:$H$27,S51,$S$31)</f>
        <v>n</v>
      </c>
      <c r="S51" s="53">
        <v>20</v>
      </c>
      <c r="U51" s="9"/>
      <c r="V51" s="9"/>
      <c r="Z51" s="73"/>
      <c r="AA51" s="73"/>
    </row>
    <row r="52" spans="3:27" s="47" customFormat="1" ht="18" customHeight="1" x14ac:dyDescent="0.3">
      <c r="C52" s="9"/>
      <c r="D52" s="9"/>
      <c r="E52" s="9"/>
      <c r="F52" s="58" t="str">
        <f t="shared" si="5"/>
        <v>p</v>
      </c>
      <c r="G52" s="58" t="str">
        <f t="shared" si="6"/>
        <v>h</v>
      </c>
      <c r="H52" s="9"/>
      <c r="J52" s="18">
        <f>MOD($V$33-$V$32+$V$34+N52-1,26)+1</f>
        <v>20</v>
      </c>
      <c r="K52" s="26" t="str">
        <f t="shared" si="7"/>
        <v>n</v>
      </c>
      <c r="L52" s="23" t="str">
        <f>INDEX($D$2:$D$27,MATCH(J52,$B$2:$B$27,0))</f>
        <v>t</v>
      </c>
      <c r="M52" s="18" t="s">
        <v>19</v>
      </c>
      <c r="N52" s="53">
        <f t="shared" si="4"/>
        <v>20</v>
      </c>
      <c r="O52" s="46"/>
      <c r="Q52" s="64" t="s">
        <v>20</v>
      </c>
      <c r="R52" s="10" t="str">
        <f>INDEX(Rotor!$A$2:$H$27,S52,$S$31)</f>
        <v>p</v>
      </c>
      <c r="S52" s="53">
        <v>21</v>
      </c>
      <c r="U52" s="9"/>
      <c r="V52" s="9"/>
      <c r="Z52" s="73"/>
      <c r="AA52" s="73"/>
    </row>
    <row r="53" spans="3:27" s="47" customFormat="1" ht="18" customHeight="1" x14ac:dyDescent="0.3">
      <c r="C53" s="9"/>
      <c r="D53" s="9"/>
      <c r="E53" s="9"/>
      <c r="F53" s="63" t="str">
        <f t="shared" si="5"/>
        <v>y</v>
      </c>
      <c r="G53" s="63" t="str">
        <f t="shared" si="6"/>
        <v>x</v>
      </c>
      <c r="H53" s="9"/>
      <c r="J53" s="18">
        <f>MOD($V$33-$V$32+$V$34+N53-1,26)+1</f>
        <v>19</v>
      </c>
      <c r="K53" s="26" t="str">
        <f t="shared" si="7"/>
        <v>z</v>
      </c>
      <c r="L53" s="23" t="str">
        <f>INDEX($D$2:$D$27,MATCH(J53,$B$2:$B$27,0))</f>
        <v>s</v>
      </c>
      <c r="M53" s="18" t="s">
        <v>18</v>
      </c>
      <c r="N53" s="53">
        <f t="shared" si="4"/>
        <v>19</v>
      </c>
      <c r="O53" s="46"/>
      <c r="Q53" s="64" t="s">
        <v>21</v>
      </c>
      <c r="R53" s="10" t="str">
        <f>INDEX(Rotor!$A$2:$H$27,S53,$S$31)</f>
        <v>y</v>
      </c>
      <c r="S53" s="53">
        <v>22</v>
      </c>
      <c r="U53" s="9"/>
      <c r="V53" s="9"/>
    </row>
    <row r="54" spans="3:27" s="47" customFormat="1" ht="18" customHeight="1" x14ac:dyDescent="0.3">
      <c r="C54" s="9"/>
      <c r="D54" s="9"/>
      <c r="E54" s="9"/>
      <c r="F54" s="58" t="str">
        <f t="shared" si="5"/>
        <v>f</v>
      </c>
      <c r="G54" s="58" t="str">
        <f t="shared" si="6"/>
        <v>m</v>
      </c>
      <c r="H54" s="9"/>
      <c r="J54" s="18">
        <f>MOD($V$33-$V$32+$V$34+N54-1,26)+1</f>
        <v>18</v>
      </c>
      <c r="K54" s="26" t="str">
        <f t="shared" si="7"/>
        <v>g</v>
      </c>
      <c r="L54" s="23" t="str">
        <f>INDEX($D$2:$D$27,MATCH(J54,$B$2:$B$27,0))</f>
        <v>r</v>
      </c>
      <c r="M54" s="18" t="s">
        <v>17</v>
      </c>
      <c r="N54" s="53">
        <f t="shared" si="4"/>
        <v>18</v>
      </c>
      <c r="O54" s="46"/>
      <c r="Q54" s="64" t="s">
        <v>22</v>
      </c>
      <c r="R54" s="10" t="str">
        <f>INDEX(Rotor!$A$2:$H$27,S54,$S$31)</f>
        <v>f</v>
      </c>
      <c r="S54" s="53">
        <v>23</v>
      </c>
      <c r="U54" s="9"/>
      <c r="V54" s="9"/>
    </row>
    <row r="55" spans="3:27" s="47" customFormat="1" ht="18" customHeight="1" x14ac:dyDescent="0.3">
      <c r="C55" s="9"/>
      <c r="D55" s="9"/>
      <c r="E55" s="9"/>
      <c r="F55" s="63" t="str">
        <f t="shared" si="5"/>
        <v>v</v>
      </c>
      <c r="G55" s="63" t="str">
        <f t="shared" si="6"/>
        <v>i</v>
      </c>
      <c r="H55" s="9"/>
      <c r="J55" s="18">
        <f>MOD($V$33-$V$32+$V$34+N55-1,26)+1</f>
        <v>17</v>
      </c>
      <c r="K55" s="26" t="str">
        <f t="shared" si="7"/>
        <v>q</v>
      </c>
      <c r="L55" s="23" t="str">
        <f>INDEX($D$2:$D$27,MATCH(J55,$B$2:$B$27,0))</f>
        <v>q</v>
      </c>
      <c r="M55" s="18" t="s">
        <v>16</v>
      </c>
      <c r="N55" s="53">
        <f t="shared" si="4"/>
        <v>17</v>
      </c>
      <c r="O55" s="46"/>
      <c r="Q55" s="64" t="s">
        <v>23</v>
      </c>
      <c r="R55" s="10" t="str">
        <f>INDEX(Rotor!$A$2:$H$27,S55,$S$31)</f>
        <v>v</v>
      </c>
      <c r="S55" s="53">
        <v>24</v>
      </c>
      <c r="U55" s="9"/>
      <c r="V55" s="9"/>
    </row>
    <row r="56" spans="3:27" s="47" customFormat="1" ht="18" customHeight="1" x14ac:dyDescent="0.3">
      <c r="C56" s="9"/>
      <c r="D56" s="9"/>
      <c r="E56" s="9"/>
      <c r="F56" s="58" t="str">
        <f t="shared" si="5"/>
        <v>o</v>
      </c>
      <c r="G56" s="58" t="str">
        <f t="shared" si="6"/>
        <v>v</v>
      </c>
      <c r="H56" s="9"/>
      <c r="J56" s="18">
        <f>MOD($V$33-$V$32+$V$34+N56-1,26)+1</f>
        <v>16</v>
      </c>
      <c r="K56" s="26" t="str">
        <f t="shared" si="7"/>
        <v>c</v>
      </c>
      <c r="L56" s="23" t="str">
        <f>INDEX($D$2:$D$27,MATCH(J56,$B$2:$B$27,0))</f>
        <v>p</v>
      </c>
      <c r="M56" s="18" t="s">
        <v>15</v>
      </c>
      <c r="N56" s="53">
        <f t="shared" si="4"/>
        <v>16</v>
      </c>
      <c r="O56" s="46"/>
      <c r="Q56" s="64" t="s">
        <v>24</v>
      </c>
      <c r="R56" s="10" t="str">
        <f>INDEX(Rotor!$A$2:$H$27,S56,$S$31)</f>
        <v>o</v>
      </c>
      <c r="S56" s="53">
        <v>25</v>
      </c>
      <c r="U56" s="9"/>
      <c r="V56" s="9"/>
    </row>
    <row r="57" spans="3:27" s="47" customFormat="1" ht="18" customHeight="1" thickBot="1" x14ac:dyDescent="0.35">
      <c r="C57" s="9"/>
      <c r="D57" s="9"/>
      <c r="E57" s="9"/>
      <c r="F57" s="19" t="str">
        <f t="shared" si="5"/>
        <v>e</v>
      </c>
      <c r="G57" s="19" t="str">
        <f t="shared" si="6"/>
        <v>s</v>
      </c>
      <c r="H57" s="9"/>
      <c r="J57" s="19">
        <f>MOD($V$33-$V$32+$V$34+N57-1,26)+1</f>
        <v>15</v>
      </c>
      <c r="K57" s="27" t="str">
        <f t="shared" si="7"/>
        <v>m</v>
      </c>
      <c r="L57" s="24" t="str">
        <f>INDEX($D$2:$D$27,MATCH(J57,$B$2:$B$27,0))</f>
        <v>o</v>
      </c>
      <c r="M57" s="19" t="s">
        <v>14</v>
      </c>
      <c r="N57" s="53">
        <f t="shared" si="4"/>
        <v>15</v>
      </c>
      <c r="O57" s="46"/>
      <c r="Q57" s="72" t="s">
        <v>25</v>
      </c>
      <c r="R57" s="12" t="str">
        <f>INDEX(Rotor!$A$2:$H$27,S57,$S$31)</f>
        <v>e</v>
      </c>
      <c r="S57" s="53">
        <v>26</v>
      </c>
      <c r="U57" s="9"/>
      <c r="V57" s="9"/>
    </row>
    <row r="58" spans="3:27" ht="15" customHeight="1" x14ac:dyDescent="0.3">
      <c r="N58" s="53"/>
      <c r="S58" s="53"/>
    </row>
    <row r="59" spans="3:27" ht="15" customHeight="1" x14ac:dyDescent="0.3">
      <c r="C59" s="9"/>
      <c r="D59" s="9"/>
      <c r="N59" s="53"/>
      <c r="S59" s="53"/>
    </row>
    <row r="60" spans="3:27" ht="15" customHeight="1" thickBot="1" x14ac:dyDescent="0.35">
      <c r="C60" s="9"/>
      <c r="D60" s="9"/>
      <c r="N60" s="53"/>
      <c r="S60" s="53"/>
    </row>
    <row r="61" spans="3:27" ht="48" customHeight="1" thickBot="1" x14ac:dyDescent="0.35">
      <c r="C61" s="9"/>
      <c r="D61" s="9"/>
      <c r="F61" s="4" t="s">
        <v>50</v>
      </c>
      <c r="G61" s="4" t="s">
        <v>51</v>
      </c>
      <c r="J61" s="7" t="s">
        <v>45</v>
      </c>
      <c r="K61" s="7" t="s">
        <v>35</v>
      </c>
      <c r="L61" s="7" t="s">
        <v>36</v>
      </c>
      <c r="M61" s="4" t="s">
        <v>44</v>
      </c>
      <c r="N61" s="53"/>
      <c r="Q61" s="52" t="s">
        <v>41</v>
      </c>
      <c r="R61" s="55" t="str">
        <f>Enigma!C6</f>
        <v>III</v>
      </c>
      <c r="S61" s="53">
        <f>MATCH(R61,Rotor!$1:$1,0)</f>
        <v>8</v>
      </c>
    </row>
    <row r="62" spans="3:27" s="47" customFormat="1" ht="18" customHeight="1" x14ac:dyDescent="0.3">
      <c r="C62" s="9"/>
      <c r="D62" s="9"/>
      <c r="E62" s="9"/>
      <c r="F62" s="58" t="str">
        <f>INDEX($M$62:$M$87,MATCH(INDEX($K$62:$K$87,MATCH(D2,$M$2:$M$27,0)),$L$62:$L$87,0))</f>
        <v>b</v>
      </c>
      <c r="G62" s="58" t="str">
        <f>INDEX($M$62:$M$87,MATCH(INDEX($L$62:$L$87,MATCH(D2,$M$62:$M$87,0)),$K$62:$K$87,0))</f>
        <v>t</v>
      </c>
      <c r="H62" s="9"/>
      <c r="J62" s="17">
        <f>MOD($V$62-$V$63+$V$64+N62-1,26)+1</f>
        <v>14</v>
      </c>
      <c r="K62" s="25" t="str">
        <f>INDEX($R$62:$R$87,MATCH(L62,$Q$62:$Q$87,0))</f>
        <v>n</v>
      </c>
      <c r="L62" s="20" t="str">
        <f>INDEX($D$2:$D$27,MATCH(J62,$B$2:$B$27,0))</f>
        <v>n</v>
      </c>
      <c r="M62" s="17" t="s">
        <v>13</v>
      </c>
      <c r="N62" s="53">
        <f t="shared" ref="N62:N87" si="8">INDEX($C$2:$C$27,MATCH($M62,$D$2:$D$27,0))-96</f>
        <v>14</v>
      </c>
      <c r="Q62" s="59" t="s">
        <v>0</v>
      </c>
      <c r="R62" s="14" t="str">
        <f>INDEX(Rotor!$A$2:$H$27,S62,$S$61)</f>
        <v>b</v>
      </c>
      <c r="S62" s="53">
        <v>1</v>
      </c>
      <c r="U62" s="60" t="s">
        <v>31</v>
      </c>
      <c r="V62" s="49">
        <f>Enigma!D6</f>
        <v>1</v>
      </c>
      <c r="W62" s="50" t="str">
        <f>INDEX($D$2:$D$27,MATCH(V62,$B$2:$B$27,0))</f>
        <v>a</v>
      </c>
      <c r="Z62" s="47" t="s">
        <v>33</v>
      </c>
    </row>
    <row r="63" spans="3:27" s="47" customFormat="1" ht="18" customHeight="1" x14ac:dyDescent="0.3">
      <c r="C63" s="9"/>
      <c r="D63" s="9"/>
      <c r="E63" s="9"/>
      <c r="F63" s="63" t="str">
        <f t="shared" ref="F63:F87" si="9">INDEX($M$62:$M$87,MATCH(INDEX($K$62:$K$87,MATCH(D3,$M$2:$M$27,0)),$L$62:$L$87,0))</f>
        <v>d</v>
      </c>
      <c r="G63" s="63" t="str">
        <f t="shared" ref="G63:G87" si="10">INDEX($M$62:$M$87,MATCH(INDEX($L$62:$L$87,MATCH(D3,$M$62:$M$87,0)),$K$62:$K$87,0))</f>
        <v>a</v>
      </c>
      <c r="H63" s="9"/>
      <c r="J63" s="18">
        <f>MOD($V$62-$V$63+$V$64+N63-1,26)+1</f>
        <v>13</v>
      </c>
      <c r="K63" s="26" t="str">
        <f t="shared" ref="K63:K87" si="11">INDEX($R$62:$R$87,MATCH(L63,$Q$62:$Q$87,0))</f>
        <v>z</v>
      </c>
      <c r="L63" s="22" t="str">
        <f>INDEX($D$2:$D$27,MATCH(J63,$B$2:$B$27,0))</f>
        <v>m</v>
      </c>
      <c r="M63" s="18" t="s">
        <v>12</v>
      </c>
      <c r="N63" s="53">
        <f t="shared" si="8"/>
        <v>13</v>
      </c>
      <c r="Q63" s="64" t="s">
        <v>1</v>
      </c>
      <c r="R63" s="10" t="str">
        <f>INDEX(Rotor!$A$2:$H$27,S63,$S$61)</f>
        <v>d</v>
      </c>
      <c r="S63" s="53">
        <v>2</v>
      </c>
      <c r="U63" s="65" t="s">
        <v>28</v>
      </c>
      <c r="V63" s="48">
        <f>Enigma!E6</f>
        <v>1</v>
      </c>
      <c r="W63" s="10" t="str">
        <f>INDEX($D$2:$D$27,MATCH(V63,$B$2:$B$27,0))</f>
        <v>a</v>
      </c>
      <c r="Z63" s="47" t="s">
        <v>33</v>
      </c>
    </row>
    <row r="64" spans="3:27" s="47" customFormat="1" ht="18" customHeight="1" thickBot="1" x14ac:dyDescent="0.35">
      <c r="C64" s="9"/>
      <c r="D64" s="9"/>
      <c r="E64" s="9"/>
      <c r="F64" s="58" t="str">
        <f t="shared" si="9"/>
        <v>f</v>
      </c>
      <c r="G64" s="58" t="str">
        <f t="shared" si="10"/>
        <v>g</v>
      </c>
      <c r="H64" s="9"/>
      <c r="J64" s="18">
        <f>MOD($V$62-$V$63+$V$64+N64-1,26)+1</f>
        <v>12</v>
      </c>
      <c r="K64" s="26" t="str">
        <f t="shared" si="11"/>
        <v>v</v>
      </c>
      <c r="L64" s="22" t="str">
        <f>INDEX($D$2:$D$27,MATCH(J64,$B$2:$B$27,0))</f>
        <v>L</v>
      </c>
      <c r="M64" s="18" t="s">
        <v>11</v>
      </c>
      <c r="N64" s="53">
        <f t="shared" si="8"/>
        <v>12</v>
      </c>
      <c r="Q64" s="64" t="s">
        <v>2</v>
      </c>
      <c r="R64" s="10" t="str">
        <f>INDEX(Rotor!$A$2:$H$27,S64,$S$61)</f>
        <v>f</v>
      </c>
      <c r="S64" s="53">
        <v>3</v>
      </c>
      <c r="U64" s="67" t="s">
        <v>32</v>
      </c>
      <c r="V64" s="51">
        <v>0</v>
      </c>
      <c r="W64" s="12"/>
      <c r="Z64" s="46" t="s">
        <v>34</v>
      </c>
    </row>
    <row r="65" spans="3:29" s="47" customFormat="1" ht="18" customHeight="1" thickBot="1" x14ac:dyDescent="0.35">
      <c r="C65" s="9"/>
      <c r="D65" s="9"/>
      <c r="E65" s="9"/>
      <c r="F65" s="63" t="str">
        <f t="shared" si="9"/>
        <v>h</v>
      </c>
      <c r="G65" s="63" t="str">
        <f t="shared" si="10"/>
        <v>b</v>
      </c>
      <c r="H65" s="9"/>
      <c r="J65" s="18">
        <f>MOD($V$62-$V$63+$V$64+N65-1,26)+1</f>
        <v>11</v>
      </c>
      <c r="K65" s="26" t="str">
        <f t="shared" si="11"/>
        <v>x</v>
      </c>
      <c r="L65" s="22" t="str">
        <f>INDEX($D$2:$D$27,MATCH(J65,$B$2:$B$27,0))</f>
        <v>k</v>
      </c>
      <c r="M65" s="18" t="s">
        <v>10</v>
      </c>
      <c r="N65" s="53">
        <f t="shared" si="8"/>
        <v>11</v>
      </c>
      <c r="O65" s="46"/>
      <c r="Q65" s="64" t="s">
        <v>3</v>
      </c>
      <c r="R65" s="10" t="str">
        <f>INDEX(Rotor!$A$2:$H$27,S65,$S$61)</f>
        <v>h</v>
      </c>
      <c r="S65" s="53">
        <v>4</v>
      </c>
      <c r="U65" s="9"/>
      <c r="V65" s="46"/>
      <c r="W65" s="46"/>
      <c r="X65" s="46"/>
    </row>
    <row r="66" spans="3:29" s="47" customFormat="1" ht="18" customHeight="1" x14ac:dyDescent="0.3">
      <c r="C66" s="9"/>
      <c r="D66" s="9"/>
      <c r="E66" s="9"/>
      <c r="F66" s="58" t="str">
        <f t="shared" si="9"/>
        <v>j</v>
      </c>
      <c r="G66" s="58" t="str">
        <f t="shared" si="10"/>
        <v>p</v>
      </c>
      <c r="H66" s="9"/>
      <c r="J66" s="18">
        <f>MOD($V$62-$V$63+$V$64+N66-1,26)+1</f>
        <v>10</v>
      </c>
      <c r="K66" s="26" t="str">
        <f t="shared" si="11"/>
        <v>t</v>
      </c>
      <c r="L66" s="22" t="str">
        <f>INDEX($D$2:$D$27,MATCH(J66,$B$2:$B$27,0))</f>
        <v>J</v>
      </c>
      <c r="M66" s="18" t="s">
        <v>9</v>
      </c>
      <c r="N66" s="53">
        <f t="shared" si="8"/>
        <v>10</v>
      </c>
      <c r="O66" s="46"/>
      <c r="Q66" s="64" t="s">
        <v>4</v>
      </c>
      <c r="R66" s="10" t="str">
        <f>INDEX(Rotor!$A$2:$H$27,S66,$S$61)</f>
        <v>j</v>
      </c>
      <c r="S66" s="53">
        <v>5</v>
      </c>
      <c r="U66" s="42" t="s">
        <v>46</v>
      </c>
      <c r="V66" s="74" t="s">
        <v>29</v>
      </c>
      <c r="W66" s="30" t="str">
        <f>W37</f>
        <v>L</v>
      </c>
      <c r="X66" s="31"/>
      <c r="Y66" s="30" t="str">
        <f>INDEX($L$62:$L$87,MATCH(W66,M62:M87,0))</f>
        <v>L</v>
      </c>
      <c r="Z66" s="30" t="str">
        <f>INDEX($R$62:$R$87,MATCH(Y66,$Q$62:$Q$87,0))</f>
        <v>v</v>
      </c>
      <c r="AA66" s="31" t="str">
        <f>INDEX($D$2:$D$27,MATCH(AA67,$B$2:$B$27,0))</f>
        <v>v</v>
      </c>
      <c r="AB66" s="9"/>
    </row>
    <row r="67" spans="3:29" s="47" customFormat="1" ht="18" customHeight="1" thickBot="1" x14ac:dyDescent="0.35">
      <c r="C67" s="9"/>
      <c r="D67" s="9"/>
      <c r="E67" s="9"/>
      <c r="F67" s="63" t="str">
        <f t="shared" si="9"/>
        <v>l</v>
      </c>
      <c r="G67" s="63" t="str">
        <f t="shared" si="10"/>
        <v>c</v>
      </c>
      <c r="H67" s="9"/>
      <c r="J67" s="18">
        <f>MOD($V$62-$V$63+$V$64+N67-1,26)+1</f>
        <v>9</v>
      </c>
      <c r="K67" s="26" t="str">
        <f t="shared" si="11"/>
        <v>r</v>
      </c>
      <c r="L67" s="22" t="str">
        <f>INDEX($D$2:$D$27,MATCH(J67,$B$2:$B$27,0))</f>
        <v>i</v>
      </c>
      <c r="M67" s="18" t="s">
        <v>8</v>
      </c>
      <c r="N67" s="53">
        <f t="shared" si="8"/>
        <v>9</v>
      </c>
      <c r="O67" s="46"/>
      <c r="Q67" s="64" t="s">
        <v>5</v>
      </c>
      <c r="R67" s="10" t="str">
        <f>INDEX(Rotor!$A$2:$H$27,S67,$S$61)</f>
        <v>l</v>
      </c>
      <c r="S67" s="53">
        <v>6</v>
      </c>
      <c r="U67" s="43"/>
      <c r="V67" s="75" t="s">
        <v>30</v>
      </c>
      <c r="W67" s="33" t="str">
        <f>AA66</f>
        <v>v</v>
      </c>
      <c r="X67" s="24"/>
      <c r="Y67" s="35">
        <f>INDEX($B$2:$B$27,MATCH(Y66,$D$2:$D$27,0))</f>
        <v>12</v>
      </c>
      <c r="Z67" s="35">
        <f>INDEX($B$2:$B$27,MATCH(Z66,$D$2:$D$27,0))</f>
        <v>22</v>
      </c>
      <c r="AA67" s="37">
        <f>MOD(-$V$62+$V$63-$V$64+Z67-1,26)+1</f>
        <v>22</v>
      </c>
      <c r="AB67" s="9"/>
      <c r="AC67" s="68"/>
    </row>
    <row r="68" spans="3:29" s="47" customFormat="1" ht="18" customHeight="1" thickBot="1" x14ac:dyDescent="0.35">
      <c r="C68" s="9"/>
      <c r="D68" s="9"/>
      <c r="E68" s="9"/>
      <c r="F68" s="58" t="str">
        <f t="shared" si="9"/>
        <v>c</v>
      </c>
      <c r="G68" s="58" t="str">
        <f t="shared" si="10"/>
        <v>s</v>
      </c>
      <c r="H68" s="9"/>
      <c r="J68" s="18">
        <f>MOD($V$62-$V$63+$V$64+N68-1,26)+1</f>
        <v>8</v>
      </c>
      <c r="K68" s="26" t="str">
        <f t="shared" si="11"/>
        <v>p</v>
      </c>
      <c r="L68" s="22" t="str">
        <f>INDEX($D$2:$D$27,MATCH(J68,$B$2:$B$27,0))</f>
        <v>h</v>
      </c>
      <c r="M68" s="18" t="s">
        <v>7</v>
      </c>
      <c r="N68" s="53">
        <f t="shared" si="8"/>
        <v>8</v>
      </c>
      <c r="O68" s="46"/>
      <c r="Q68" s="64" t="s">
        <v>6</v>
      </c>
      <c r="R68" s="10" t="str">
        <f>INDEX(Rotor!$A$2:$H$27,S68,$S$61)</f>
        <v>c</v>
      </c>
      <c r="S68" s="53">
        <v>7</v>
      </c>
      <c r="U68" s="21"/>
      <c r="V68" s="9"/>
      <c r="W68" s="9"/>
      <c r="X68" s="9"/>
      <c r="Y68" s="9"/>
      <c r="Z68" s="9"/>
      <c r="AA68" s="23"/>
      <c r="AB68" s="9"/>
    </row>
    <row r="69" spans="3:29" s="47" customFormat="1" ht="18" customHeight="1" x14ac:dyDescent="0.3">
      <c r="C69" s="9"/>
      <c r="D69" s="9"/>
      <c r="E69" s="9"/>
      <c r="F69" s="63" t="str">
        <f t="shared" si="9"/>
        <v>p</v>
      </c>
      <c r="G69" s="63" t="str">
        <f t="shared" si="10"/>
        <v>d</v>
      </c>
      <c r="H69" s="9"/>
      <c r="J69" s="18">
        <f>MOD($V$62-$V$63+$V$64+N69-1,26)+1</f>
        <v>7</v>
      </c>
      <c r="K69" s="26" t="str">
        <f t="shared" si="11"/>
        <v>c</v>
      </c>
      <c r="L69" s="22" t="str">
        <f>INDEX($D$2:$D$27,MATCH(J69,$B$2:$B$27,0))</f>
        <v>g</v>
      </c>
      <c r="M69" s="18" t="s">
        <v>6</v>
      </c>
      <c r="N69" s="53">
        <f t="shared" si="8"/>
        <v>7</v>
      </c>
      <c r="O69" s="46"/>
      <c r="Q69" s="64" t="s">
        <v>7</v>
      </c>
      <c r="R69" s="10" t="str">
        <f>INDEX(Rotor!$A$2:$H$27,S69,$S$61)</f>
        <v>p</v>
      </c>
      <c r="S69" s="53">
        <v>8</v>
      </c>
      <c r="U69" s="44" t="s">
        <v>47</v>
      </c>
      <c r="V69" s="29" t="s">
        <v>29</v>
      </c>
      <c r="W69" s="30" t="str">
        <f>INDEX(Reflector!$A$2:$K$27,MATCH(W67,Reflector!$A$2:$A$27,0),W73)</f>
        <v>w</v>
      </c>
      <c r="X69" s="31"/>
      <c r="Y69" s="34" t="str">
        <f>INDEX($L$62:$L$87,MATCH(W69,M62:M87,0))</f>
        <v>w</v>
      </c>
      <c r="Z69" s="34" t="str">
        <f>INDEX($Q$62:$Q$87,MATCH(Y69,$R$62:$R$87,0))</f>
        <v>r</v>
      </c>
      <c r="AA69" s="38" t="str">
        <f>INDEX($D$2:$D$27,MATCH(AA70,$B$2:$B$27,0))</f>
        <v>r</v>
      </c>
    </row>
    <row r="70" spans="3:29" s="47" customFormat="1" ht="18" customHeight="1" thickBot="1" x14ac:dyDescent="0.35">
      <c r="C70" s="9"/>
      <c r="D70" s="9"/>
      <c r="E70" s="9"/>
      <c r="F70" s="58" t="str">
        <f t="shared" si="9"/>
        <v>r</v>
      </c>
      <c r="G70" s="58" t="str">
        <f t="shared" si="10"/>
        <v>q</v>
      </c>
      <c r="H70" s="9"/>
      <c r="J70" s="18">
        <f>MOD($V$62-$V$63+$V$64+N70-1,26)+1</f>
        <v>6</v>
      </c>
      <c r="K70" s="26" t="str">
        <f t="shared" si="11"/>
        <v>l</v>
      </c>
      <c r="L70" s="22" t="str">
        <f>INDEX($D$2:$D$27,MATCH(J70,$B$2:$B$27,0))</f>
        <v>f</v>
      </c>
      <c r="M70" s="18" t="s">
        <v>5</v>
      </c>
      <c r="N70" s="53">
        <f t="shared" si="8"/>
        <v>6</v>
      </c>
      <c r="O70" s="46"/>
      <c r="Q70" s="64" t="s">
        <v>8</v>
      </c>
      <c r="R70" s="10" t="str">
        <f>INDEX(Rotor!$A$2:$H$27,S70,$S$61)</f>
        <v>r</v>
      </c>
      <c r="S70" s="53">
        <v>9</v>
      </c>
      <c r="U70" s="45"/>
      <c r="V70" s="32" t="s">
        <v>30</v>
      </c>
      <c r="W70" s="33" t="str">
        <f>AA69</f>
        <v>r</v>
      </c>
      <c r="X70" s="24"/>
      <c r="Y70" s="33">
        <f>INDEX($B$2:$B$27,MATCH(Y69,$D$2:$D$27,0))</f>
        <v>23</v>
      </c>
      <c r="Z70" s="33">
        <f>INDEX($B$2:$B$27,MATCH(Z69,$D$2:$D$27,0))</f>
        <v>18</v>
      </c>
      <c r="AA70" s="24">
        <f>MOD(-$V$62+$V$63+$V$64+Z70-1,26)+1</f>
        <v>18</v>
      </c>
    </row>
    <row r="71" spans="3:29" s="47" customFormat="1" ht="18" customHeight="1" x14ac:dyDescent="0.3">
      <c r="C71" s="9"/>
      <c r="D71" s="9"/>
      <c r="E71" s="9"/>
      <c r="F71" s="63" t="str">
        <f t="shared" si="9"/>
        <v>t</v>
      </c>
      <c r="G71" s="63" t="str">
        <f t="shared" si="10"/>
        <v>e</v>
      </c>
      <c r="H71" s="9"/>
      <c r="J71" s="18">
        <f>MOD($V$62-$V$63+$V$64+N71-1,26)+1</f>
        <v>5</v>
      </c>
      <c r="K71" s="26" t="str">
        <f t="shared" si="11"/>
        <v>j</v>
      </c>
      <c r="L71" s="22" t="str">
        <f>INDEX($D$2:$D$27,MATCH(J71,$B$2:$B$27,0))</f>
        <v>e</v>
      </c>
      <c r="M71" s="18" t="s">
        <v>4</v>
      </c>
      <c r="N71" s="53">
        <f t="shared" si="8"/>
        <v>5</v>
      </c>
      <c r="O71" s="46"/>
      <c r="Q71" s="64" t="s">
        <v>9</v>
      </c>
      <c r="R71" s="10" t="str">
        <f>INDEX(Rotor!$A$2:$H$27,S71,$S$61)</f>
        <v>t</v>
      </c>
      <c r="S71" s="53">
        <v>10</v>
      </c>
      <c r="U71" s="9"/>
      <c r="X71" s="9"/>
      <c r="Y71" s="9"/>
    </row>
    <row r="72" spans="3:29" s="47" customFormat="1" ht="18" customHeight="1" thickBot="1" x14ac:dyDescent="0.35">
      <c r="C72" s="9"/>
      <c r="D72" s="9"/>
      <c r="E72" s="9"/>
      <c r="F72" s="58" t="str">
        <f t="shared" si="9"/>
        <v>x</v>
      </c>
      <c r="G72" s="58" t="str">
        <f t="shared" si="10"/>
        <v>u</v>
      </c>
      <c r="H72" s="9"/>
      <c r="J72" s="18">
        <f>MOD($V$62-$V$63+$V$64+N72-1,26)+1</f>
        <v>4</v>
      </c>
      <c r="K72" s="26" t="str">
        <f t="shared" si="11"/>
        <v>h</v>
      </c>
      <c r="L72" s="22" t="str">
        <f>INDEX($D$2:$D$27,MATCH(J72,$B$2:$B$27,0))</f>
        <v>d</v>
      </c>
      <c r="M72" s="18" t="s">
        <v>3</v>
      </c>
      <c r="N72" s="53">
        <f t="shared" si="8"/>
        <v>4</v>
      </c>
      <c r="O72" s="46"/>
      <c r="Q72" s="64" t="s">
        <v>10</v>
      </c>
      <c r="R72" s="10" t="str">
        <f>INDEX(Rotor!$A$2:$H$27,S72,$S$61)</f>
        <v>x</v>
      </c>
      <c r="S72" s="53">
        <v>11</v>
      </c>
      <c r="U72" s="9"/>
      <c r="V72" s="9"/>
    </row>
    <row r="73" spans="3:29" s="47" customFormat="1" ht="18" customHeight="1" thickBot="1" x14ac:dyDescent="0.35">
      <c r="C73" s="9"/>
      <c r="D73" s="9"/>
      <c r="E73" s="9"/>
      <c r="F73" s="63" t="str">
        <f t="shared" si="9"/>
        <v>v</v>
      </c>
      <c r="G73" s="63" t="str">
        <f t="shared" si="10"/>
        <v>f</v>
      </c>
      <c r="H73" s="9"/>
      <c r="J73" s="18">
        <f>MOD($V$62-$V$63+$V$64+N73-1,26)+1</f>
        <v>3</v>
      </c>
      <c r="K73" s="26" t="str">
        <f t="shared" si="11"/>
        <v>f</v>
      </c>
      <c r="L73" s="22" t="str">
        <f>INDEX($D$2:$D$27,MATCH(J73,$B$2:$B$27,0))</f>
        <v>c</v>
      </c>
      <c r="M73" s="18" t="s">
        <v>2</v>
      </c>
      <c r="N73" s="53">
        <f t="shared" si="8"/>
        <v>3</v>
      </c>
      <c r="Q73" s="64" t="s">
        <v>11</v>
      </c>
      <c r="R73" s="10" t="str">
        <f>INDEX(Rotor!$A$2:$H$27,S73,$S$61)</f>
        <v>v</v>
      </c>
      <c r="S73" s="53">
        <v>12</v>
      </c>
      <c r="U73" s="76" t="s">
        <v>49</v>
      </c>
      <c r="V73" s="77" t="str">
        <f>Enigma!C8</f>
        <v>B</v>
      </c>
      <c r="W73" s="53">
        <f>MATCH(V73,Reflector!$1:$1,0)</f>
        <v>2</v>
      </c>
    </row>
    <row r="74" spans="3:29" s="47" customFormat="1" ht="18" customHeight="1" thickBot="1" x14ac:dyDescent="0.35">
      <c r="C74" s="9"/>
      <c r="D74" s="9"/>
      <c r="E74" s="9"/>
      <c r="F74" s="58" t="str">
        <f t="shared" si="9"/>
        <v>z</v>
      </c>
      <c r="G74" s="58" t="str">
        <f t="shared" si="10"/>
        <v>v</v>
      </c>
      <c r="H74" s="9"/>
      <c r="J74" s="18">
        <f>MOD($V$62-$V$63+$V$64+N74-1,26)+1</f>
        <v>2</v>
      </c>
      <c r="K74" s="26" t="str">
        <f t="shared" si="11"/>
        <v>d</v>
      </c>
      <c r="L74" s="22" t="str">
        <f>INDEX($D$2:$D$27,MATCH(J74,$B$2:$B$27,0))</f>
        <v>b</v>
      </c>
      <c r="M74" s="18" t="s">
        <v>1</v>
      </c>
      <c r="N74" s="53">
        <f t="shared" si="8"/>
        <v>2</v>
      </c>
      <c r="Q74" s="64" t="s">
        <v>12</v>
      </c>
      <c r="R74" s="10" t="str">
        <f>INDEX(Rotor!$A$2:$H$27,S74,$S$61)</f>
        <v>z</v>
      </c>
      <c r="S74" s="53">
        <v>13</v>
      </c>
      <c r="U74" s="9"/>
      <c r="V74" s="9"/>
    </row>
    <row r="75" spans="3:29" s="47" customFormat="1" ht="18" customHeight="1" thickBot="1" x14ac:dyDescent="0.35">
      <c r="C75" s="9"/>
      <c r="D75" s="9"/>
      <c r="E75" s="9"/>
      <c r="F75" s="63" t="str">
        <f t="shared" si="9"/>
        <v>n</v>
      </c>
      <c r="G75" s="63" t="str">
        <f t="shared" si="10"/>
        <v>n</v>
      </c>
      <c r="H75" s="9"/>
      <c r="J75" s="7">
        <f>MOD($V$62-$V$63+$V$64+N75-1,26)+1</f>
        <v>1</v>
      </c>
      <c r="K75" s="57" t="str">
        <f t="shared" si="11"/>
        <v>b</v>
      </c>
      <c r="L75" s="56" t="str">
        <f>INDEX($D$2:$D$27,MATCH(J75,$B$2:$B$27,0))</f>
        <v>a</v>
      </c>
      <c r="M75" s="7" t="s">
        <v>0</v>
      </c>
      <c r="N75" s="53">
        <f t="shared" si="8"/>
        <v>1</v>
      </c>
      <c r="Q75" s="64" t="s">
        <v>13</v>
      </c>
      <c r="R75" s="10" t="str">
        <f>INDEX(Rotor!$A$2:$H$27,S75,$S$61)</f>
        <v>n</v>
      </c>
      <c r="S75" s="53">
        <v>14</v>
      </c>
      <c r="U75" s="9"/>
      <c r="V75" s="9"/>
    </row>
    <row r="76" spans="3:29" s="47" customFormat="1" ht="18" customHeight="1" x14ac:dyDescent="0.3">
      <c r="C76" s="9"/>
      <c r="D76" s="9"/>
      <c r="E76" s="9"/>
      <c r="F76" s="58" t="str">
        <f t="shared" si="9"/>
        <v>y</v>
      </c>
      <c r="G76" s="58" t="str">
        <f t="shared" si="10"/>
        <v>z</v>
      </c>
      <c r="H76" s="9"/>
      <c r="J76" s="18">
        <f>MOD($V$62-$V$63+$V$64+N76-1,26)+1</f>
        <v>26</v>
      </c>
      <c r="K76" s="26" t="str">
        <f t="shared" si="11"/>
        <v>o</v>
      </c>
      <c r="L76" s="23" t="str">
        <f>INDEX($D$2:$D$27,MATCH(J76,$B$2:$B$27,0))</f>
        <v>z</v>
      </c>
      <c r="M76" s="18" t="s">
        <v>25</v>
      </c>
      <c r="N76" s="53">
        <f t="shared" si="8"/>
        <v>26</v>
      </c>
      <c r="Q76" s="64" t="s">
        <v>14</v>
      </c>
      <c r="R76" s="10" t="str">
        <f>INDEX(Rotor!$A$2:$H$27,S76,$S$61)</f>
        <v>y</v>
      </c>
      <c r="S76" s="53">
        <v>15</v>
      </c>
      <c r="U76" s="9"/>
      <c r="V76" s="9"/>
    </row>
    <row r="77" spans="3:29" s="47" customFormat="1" ht="18" customHeight="1" x14ac:dyDescent="0.3">
      <c r="C77" s="9"/>
      <c r="D77" s="9"/>
      <c r="E77" s="9"/>
      <c r="F77" s="63" t="str">
        <f t="shared" si="9"/>
        <v>e</v>
      </c>
      <c r="G77" s="63" t="str">
        <f t="shared" si="10"/>
        <v>h</v>
      </c>
      <c r="H77" s="9"/>
      <c r="J77" s="18">
        <f>MOD($V$62-$V$63+$V$64+N77-1,26)+1</f>
        <v>25</v>
      </c>
      <c r="K77" s="26" t="str">
        <f t="shared" si="11"/>
        <v>q</v>
      </c>
      <c r="L77" s="23" t="str">
        <f>INDEX($D$2:$D$27,MATCH(J77,$B$2:$B$27,0))</f>
        <v>y</v>
      </c>
      <c r="M77" s="18" t="s">
        <v>24</v>
      </c>
      <c r="N77" s="53">
        <f t="shared" si="8"/>
        <v>25</v>
      </c>
      <c r="Q77" s="64" t="s">
        <v>15</v>
      </c>
      <c r="R77" s="10" t="str">
        <f>INDEX(Rotor!$A$2:$H$27,S77,$S$61)</f>
        <v>e</v>
      </c>
      <c r="S77" s="53">
        <v>16</v>
      </c>
      <c r="U77" s="9"/>
      <c r="V77" s="9"/>
    </row>
    <row r="78" spans="3:29" s="47" customFormat="1" ht="18" customHeight="1" x14ac:dyDescent="0.3">
      <c r="C78" s="9"/>
      <c r="D78" s="9"/>
      <c r="E78" s="9"/>
      <c r="F78" s="58" t="str">
        <f t="shared" si="9"/>
        <v>i</v>
      </c>
      <c r="G78" s="58" t="str">
        <f t="shared" si="10"/>
        <v>y</v>
      </c>
      <c r="H78" s="9"/>
      <c r="J78" s="18">
        <f>MOD($V$62-$V$63+$V$64+N78-1,26)+1</f>
        <v>24</v>
      </c>
      <c r="K78" s="26" t="str">
        <f t="shared" si="11"/>
        <v>s</v>
      </c>
      <c r="L78" s="23" t="str">
        <f>INDEX($D$2:$D$27,MATCH(J78,$B$2:$B$27,0))</f>
        <v>x</v>
      </c>
      <c r="M78" s="18" t="s">
        <v>23</v>
      </c>
      <c r="N78" s="53">
        <f t="shared" si="8"/>
        <v>24</v>
      </c>
      <c r="Q78" s="64" t="s">
        <v>16</v>
      </c>
      <c r="R78" s="10" t="str">
        <f>INDEX(Rotor!$A$2:$H$27,S78,$S$61)</f>
        <v>i</v>
      </c>
      <c r="S78" s="53">
        <v>17</v>
      </c>
      <c r="U78" s="9"/>
      <c r="V78" s="9"/>
    </row>
    <row r="79" spans="3:29" s="47" customFormat="1" ht="18" customHeight="1" x14ac:dyDescent="0.3">
      <c r="C79" s="9"/>
      <c r="D79" s="9"/>
      <c r="E79" s="9"/>
      <c r="F79" s="63" t="str">
        <f t="shared" si="9"/>
        <v>w</v>
      </c>
      <c r="G79" s="63" t="str">
        <f t="shared" si="10"/>
        <v>i</v>
      </c>
      <c r="H79" s="9"/>
      <c r="J79" s="18">
        <f>MOD($V$62-$V$63+$V$64+N79-1,26)+1</f>
        <v>23</v>
      </c>
      <c r="K79" s="26" t="str">
        <f t="shared" si="11"/>
        <v>u</v>
      </c>
      <c r="L79" s="23" t="str">
        <f>INDEX($D$2:$D$27,MATCH(J79,$B$2:$B$27,0))</f>
        <v>w</v>
      </c>
      <c r="M79" s="18" t="s">
        <v>22</v>
      </c>
      <c r="N79" s="53">
        <f t="shared" si="8"/>
        <v>23</v>
      </c>
      <c r="O79" s="46"/>
      <c r="Q79" s="64" t="s">
        <v>17</v>
      </c>
      <c r="R79" s="10" t="str">
        <f>INDEX(Rotor!$A$2:$H$27,S79,$S$61)</f>
        <v>w</v>
      </c>
      <c r="S79" s="53">
        <v>18</v>
      </c>
      <c r="U79" s="9"/>
      <c r="V79" s="9"/>
    </row>
    <row r="80" spans="3:29" s="47" customFormat="1" ht="18" customHeight="1" x14ac:dyDescent="0.3">
      <c r="C80" s="9"/>
      <c r="D80" s="9"/>
      <c r="E80" s="9"/>
      <c r="F80" s="58" t="str">
        <f t="shared" si="9"/>
        <v>g</v>
      </c>
      <c r="G80" s="58" t="str">
        <f t="shared" si="10"/>
        <v>x</v>
      </c>
      <c r="H80" s="9"/>
      <c r="J80" s="18">
        <f>MOD($V$62-$V$63+$V$64+N80-1,26)+1</f>
        <v>22</v>
      </c>
      <c r="K80" s="26" t="str">
        <f t="shared" si="11"/>
        <v>m</v>
      </c>
      <c r="L80" s="23" t="str">
        <f>INDEX($D$2:$D$27,MATCH(J80,$B$2:$B$27,0))</f>
        <v>v</v>
      </c>
      <c r="M80" s="18" t="s">
        <v>21</v>
      </c>
      <c r="N80" s="53">
        <f t="shared" si="8"/>
        <v>22</v>
      </c>
      <c r="O80" s="46"/>
      <c r="Q80" s="64" t="s">
        <v>18</v>
      </c>
      <c r="R80" s="10" t="str">
        <f>INDEX(Rotor!$A$2:$H$27,S80,$S$61)</f>
        <v>g</v>
      </c>
      <c r="S80" s="53">
        <v>19</v>
      </c>
      <c r="U80" s="9"/>
      <c r="V80" s="9"/>
    </row>
    <row r="81" spans="3:22" s="47" customFormat="1" ht="18" customHeight="1" x14ac:dyDescent="0.3">
      <c r="C81" s="9"/>
      <c r="D81" s="9"/>
      <c r="E81" s="9"/>
      <c r="F81" s="63" t="str">
        <f t="shared" si="9"/>
        <v>a</v>
      </c>
      <c r="G81" s="63" t="str">
        <f t="shared" si="10"/>
        <v>j</v>
      </c>
      <c r="H81" s="9"/>
      <c r="J81" s="18">
        <f>MOD($V$62-$V$63+$V$64+N81-1,26)+1</f>
        <v>21</v>
      </c>
      <c r="K81" s="26" t="str">
        <f t="shared" si="11"/>
        <v>k</v>
      </c>
      <c r="L81" s="23" t="str">
        <f>INDEX($D$2:$D$27,MATCH(J81,$B$2:$B$27,0))</f>
        <v>u</v>
      </c>
      <c r="M81" s="18" t="s">
        <v>20</v>
      </c>
      <c r="N81" s="53">
        <f t="shared" si="8"/>
        <v>21</v>
      </c>
      <c r="O81" s="46"/>
      <c r="Q81" s="64" t="s">
        <v>19</v>
      </c>
      <c r="R81" s="10" t="str">
        <f>INDEX(Rotor!$A$2:$H$27,S81,$S$61)</f>
        <v>a</v>
      </c>
      <c r="S81" s="53">
        <v>20</v>
      </c>
      <c r="U81" s="9"/>
      <c r="V81" s="9"/>
    </row>
    <row r="82" spans="3:22" s="47" customFormat="1" ht="18" customHeight="1" x14ac:dyDescent="0.3">
      <c r="C82" s="9"/>
      <c r="D82" s="9"/>
      <c r="E82" s="9"/>
      <c r="F82" s="58" t="str">
        <f t="shared" si="9"/>
        <v>k</v>
      </c>
      <c r="G82" s="58" t="str">
        <f t="shared" si="10"/>
        <v>w</v>
      </c>
      <c r="H82" s="9"/>
      <c r="J82" s="18">
        <f>MOD($V$62-$V$63+$V$64+N82-1,26)+1</f>
        <v>20</v>
      </c>
      <c r="K82" s="26" t="str">
        <f t="shared" si="11"/>
        <v>a</v>
      </c>
      <c r="L82" s="23" t="str">
        <f>INDEX($D$2:$D$27,MATCH(J82,$B$2:$B$27,0))</f>
        <v>t</v>
      </c>
      <c r="M82" s="18" t="s">
        <v>19</v>
      </c>
      <c r="N82" s="53">
        <f t="shared" si="8"/>
        <v>20</v>
      </c>
      <c r="O82" s="46"/>
      <c r="Q82" s="64" t="s">
        <v>20</v>
      </c>
      <c r="R82" s="10" t="str">
        <f>INDEX(Rotor!$A$2:$H$27,S82,$S$61)</f>
        <v>k</v>
      </c>
      <c r="S82" s="53">
        <v>21</v>
      </c>
      <c r="U82" s="9"/>
      <c r="V82" s="9"/>
    </row>
    <row r="83" spans="3:22" s="47" customFormat="1" ht="18" customHeight="1" x14ac:dyDescent="0.3">
      <c r="C83" s="9"/>
      <c r="D83" s="9"/>
      <c r="E83" s="9"/>
      <c r="F83" s="63" t="str">
        <f t="shared" si="9"/>
        <v>m</v>
      </c>
      <c r="G83" s="63" t="str">
        <f t="shared" si="10"/>
        <v>l</v>
      </c>
      <c r="H83" s="9"/>
      <c r="J83" s="18">
        <f>MOD($V$62-$V$63+$V$64+N83-1,26)+1</f>
        <v>19</v>
      </c>
      <c r="K83" s="26" t="str">
        <f t="shared" si="11"/>
        <v>g</v>
      </c>
      <c r="L83" s="23" t="str">
        <f>INDEX($D$2:$D$27,MATCH(J83,$B$2:$B$27,0))</f>
        <v>s</v>
      </c>
      <c r="M83" s="18" t="s">
        <v>18</v>
      </c>
      <c r="N83" s="53">
        <f t="shared" si="8"/>
        <v>19</v>
      </c>
      <c r="O83" s="46"/>
      <c r="Q83" s="64" t="s">
        <v>21</v>
      </c>
      <c r="R83" s="10" t="str">
        <f>INDEX(Rotor!$A$2:$H$27,S83,$S$61)</f>
        <v>m</v>
      </c>
      <c r="S83" s="53">
        <v>22</v>
      </c>
      <c r="U83" s="9"/>
      <c r="V83" s="9"/>
    </row>
    <row r="84" spans="3:22" s="47" customFormat="1" ht="18" customHeight="1" x14ac:dyDescent="0.3">
      <c r="C84" s="9"/>
      <c r="D84" s="9"/>
      <c r="E84" s="9"/>
      <c r="F84" s="58" t="str">
        <f t="shared" si="9"/>
        <v>u</v>
      </c>
      <c r="G84" s="58" t="str">
        <f t="shared" si="10"/>
        <v>r</v>
      </c>
      <c r="H84" s="9"/>
      <c r="J84" s="18">
        <f>MOD($V$62-$V$63+$V$64+N84-1,26)+1</f>
        <v>18</v>
      </c>
      <c r="K84" s="26" t="str">
        <f t="shared" si="11"/>
        <v>w</v>
      </c>
      <c r="L84" s="23" t="str">
        <f>INDEX($D$2:$D$27,MATCH(J84,$B$2:$B$27,0))</f>
        <v>r</v>
      </c>
      <c r="M84" s="18" t="s">
        <v>17</v>
      </c>
      <c r="N84" s="53">
        <f t="shared" si="8"/>
        <v>18</v>
      </c>
      <c r="O84" s="46"/>
      <c r="Q84" s="64" t="s">
        <v>22</v>
      </c>
      <c r="R84" s="10" t="str">
        <f>INDEX(Rotor!$A$2:$H$27,S84,$S$61)</f>
        <v>u</v>
      </c>
      <c r="S84" s="53">
        <v>23</v>
      </c>
      <c r="U84" s="9"/>
      <c r="V84" s="9"/>
    </row>
    <row r="85" spans="3:22" s="47" customFormat="1" ht="18" customHeight="1" x14ac:dyDescent="0.3">
      <c r="C85" s="9"/>
      <c r="D85" s="9"/>
      <c r="E85" s="9"/>
      <c r="F85" s="63" t="str">
        <f t="shared" si="9"/>
        <v>s</v>
      </c>
      <c r="G85" s="63" t="str">
        <f t="shared" si="10"/>
        <v>k</v>
      </c>
      <c r="H85" s="9"/>
      <c r="J85" s="18">
        <f>MOD($V$62-$V$63+$V$64+N85-1,26)+1</f>
        <v>17</v>
      </c>
      <c r="K85" s="26" t="str">
        <f t="shared" si="11"/>
        <v>i</v>
      </c>
      <c r="L85" s="23" t="str">
        <f>INDEX($D$2:$D$27,MATCH(J85,$B$2:$B$27,0))</f>
        <v>q</v>
      </c>
      <c r="M85" s="18" t="s">
        <v>16</v>
      </c>
      <c r="N85" s="53">
        <f t="shared" si="8"/>
        <v>17</v>
      </c>
      <c r="O85" s="46"/>
      <c r="Q85" s="64" t="s">
        <v>23</v>
      </c>
      <c r="R85" s="10" t="str">
        <f>INDEX(Rotor!$A$2:$H$27,S85,$S$61)</f>
        <v>s</v>
      </c>
      <c r="S85" s="53">
        <v>24</v>
      </c>
      <c r="U85" s="9"/>
      <c r="V85" s="9"/>
    </row>
    <row r="86" spans="3:22" s="47" customFormat="1" ht="18" customHeight="1" x14ac:dyDescent="0.3">
      <c r="C86" s="9"/>
      <c r="D86" s="9"/>
      <c r="E86" s="9"/>
      <c r="F86" s="58" t="str">
        <f t="shared" si="9"/>
        <v>q</v>
      </c>
      <c r="G86" s="58" t="str">
        <f t="shared" si="10"/>
        <v>o</v>
      </c>
      <c r="H86" s="9"/>
      <c r="J86" s="18">
        <f>MOD($V$62-$V$63+$V$64+N86-1,26)+1</f>
        <v>16</v>
      </c>
      <c r="K86" s="26" t="str">
        <f t="shared" si="11"/>
        <v>e</v>
      </c>
      <c r="L86" s="23" t="str">
        <f>INDEX($D$2:$D$27,MATCH(J86,$B$2:$B$27,0))</f>
        <v>p</v>
      </c>
      <c r="M86" s="18" t="s">
        <v>15</v>
      </c>
      <c r="N86" s="53">
        <f t="shared" si="8"/>
        <v>16</v>
      </c>
      <c r="O86" s="46"/>
      <c r="Q86" s="64" t="s">
        <v>24</v>
      </c>
      <c r="R86" s="10" t="str">
        <f>INDEX(Rotor!$A$2:$H$27,S86,$S$61)</f>
        <v>q</v>
      </c>
      <c r="S86" s="53">
        <v>25</v>
      </c>
      <c r="U86" s="9"/>
      <c r="V86" s="9"/>
    </row>
    <row r="87" spans="3:22" s="47" customFormat="1" ht="18" customHeight="1" thickBot="1" x14ac:dyDescent="0.35">
      <c r="C87" s="9"/>
      <c r="D87" s="9"/>
      <c r="E87" s="9"/>
      <c r="F87" s="19" t="str">
        <f t="shared" si="9"/>
        <v>o</v>
      </c>
      <c r="G87" s="19" t="str">
        <f t="shared" si="10"/>
        <v>m</v>
      </c>
      <c r="H87" s="9"/>
      <c r="J87" s="19">
        <f>MOD($V$62-$V$63+$V$64+N87-1,26)+1</f>
        <v>15</v>
      </c>
      <c r="K87" s="27" t="str">
        <f t="shared" si="11"/>
        <v>y</v>
      </c>
      <c r="L87" s="24" t="str">
        <f>INDEX($D$2:$D$27,MATCH(J87,$B$2:$B$27,0))</f>
        <v>o</v>
      </c>
      <c r="M87" s="19" t="s">
        <v>14</v>
      </c>
      <c r="N87" s="53">
        <f t="shared" si="8"/>
        <v>15</v>
      </c>
      <c r="O87" s="46"/>
      <c r="Q87" s="72" t="s">
        <v>25</v>
      </c>
      <c r="R87" s="12" t="str">
        <f>INDEX(Rotor!$A$2:$H$27,S87,$S$61)</f>
        <v>o</v>
      </c>
      <c r="S87" s="53">
        <v>26</v>
      </c>
      <c r="U87" s="9"/>
      <c r="V87" s="9"/>
    </row>
    <row r="88" spans="3:22" ht="15" customHeight="1" x14ac:dyDescent="0.3"/>
  </sheetData>
  <mergeCells count="6">
    <mergeCell ref="U36:U37"/>
    <mergeCell ref="U39:U40"/>
    <mergeCell ref="U66:U67"/>
    <mergeCell ref="U69:U70"/>
    <mergeCell ref="U6:U7"/>
    <mergeCell ref="U9:U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7" sqref="K7"/>
    </sheetView>
  </sheetViews>
  <sheetFormatPr baseColWidth="10" defaultRowHeight="14.4" x14ac:dyDescent="0.3"/>
  <sheetData>
    <row r="1" spans="1:8" ht="15" thickBot="1" x14ac:dyDescent="0.35">
      <c r="A1" s="52" t="s">
        <v>41</v>
      </c>
      <c r="B1" s="28" t="s">
        <v>39</v>
      </c>
      <c r="C1" s="8"/>
      <c r="D1" s="52" t="s">
        <v>41</v>
      </c>
      <c r="E1" s="28" t="s">
        <v>40</v>
      </c>
      <c r="F1" s="9"/>
      <c r="G1" s="52" t="s">
        <v>41</v>
      </c>
      <c r="H1" s="28" t="s">
        <v>42</v>
      </c>
    </row>
    <row r="2" spans="1:8" x14ac:dyDescent="0.3">
      <c r="A2" s="13" t="s">
        <v>0</v>
      </c>
      <c r="B2" s="14" t="s">
        <v>4</v>
      </c>
      <c r="C2" s="8"/>
      <c r="D2" s="13" t="s">
        <v>0</v>
      </c>
      <c r="E2" s="14" t="s">
        <v>0</v>
      </c>
      <c r="F2" s="9"/>
      <c r="G2" s="13" t="s">
        <v>0</v>
      </c>
      <c r="H2" s="14" t="s">
        <v>1</v>
      </c>
    </row>
    <row r="3" spans="1:8" x14ac:dyDescent="0.3">
      <c r="A3" s="1" t="s">
        <v>1</v>
      </c>
      <c r="B3" s="10" t="s">
        <v>10</v>
      </c>
      <c r="C3" s="8"/>
      <c r="D3" s="1" t="s">
        <v>1</v>
      </c>
      <c r="E3" s="10" t="s">
        <v>9</v>
      </c>
      <c r="F3" s="9"/>
      <c r="G3" s="1" t="s">
        <v>1</v>
      </c>
      <c r="H3" s="10" t="s">
        <v>3</v>
      </c>
    </row>
    <row r="4" spans="1:8" x14ac:dyDescent="0.3">
      <c r="A4" s="1" t="s">
        <v>2</v>
      </c>
      <c r="B4" s="10" t="s">
        <v>12</v>
      </c>
      <c r="C4" s="8"/>
      <c r="D4" s="1" t="s">
        <v>2</v>
      </c>
      <c r="E4" s="10" t="s">
        <v>3</v>
      </c>
      <c r="F4" s="9"/>
      <c r="G4" s="1" t="s">
        <v>2</v>
      </c>
      <c r="H4" s="10" t="s">
        <v>5</v>
      </c>
    </row>
    <row r="5" spans="1:8" x14ac:dyDescent="0.3">
      <c r="A5" s="1" t="s">
        <v>3</v>
      </c>
      <c r="B5" s="10" t="s">
        <v>5</v>
      </c>
      <c r="C5" s="8"/>
      <c r="D5" s="1" t="s">
        <v>3</v>
      </c>
      <c r="E5" s="10" t="s">
        <v>10</v>
      </c>
      <c r="F5" s="9"/>
      <c r="G5" s="1" t="s">
        <v>3</v>
      </c>
      <c r="H5" s="10" t="s">
        <v>7</v>
      </c>
    </row>
    <row r="6" spans="1:8" x14ac:dyDescent="0.3">
      <c r="A6" s="1" t="s">
        <v>4</v>
      </c>
      <c r="B6" s="10" t="s">
        <v>37</v>
      </c>
      <c r="C6" s="8"/>
      <c r="D6" s="1" t="s">
        <v>4</v>
      </c>
      <c r="E6" s="10" t="s">
        <v>18</v>
      </c>
      <c r="F6" s="9"/>
      <c r="G6" s="1" t="s">
        <v>4</v>
      </c>
      <c r="H6" s="10" t="s">
        <v>9</v>
      </c>
    </row>
    <row r="7" spans="1:8" x14ac:dyDescent="0.3">
      <c r="A7" s="1" t="s">
        <v>5</v>
      </c>
      <c r="B7" s="10" t="s">
        <v>6</v>
      </c>
      <c r="C7" s="8"/>
      <c r="D7" s="1" t="s">
        <v>5</v>
      </c>
      <c r="E7" s="10" t="s">
        <v>8</v>
      </c>
      <c r="F7" s="9"/>
      <c r="G7" s="1" t="s">
        <v>5</v>
      </c>
      <c r="H7" s="10" t="s">
        <v>11</v>
      </c>
    </row>
    <row r="8" spans="1:8" x14ac:dyDescent="0.3">
      <c r="A8" s="1" t="s">
        <v>6</v>
      </c>
      <c r="B8" s="10" t="s">
        <v>3</v>
      </c>
      <c r="C8" s="8"/>
      <c r="D8" s="1" t="s">
        <v>6</v>
      </c>
      <c r="E8" s="10" t="s">
        <v>17</v>
      </c>
      <c r="F8" s="9"/>
      <c r="G8" s="1" t="s">
        <v>6</v>
      </c>
      <c r="H8" s="10" t="s">
        <v>2</v>
      </c>
    </row>
    <row r="9" spans="1:8" x14ac:dyDescent="0.3">
      <c r="A9" s="1" t="s">
        <v>7</v>
      </c>
      <c r="B9" s="10" t="s">
        <v>16</v>
      </c>
      <c r="C9" s="8"/>
      <c r="D9" s="1" t="s">
        <v>7</v>
      </c>
      <c r="E9" s="10" t="s">
        <v>20</v>
      </c>
      <c r="F9" s="9"/>
      <c r="G9" s="1" t="s">
        <v>7</v>
      </c>
      <c r="H9" s="10" t="s">
        <v>15</v>
      </c>
    </row>
    <row r="10" spans="1:8" x14ac:dyDescent="0.3">
      <c r="A10" s="1" t="s">
        <v>8</v>
      </c>
      <c r="B10" s="10" t="s">
        <v>21</v>
      </c>
      <c r="C10" s="8"/>
      <c r="D10" s="1" t="s">
        <v>8</v>
      </c>
      <c r="E10" s="10" t="s">
        <v>23</v>
      </c>
      <c r="F10" s="9"/>
      <c r="G10" s="1" t="s">
        <v>8</v>
      </c>
      <c r="H10" s="10" t="s">
        <v>17</v>
      </c>
    </row>
    <row r="11" spans="1:8" x14ac:dyDescent="0.3">
      <c r="A11" s="1" t="s">
        <v>9</v>
      </c>
      <c r="B11" s="10" t="s">
        <v>25</v>
      </c>
      <c r="C11" s="8"/>
      <c r="D11" s="1" t="s">
        <v>9</v>
      </c>
      <c r="E11" s="10" t="s">
        <v>1</v>
      </c>
      <c r="F11" s="9"/>
      <c r="G11" s="1" t="s">
        <v>9</v>
      </c>
      <c r="H11" s="10" t="s">
        <v>19</v>
      </c>
    </row>
    <row r="12" spans="1:8" x14ac:dyDescent="0.3">
      <c r="A12" s="1" t="s">
        <v>10</v>
      </c>
      <c r="B12" s="10" t="s">
        <v>13</v>
      </c>
      <c r="C12" s="8"/>
      <c r="D12" s="1" t="s">
        <v>10</v>
      </c>
      <c r="E12" s="10" t="s">
        <v>11</v>
      </c>
      <c r="F12" s="9"/>
      <c r="G12" s="1" t="s">
        <v>10</v>
      </c>
      <c r="H12" s="10" t="s">
        <v>23</v>
      </c>
    </row>
    <row r="13" spans="1:8" x14ac:dyDescent="0.3">
      <c r="A13" s="1" t="s">
        <v>11</v>
      </c>
      <c r="B13" s="10" t="s">
        <v>19</v>
      </c>
      <c r="C13" s="8"/>
      <c r="D13" s="1" t="s">
        <v>11</v>
      </c>
      <c r="E13" s="10" t="s">
        <v>7</v>
      </c>
      <c r="F13" s="9"/>
      <c r="G13" s="1" t="s">
        <v>11</v>
      </c>
      <c r="H13" s="10" t="s">
        <v>21</v>
      </c>
    </row>
    <row r="14" spans="1:8" x14ac:dyDescent="0.3">
      <c r="A14" s="1" t="s">
        <v>12</v>
      </c>
      <c r="B14" s="10" t="s">
        <v>14</v>
      </c>
      <c r="C14" s="8"/>
      <c r="D14" s="1" t="s">
        <v>12</v>
      </c>
      <c r="E14" s="10" t="s">
        <v>22</v>
      </c>
      <c r="F14" s="9"/>
      <c r="G14" s="1" t="s">
        <v>12</v>
      </c>
      <c r="H14" s="10" t="s">
        <v>25</v>
      </c>
    </row>
    <row r="15" spans="1:8" x14ac:dyDescent="0.3">
      <c r="A15" s="1" t="s">
        <v>13</v>
      </c>
      <c r="B15" s="10" t="s">
        <v>22</v>
      </c>
      <c r="C15" s="8"/>
      <c r="D15" s="1" t="s">
        <v>13</v>
      </c>
      <c r="E15" s="10" t="s">
        <v>19</v>
      </c>
      <c r="F15" s="9"/>
      <c r="G15" s="1" t="s">
        <v>13</v>
      </c>
      <c r="H15" s="10" t="s">
        <v>13</v>
      </c>
    </row>
    <row r="16" spans="1:8" x14ac:dyDescent="0.3">
      <c r="A16" s="1" t="s">
        <v>14</v>
      </c>
      <c r="B16" s="10" t="s">
        <v>24</v>
      </c>
      <c r="C16" s="8"/>
      <c r="D16" s="1" t="s">
        <v>14</v>
      </c>
      <c r="E16" s="10" t="s">
        <v>12</v>
      </c>
      <c r="F16" s="9"/>
      <c r="G16" s="1" t="s">
        <v>14</v>
      </c>
      <c r="H16" s="10" t="s">
        <v>24</v>
      </c>
    </row>
    <row r="17" spans="1:8" x14ac:dyDescent="0.3">
      <c r="A17" s="1" t="s">
        <v>15</v>
      </c>
      <c r="B17" s="10" t="s">
        <v>7</v>
      </c>
      <c r="C17" s="8"/>
      <c r="D17" s="1" t="s">
        <v>15</v>
      </c>
      <c r="E17" s="10" t="s">
        <v>2</v>
      </c>
      <c r="F17" s="9"/>
      <c r="G17" s="1" t="s">
        <v>15</v>
      </c>
      <c r="H17" s="10" t="s">
        <v>4</v>
      </c>
    </row>
    <row r="18" spans="1:8" x14ac:dyDescent="0.3">
      <c r="A18" s="1" t="s">
        <v>16</v>
      </c>
      <c r="B18" s="10" t="s">
        <v>23</v>
      </c>
      <c r="C18" s="8"/>
      <c r="D18" s="1" t="s">
        <v>16</v>
      </c>
      <c r="E18" s="10" t="s">
        <v>16</v>
      </c>
      <c r="F18" s="9"/>
      <c r="G18" s="1" t="s">
        <v>16</v>
      </c>
      <c r="H18" s="10" t="s">
        <v>8</v>
      </c>
    </row>
    <row r="19" spans="1:8" x14ac:dyDescent="0.3">
      <c r="A19" s="1" t="s">
        <v>17</v>
      </c>
      <c r="B19" s="10" t="s">
        <v>20</v>
      </c>
      <c r="C19" s="8"/>
      <c r="D19" s="1" t="s">
        <v>17</v>
      </c>
      <c r="E19" s="10" t="s">
        <v>6</v>
      </c>
      <c r="F19" s="9"/>
      <c r="G19" s="1" t="s">
        <v>17</v>
      </c>
      <c r="H19" s="10" t="s">
        <v>22</v>
      </c>
    </row>
    <row r="20" spans="1:8" x14ac:dyDescent="0.3">
      <c r="A20" s="1" t="s">
        <v>18</v>
      </c>
      <c r="B20" s="10" t="s">
        <v>18</v>
      </c>
      <c r="C20" s="8"/>
      <c r="D20" s="1" t="s">
        <v>18</v>
      </c>
      <c r="E20" s="10" t="s">
        <v>25</v>
      </c>
      <c r="F20" s="9"/>
      <c r="G20" s="1" t="s">
        <v>18</v>
      </c>
      <c r="H20" s="10" t="s">
        <v>6</v>
      </c>
    </row>
    <row r="21" spans="1:8" x14ac:dyDescent="0.3">
      <c r="A21" s="1" t="s">
        <v>19</v>
      </c>
      <c r="B21" s="10" t="s">
        <v>15</v>
      </c>
      <c r="C21" s="8"/>
      <c r="D21" s="1" t="s">
        <v>19</v>
      </c>
      <c r="E21" s="10" t="s">
        <v>13</v>
      </c>
      <c r="F21" s="9"/>
      <c r="G21" s="1" t="s">
        <v>19</v>
      </c>
      <c r="H21" s="10" t="s">
        <v>0</v>
      </c>
    </row>
    <row r="22" spans="1:8" x14ac:dyDescent="0.3">
      <c r="A22" s="1" t="s">
        <v>20</v>
      </c>
      <c r="B22" s="10" t="s">
        <v>0</v>
      </c>
      <c r="C22" s="8"/>
      <c r="D22" s="1" t="s">
        <v>20</v>
      </c>
      <c r="E22" s="10" t="s">
        <v>15</v>
      </c>
      <c r="F22" s="9"/>
      <c r="G22" s="1" t="s">
        <v>20</v>
      </c>
      <c r="H22" s="10" t="s">
        <v>10</v>
      </c>
    </row>
    <row r="23" spans="1:8" x14ac:dyDescent="0.3">
      <c r="A23" s="1" t="s">
        <v>21</v>
      </c>
      <c r="B23" s="10" t="s">
        <v>8</v>
      </c>
      <c r="C23" s="8"/>
      <c r="D23" s="1" t="s">
        <v>21</v>
      </c>
      <c r="E23" s="10" t="s">
        <v>24</v>
      </c>
      <c r="F23" s="9"/>
      <c r="G23" s="1" t="s">
        <v>21</v>
      </c>
      <c r="H23" s="10" t="s">
        <v>12</v>
      </c>
    </row>
    <row r="24" spans="1:8" x14ac:dyDescent="0.3">
      <c r="A24" s="1" t="s">
        <v>22</v>
      </c>
      <c r="B24" s="10" t="s">
        <v>1</v>
      </c>
      <c r="C24" s="8"/>
      <c r="D24" s="1" t="s">
        <v>22</v>
      </c>
      <c r="E24" s="10" t="s">
        <v>5</v>
      </c>
      <c r="F24" s="9"/>
      <c r="G24" s="1" t="s">
        <v>22</v>
      </c>
      <c r="H24" s="10" t="s">
        <v>20</v>
      </c>
    </row>
    <row r="25" spans="1:8" x14ac:dyDescent="0.3">
      <c r="A25" s="1" t="s">
        <v>23</v>
      </c>
      <c r="B25" s="10" t="s">
        <v>17</v>
      </c>
      <c r="C25" s="8"/>
      <c r="D25" s="1" t="s">
        <v>23</v>
      </c>
      <c r="E25" s="10" t="s">
        <v>21</v>
      </c>
      <c r="F25" s="9"/>
      <c r="G25" s="1" t="s">
        <v>23</v>
      </c>
      <c r="H25" s="10" t="s">
        <v>18</v>
      </c>
    </row>
    <row r="26" spans="1:8" x14ac:dyDescent="0.3">
      <c r="A26" s="1" t="s">
        <v>24</v>
      </c>
      <c r="B26" s="10" t="s">
        <v>2</v>
      </c>
      <c r="C26" s="8"/>
      <c r="D26" s="1" t="s">
        <v>24</v>
      </c>
      <c r="E26" s="10" t="s">
        <v>14</v>
      </c>
      <c r="F26" s="9"/>
      <c r="G26" s="1" t="s">
        <v>24</v>
      </c>
      <c r="H26" s="10" t="s">
        <v>16</v>
      </c>
    </row>
    <row r="27" spans="1:8" ht="15" thickBot="1" x14ac:dyDescent="0.35">
      <c r="A27" s="11" t="s">
        <v>25</v>
      </c>
      <c r="B27" s="12" t="s">
        <v>38</v>
      </c>
      <c r="C27" s="8"/>
      <c r="D27" s="11" t="s">
        <v>25</v>
      </c>
      <c r="E27" s="12" t="s">
        <v>4</v>
      </c>
      <c r="F27" s="9"/>
      <c r="G27" s="11" t="s">
        <v>25</v>
      </c>
      <c r="H27" s="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19" sqref="E19"/>
    </sheetView>
  </sheetViews>
  <sheetFormatPr baseColWidth="10" defaultRowHeight="14.4" x14ac:dyDescent="0.3"/>
  <sheetData>
    <row r="1" spans="1:2" ht="15" thickBot="1" x14ac:dyDescent="0.35">
      <c r="A1" s="52" t="s">
        <v>48</v>
      </c>
      <c r="B1" s="28" t="s">
        <v>43</v>
      </c>
    </row>
    <row r="2" spans="1:2" x14ac:dyDescent="0.3">
      <c r="A2" s="13" t="s">
        <v>0</v>
      </c>
      <c r="B2" s="14" t="s">
        <v>24</v>
      </c>
    </row>
    <row r="3" spans="1:2" x14ac:dyDescent="0.3">
      <c r="A3" s="1" t="s">
        <v>1</v>
      </c>
      <c r="B3" s="10" t="s">
        <v>17</v>
      </c>
    </row>
    <row r="4" spans="1:2" x14ac:dyDescent="0.3">
      <c r="A4" s="1" t="s">
        <v>2</v>
      </c>
      <c r="B4" s="10" t="s">
        <v>20</v>
      </c>
    </row>
    <row r="5" spans="1:2" x14ac:dyDescent="0.3">
      <c r="A5" s="1" t="s">
        <v>3</v>
      </c>
      <c r="B5" s="10" t="s">
        <v>7</v>
      </c>
    </row>
    <row r="6" spans="1:2" x14ac:dyDescent="0.3">
      <c r="A6" s="1" t="s">
        <v>4</v>
      </c>
      <c r="B6" s="10" t="s">
        <v>16</v>
      </c>
    </row>
    <row r="7" spans="1:2" x14ac:dyDescent="0.3">
      <c r="A7" s="1" t="s">
        <v>5</v>
      </c>
      <c r="B7" s="10" t="s">
        <v>18</v>
      </c>
    </row>
    <row r="8" spans="1:2" x14ac:dyDescent="0.3">
      <c r="A8" s="1" t="s">
        <v>6</v>
      </c>
      <c r="B8" s="10" t="s">
        <v>37</v>
      </c>
    </row>
    <row r="9" spans="1:2" x14ac:dyDescent="0.3">
      <c r="A9" s="1" t="s">
        <v>7</v>
      </c>
      <c r="B9" s="10" t="s">
        <v>3</v>
      </c>
    </row>
    <row r="10" spans="1:2" x14ac:dyDescent="0.3">
      <c r="A10" s="1" t="s">
        <v>8</v>
      </c>
      <c r="B10" s="10" t="s">
        <v>15</v>
      </c>
    </row>
    <row r="11" spans="1:2" x14ac:dyDescent="0.3">
      <c r="A11" s="1" t="s">
        <v>38</v>
      </c>
      <c r="B11" s="10" t="s">
        <v>23</v>
      </c>
    </row>
    <row r="12" spans="1:2" x14ac:dyDescent="0.3">
      <c r="A12" s="1" t="s">
        <v>10</v>
      </c>
      <c r="B12" s="10" t="s">
        <v>13</v>
      </c>
    </row>
    <row r="13" spans="1:2" x14ac:dyDescent="0.3">
      <c r="A13" s="1" t="s">
        <v>37</v>
      </c>
      <c r="B13" s="10" t="s">
        <v>6</v>
      </c>
    </row>
    <row r="14" spans="1:2" x14ac:dyDescent="0.3">
      <c r="A14" s="1" t="s">
        <v>12</v>
      </c>
      <c r="B14" s="10" t="s">
        <v>14</v>
      </c>
    </row>
    <row r="15" spans="1:2" x14ac:dyDescent="0.3">
      <c r="A15" s="1" t="s">
        <v>13</v>
      </c>
      <c r="B15" s="10" t="s">
        <v>10</v>
      </c>
    </row>
    <row r="16" spans="1:2" x14ac:dyDescent="0.3">
      <c r="A16" s="1" t="s">
        <v>14</v>
      </c>
      <c r="B16" s="10" t="s">
        <v>12</v>
      </c>
    </row>
    <row r="17" spans="1:2" x14ac:dyDescent="0.3">
      <c r="A17" s="1" t="s">
        <v>15</v>
      </c>
      <c r="B17" s="10" t="s">
        <v>8</v>
      </c>
    </row>
    <row r="18" spans="1:2" x14ac:dyDescent="0.3">
      <c r="A18" s="1" t="s">
        <v>16</v>
      </c>
      <c r="B18" s="10" t="s">
        <v>4</v>
      </c>
    </row>
    <row r="19" spans="1:2" x14ac:dyDescent="0.3">
      <c r="A19" s="1" t="s">
        <v>17</v>
      </c>
      <c r="B19" s="10" t="s">
        <v>1</v>
      </c>
    </row>
    <row r="20" spans="1:2" x14ac:dyDescent="0.3">
      <c r="A20" s="1" t="s">
        <v>18</v>
      </c>
      <c r="B20" s="10" t="s">
        <v>5</v>
      </c>
    </row>
    <row r="21" spans="1:2" x14ac:dyDescent="0.3">
      <c r="A21" s="1" t="s">
        <v>19</v>
      </c>
      <c r="B21" s="10" t="s">
        <v>25</v>
      </c>
    </row>
    <row r="22" spans="1:2" x14ac:dyDescent="0.3">
      <c r="A22" s="1" t="s">
        <v>20</v>
      </c>
      <c r="B22" s="10" t="s">
        <v>2</v>
      </c>
    </row>
    <row r="23" spans="1:2" x14ac:dyDescent="0.3">
      <c r="A23" s="1" t="s">
        <v>21</v>
      </c>
      <c r="B23" s="10" t="s">
        <v>22</v>
      </c>
    </row>
    <row r="24" spans="1:2" x14ac:dyDescent="0.3">
      <c r="A24" s="1" t="s">
        <v>22</v>
      </c>
      <c r="B24" s="10" t="s">
        <v>21</v>
      </c>
    </row>
    <row r="25" spans="1:2" x14ac:dyDescent="0.3">
      <c r="A25" s="1" t="s">
        <v>23</v>
      </c>
      <c r="B25" s="10" t="s">
        <v>38</v>
      </c>
    </row>
    <row r="26" spans="1:2" x14ac:dyDescent="0.3">
      <c r="A26" s="1" t="s">
        <v>24</v>
      </c>
      <c r="B26" s="10" t="s">
        <v>0</v>
      </c>
    </row>
    <row r="27" spans="1:2" ht="15" thickBot="1" x14ac:dyDescent="0.35">
      <c r="A27" s="11" t="s">
        <v>25</v>
      </c>
      <c r="B27" s="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Enigma</vt:lpstr>
      <vt:lpstr>Engine</vt:lpstr>
      <vt:lpstr>Rotor</vt:lpstr>
      <vt:lpstr>Reflector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CHAMBRE (gchambre)</dc:creator>
  <cp:lastModifiedBy>Guillaume CHAMBRE (gchambre)</cp:lastModifiedBy>
  <dcterms:created xsi:type="dcterms:W3CDTF">2017-01-30T13:44:32Z</dcterms:created>
  <dcterms:modified xsi:type="dcterms:W3CDTF">2017-02-14T14:01:08Z</dcterms:modified>
</cp:coreProperties>
</file>