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 autoCompressPictures="0"/>
  <xr:revisionPtr revIDLastSave="0" documentId="13_ncr:1_{F98A5D73-923E-4534-AB42-786D252BACC9}" xr6:coauthVersionLast="36" xr6:coauthVersionMax="36" xr10:uidLastSave="{00000000-0000-0000-0000-000000000000}"/>
  <bookViews>
    <workbookView xWindow="465" yWindow="1620" windowWidth="25605" windowHeight="16005" tabRatio="869" activeTab="1" xr2:uid="{00000000-000D-0000-FFFF-FFFF00000000}"/>
  </bookViews>
  <sheets>
    <sheet name="IN VITRO Table" sheetId="14" r:id="rId1"/>
    <sheet name="IN VITRO abundance" sheetId="10" r:id="rId2"/>
    <sheet name="In vivo Growth and IC50" sheetId="19" r:id="rId3"/>
    <sheet name="Growth rates at all TMP conc." sheetId="20" r:id="rId4"/>
    <sheet name="IC50 prediction" sheetId="18" r:id="rId5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" i="18" l="1" a="1"/>
  <c r="G8" i="18" s="1"/>
  <c r="G29" i="19"/>
  <c r="F29" i="19"/>
  <c r="G28" i="19"/>
  <c r="F28" i="19"/>
  <c r="G27" i="19"/>
  <c r="F27" i="19"/>
  <c r="G26" i="19"/>
  <c r="F26" i="19"/>
  <c r="G25" i="19"/>
  <c r="F25" i="19"/>
  <c r="G24" i="19"/>
  <c r="F24" i="19"/>
  <c r="G23" i="19"/>
  <c r="F23" i="19"/>
  <c r="G11" i="18" l="1"/>
  <c r="G7" i="18"/>
  <c r="G10" i="18"/>
  <c r="G6" i="18"/>
  <c r="G9" i="18"/>
  <c r="G5" i="18"/>
  <c r="J6" i="10" l="1"/>
  <c r="F14" i="19"/>
  <c r="F15" i="19"/>
  <c r="F16" i="19"/>
  <c r="F17" i="19"/>
  <c r="F18" i="19"/>
  <c r="F19" i="19"/>
  <c r="F20" i="19"/>
  <c r="F5" i="19"/>
  <c r="F6" i="19"/>
  <c r="F7" i="19"/>
  <c r="F8" i="19"/>
  <c r="F9" i="19"/>
  <c r="F10" i="19"/>
  <c r="F4" i="19"/>
  <c r="G20" i="19"/>
  <c r="G19" i="19"/>
  <c r="G18" i="19"/>
  <c r="G17" i="19"/>
  <c r="G16" i="19"/>
  <c r="G15" i="19"/>
  <c r="G14" i="19"/>
  <c r="G5" i="19"/>
  <c r="G6" i="19"/>
  <c r="G7" i="19"/>
  <c r="G8" i="19"/>
  <c r="G9" i="19"/>
  <c r="G10" i="19"/>
  <c r="G4" i="19"/>
  <c r="K7" i="10" l="1"/>
  <c r="K8" i="10"/>
  <c r="K12" i="10"/>
  <c r="K6" i="10"/>
  <c r="J7" i="10"/>
  <c r="J8" i="10"/>
  <c r="J9" i="10"/>
  <c r="J10" i="10"/>
  <c r="J11" i="10"/>
  <c r="J12" i="10"/>
  <c r="G7" i="10"/>
  <c r="G8" i="10"/>
  <c r="G9" i="10"/>
  <c r="G10" i="10"/>
  <c r="G11" i="10"/>
  <c r="G12" i="10"/>
  <c r="G6" i="10"/>
  <c r="D19" i="14"/>
  <c r="J18" i="14"/>
  <c r="J19" i="14"/>
  <c r="K18" i="14"/>
  <c r="K19" i="14" s="1"/>
  <c r="I18" i="14"/>
  <c r="I19" i="14"/>
  <c r="H18" i="14"/>
  <c r="H19" i="14" s="1"/>
  <c r="G18" i="14"/>
  <c r="G19" i="14"/>
  <c r="F18" i="14"/>
  <c r="F19" i="14" s="1"/>
  <c r="E18" i="14"/>
  <c r="E19" i="14"/>
  <c r="D18" i="14"/>
  <c r="K17" i="14"/>
  <c r="J17" i="14"/>
  <c r="I17" i="14"/>
  <c r="H17" i="14"/>
  <c r="G17" i="14"/>
  <c r="F17" i="14"/>
  <c r="E17" i="14"/>
  <c r="D17" i="14"/>
  <c r="D16" i="14"/>
  <c r="K16" i="14"/>
  <c r="J16" i="14"/>
  <c r="I16" i="14"/>
  <c r="H16" i="14"/>
  <c r="G16" i="14"/>
  <c r="F16" i="14"/>
  <c r="E16" i="14"/>
  <c r="K10" i="10" l="1"/>
  <c r="K11" i="10"/>
  <c r="C5" i="18" a="1"/>
  <c r="K9" i="10"/>
  <c r="C9" i="18" l="1"/>
  <c r="F9" i="18" s="1"/>
  <c r="C5" i="18"/>
  <c r="C8" i="18"/>
  <c r="F8" i="18" s="1"/>
  <c r="C6" i="18"/>
  <c r="F6" i="18" s="1"/>
  <c r="C7" i="18"/>
  <c r="F7" i="18" s="1"/>
  <c r="C10" i="18"/>
  <c r="F10" i="18" s="1"/>
  <c r="C11" i="18"/>
  <c r="F11" i="18" s="1"/>
  <c r="J8" i="18" l="1"/>
  <c r="K8" i="18" s="1"/>
  <c r="J5" i="18"/>
  <c r="K5" i="18" s="1"/>
  <c r="J7" i="18"/>
  <c r="K7" i="18" s="1"/>
  <c r="J11" i="18"/>
  <c r="K11" i="18" s="1"/>
  <c r="F5" i="18"/>
  <c r="J6" i="18"/>
  <c r="K6" i="18" s="1"/>
  <c r="J10" i="18"/>
  <c r="K10" i="18" s="1"/>
  <c r="J9" i="18"/>
  <c r="K9" i="18" s="1"/>
</calcChain>
</file>

<file path=xl/sharedStrings.xml><?xml version="1.0" encoding="utf-8"?>
<sst xmlns="http://schemas.openxmlformats.org/spreadsheetml/2006/main" count="317" uniqueCount="62">
  <si>
    <t>bis-ANS</t>
  </si>
  <si>
    <t>wt</t>
  </si>
  <si>
    <t>S. dysgalactiae</t>
  </si>
  <si>
    <t>P. falciparum</t>
  </si>
  <si>
    <t>H. sapiens</t>
  </si>
  <si>
    <r>
      <t>S. cerevisiae</t>
    </r>
    <r>
      <rPr>
        <b/>
        <sz val="11"/>
        <color rgb="FF000000"/>
        <rFont val="Calibri"/>
        <family val="2"/>
        <scheme val="minor"/>
      </rPr>
      <t xml:space="preserve"> </t>
    </r>
  </si>
  <si>
    <r>
      <t>L. grayi</t>
    </r>
    <r>
      <rPr>
        <b/>
        <sz val="11"/>
        <color rgb="FF000000"/>
        <rFont val="Calibri"/>
        <family val="2"/>
        <scheme val="minor"/>
      </rPr>
      <t xml:space="preserve"> </t>
    </r>
  </si>
  <si>
    <r>
      <t>H. influenzae</t>
    </r>
    <r>
      <rPr>
        <b/>
        <sz val="11"/>
        <color rgb="FF000000"/>
        <rFont val="Calibri"/>
        <family val="2"/>
        <scheme val="minor"/>
      </rPr>
      <t xml:space="preserve"> </t>
    </r>
  </si>
  <si>
    <t>pFLAG</t>
  </si>
  <si>
    <t>Chromosomal</t>
  </si>
  <si>
    <t>meausured</t>
  </si>
  <si>
    <t>predicted from ANS</t>
  </si>
  <si>
    <t>% ID (res25-34)</t>
  </si>
  <si>
    <t>kcat/KM (s-1 μM-1)</t>
  </si>
  <si>
    <t>Ki/KM</t>
  </si>
  <si>
    <t xml:space="preserve">S. cerevisiae </t>
  </si>
  <si>
    <t xml:space="preserve">L. grayi </t>
  </si>
  <si>
    <t xml:space="preserve">H. influenzae </t>
  </si>
  <si>
    <t>kcat (s-1)</t>
  </si>
  <si>
    <t>KM (μM)</t>
  </si>
  <si>
    <t>Ki (nM)</t>
  </si>
  <si>
    <t>Sap</t>
  </si>
  <si>
    <t>Inf</t>
  </si>
  <si>
    <t>Grayi</t>
  </si>
  <si>
    <t>Falc</t>
  </si>
  <si>
    <t>Dys</t>
  </si>
  <si>
    <t>Cer</t>
  </si>
  <si>
    <t>WT</t>
  </si>
  <si>
    <t>Kcat/Km</t>
  </si>
  <si>
    <t>Protein abundance</t>
  </si>
  <si>
    <t>B</t>
  </si>
  <si>
    <t>Growth rate (h-1)</t>
  </si>
  <si>
    <t>TMP ug/mL</t>
  </si>
  <si>
    <t>#</t>
  </si>
  <si>
    <t>strain</t>
  </si>
  <si>
    <t>IC50_1</t>
  </si>
  <si>
    <t>IC50_2</t>
  </si>
  <si>
    <t>IC50_3</t>
  </si>
  <si>
    <t>Gr1</t>
  </si>
  <si>
    <t>Gr2</t>
  </si>
  <si>
    <t>Gr3</t>
  </si>
  <si>
    <t>ki</t>
  </si>
  <si>
    <t>Alpha</t>
  </si>
  <si>
    <t>Exp2</t>
  </si>
  <si>
    <t>Exp3</t>
  </si>
  <si>
    <t>Exp1</t>
  </si>
  <si>
    <t>Exp4</t>
  </si>
  <si>
    <t>Exp5</t>
  </si>
  <si>
    <t>STDEV</t>
  </si>
  <si>
    <t>Mean</t>
  </si>
  <si>
    <t>a) protein abundance from DHFR activity measurments in cell lysates</t>
  </si>
  <si>
    <t>a) protein abundance estimated from bisANS in vitro measurments</t>
  </si>
  <si>
    <t>Growth rate in the absence of drug (h-1)</t>
  </si>
  <si>
    <r>
      <t>trimethoprim IC50 (</t>
    </r>
    <r>
      <rPr>
        <b/>
        <sz val="11"/>
        <color theme="1"/>
        <rFont val="Calibri"/>
        <family val="2"/>
      </rPr>
      <t>µ</t>
    </r>
    <r>
      <rPr>
        <b/>
        <sz val="11"/>
        <color theme="1"/>
        <rFont val="Calibri"/>
        <family val="2"/>
        <scheme val="minor"/>
      </rPr>
      <t>g/mL)</t>
    </r>
  </si>
  <si>
    <r>
      <t>Growth rate at 10</t>
    </r>
    <r>
      <rPr>
        <b/>
        <sz val="11"/>
        <color theme="1"/>
        <rFont val="Calibri"/>
        <family val="2"/>
      </rPr>
      <t>µ</t>
    </r>
    <r>
      <rPr>
        <b/>
        <sz val="11"/>
        <color theme="1"/>
        <rFont val="Calibri"/>
        <family val="2"/>
        <scheme val="minor"/>
      </rPr>
      <t>g/mL TMP (h-1)</t>
    </r>
  </si>
  <si>
    <r>
      <t xml:space="preserve">IC50 predicted from eq. 1  </t>
    </r>
    <r>
      <rPr>
        <b/>
        <vertAlign val="superscript"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</rPr>
      <t>µ</t>
    </r>
    <r>
      <rPr>
        <b/>
        <sz val="11"/>
        <color theme="1"/>
        <rFont val="Calibri"/>
        <family val="2"/>
        <scheme val="minor"/>
      </rPr>
      <t>g/mL)</t>
    </r>
  </si>
  <si>
    <r>
      <t>Experimental IC50 (</t>
    </r>
    <r>
      <rPr>
        <b/>
        <sz val="11"/>
        <color theme="1"/>
        <rFont val="Calibri"/>
        <family val="2"/>
      </rPr>
      <t>µ</t>
    </r>
    <r>
      <rPr>
        <b/>
        <sz val="11"/>
        <color theme="1"/>
        <rFont val="Calibri"/>
        <family val="2"/>
        <scheme val="minor"/>
      </rPr>
      <t>g/mL)</t>
    </r>
  </si>
  <si>
    <r>
      <t xml:space="preserve">IC50 predicted from eq. 1  </t>
    </r>
    <r>
      <rPr>
        <b/>
        <vertAlign val="superscript"/>
        <sz val="11"/>
        <color theme="1"/>
        <rFont val="Calibri"/>
        <family val="2"/>
        <scheme val="minor"/>
      </rPr>
      <t>b</t>
    </r>
    <r>
      <rPr>
        <b/>
        <sz val="11"/>
        <color theme="1"/>
        <rFont val="Calibri"/>
        <family val="2"/>
        <scheme val="minor"/>
      </rPr>
      <t xml:space="preserve"> (µg/mL)</t>
    </r>
  </si>
  <si>
    <t>Protein abundance predicted from bisANS (DHFR molecules/cell)</t>
  </si>
  <si>
    <t>bis-ANS relative fluorescence intensity</t>
  </si>
  <si>
    <r>
      <t>ΔTm (</t>
    </r>
    <r>
      <rPr>
        <sz val="11"/>
        <color theme="1"/>
        <rFont val="Calibri"/>
        <family val="2"/>
      </rPr>
      <t>˚</t>
    </r>
    <r>
      <rPr>
        <sz val="11"/>
        <color theme="1"/>
        <rFont val="Calibri"/>
        <family val="2"/>
        <scheme val="minor"/>
      </rPr>
      <t>C)</t>
    </r>
  </si>
  <si>
    <t>Protein abundance(DHFR molecules/cell)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</si>
</sst>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0.0E+00"/>
    <numFmt numFmtId="166" formatCode="0.0.E+00"/>
    <numFmt numFmtId="170" formatCode="\+\-\ 0.0.E+00"/>
    <numFmt numFmtId="171" formatCode="\+\-\ ##"/>
    <numFmt numFmtId="172" formatCode="0.0000"/>
  </numFmts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sz val="9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name val="Arial"/>
      <family val="2"/>
    </font>
    <font>
      <b/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35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14" fillId="4" borderId="9" applyNumberFormat="0" applyAlignment="0" applyProtection="0"/>
  </cellStyleXfs>
  <cellXfs count="50">
    <xf numFmtId="0" fontId="0" fillId="0" borderId="0" xfId="0"/>
    <xf numFmtId="0" fontId="2" fillId="0" borderId="1" xfId="0" applyFont="1" applyBorder="1" applyAlignment="1">
      <alignment horizontal="left" vertical="center" readingOrder="1"/>
    </xf>
    <xf numFmtId="0" fontId="0" fillId="0" borderId="1" xfId="0" applyBorder="1"/>
    <xf numFmtId="0" fontId="0" fillId="0" borderId="0" xfId="0" applyBorder="1"/>
    <xf numFmtId="0" fontId="5" fillId="2" borderId="1" xfId="0" applyFont="1" applyFill="1" applyBorder="1" applyAlignment="1">
      <alignment vertical="center"/>
    </xf>
    <xf numFmtId="0" fontId="6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/>
    </xf>
    <xf numFmtId="165" fontId="0" fillId="0" borderId="1" xfId="0" applyNumberFormat="1" applyFont="1" applyBorder="1"/>
    <xf numFmtId="0" fontId="4" fillId="2" borderId="1" xfId="0" applyFont="1" applyFill="1" applyBorder="1" applyAlignment="1">
      <alignment horizontal="center" vertical="center" wrapText="1"/>
    </xf>
    <xf numFmtId="166" fontId="0" fillId="0" borderId="3" xfId="0" applyNumberFormat="1" applyFont="1" applyBorder="1"/>
    <xf numFmtId="170" fontId="0" fillId="0" borderId="2" xfId="0" applyNumberFormat="1" applyFont="1" applyBorder="1"/>
    <xf numFmtId="171" fontId="0" fillId="0" borderId="2" xfId="0" applyNumberFormat="1" applyFont="1" applyBorder="1"/>
    <xf numFmtId="1" fontId="7" fillId="0" borderId="8" xfId="0" applyNumberFormat="1" applyFont="1" applyBorder="1"/>
    <xf numFmtId="1" fontId="0" fillId="0" borderId="1" xfId="0" applyNumberFormat="1" applyFont="1" applyBorder="1" applyAlignment="1">
      <alignment horizontal="center"/>
    </xf>
    <xf numFmtId="0" fontId="9" fillId="0" borderId="0" xfId="0" applyFont="1"/>
    <xf numFmtId="0" fontId="12" fillId="0" borderId="0" xfId="0" applyFont="1"/>
    <xf numFmtId="2" fontId="0" fillId="0" borderId="0" xfId="0" applyNumberFormat="1"/>
    <xf numFmtId="2" fontId="0" fillId="0" borderId="3" xfId="0" applyNumberFormat="1" applyFont="1" applyBorder="1"/>
    <xf numFmtId="0" fontId="0" fillId="0" borderId="0" xfId="0" applyAlignment="1"/>
    <xf numFmtId="1" fontId="0" fillId="0" borderId="0" xfId="0" applyNumberFormat="1" applyAlignment="1"/>
    <xf numFmtId="0" fontId="15" fillId="0" borderId="0" xfId="0" applyFont="1" applyAlignment="1"/>
    <xf numFmtId="0" fontId="13" fillId="3" borderId="0" xfId="133" applyAlignment="1"/>
    <xf numFmtId="0" fontId="14" fillId="4" borderId="9" xfId="134"/>
    <xf numFmtId="17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2" fontId="0" fillId="0" borderId="4" xfId="0" applyNumberFormat="1" applyFont="1" applyBorder="1"/>
    <xf numFmtId="1" fontId="7" fillId="0" borderId="0" xfId="0" applyNumberFormat="1" applyFon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8" fillId="0" borderId="5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6" fillId="0" borderId="4" xfId="0" applyFont="1" applyBorder="1" applyAlignment="1">
      <alignment horizontal="center" wrapText="1"/>
    </xf>
    <xf numFmtId="0" fontId="8" fillId="0" borderId="3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12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 vertical="center" wrapText="1"/>
    </xf>
  </cellXfs>
  <cellStyles count="135">
    <cellStyle name="Bad" xfId="133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Input" xfId="134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25</xdr:row>
      <xdr:rowOff>0</xdr:rowOff>
    </xdr:from>
    <xdr:to>
      <xdr:col>5</xdr:col>
      <xdr:colOff>304800</xdr:colOff>
      <xdr:row>26</xdr:row>
      <xdr:rowOff>114300</xdr:rowOff>
    </xdr:to>
    <xdr:sp macro="" textlink="">
      <xdr:nvSpPr>
        <xdr:cNvPr id="6146" name="AutoShape 2" descr="https://www.statsdirect.com/help/generatedimages/equations/equation182.svg">
          <a:extLst>
            <a:ext uri="{FF2B5EF4-FFF2-40B4-BE49-F238E27FC236}">
              <a16:creationId xmlns:a16="http://schemas.microsoft.com/office/drawing/2014/main" id="{D233B344-7632-4961-9604-FB5A19FE850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8:K19"/>
  <sheetViews>
    <sheetView workbookViewId="0">
      <selection activeCell="G1" sqref="G1:G1048576"/>
    </sheetView>
  </sheetViews>
  <sheetFormatPr defaultColWidth="11.42578125" defaultRowHeight="15" x14ac:dyDescent="0.25"/>
  <cols>
    <col min="4" max="4" width="16.85546875" customWidth="1"/>
    <col min="7" max="7" width="22.28515625" customWidth="1"/>
  </cols>
  <sheetData>
    <row r="8" spans="3:11" x14ac:dyDescent="0.25">
      <c r="D8" t="s">
        <v>12</v>
      </c>
      <c r="E8" t="s">
        <v>18</v>
      </c>
      <c r="F8" t="s">
        <v>19</v>
      </c>
      <c r="G8" t="s">
        <v>13</v>
      </c>
      <c r="H8" t="s">
        <v>20</v>
      </c>
      <c r="I8" t="s">
        <v>14</v>
      </c>
      <c r="J8" t="s">
        <v>60</v>
      </c>
      <c r="K8" t="s">
        <v>59</v>
      </c>
    </row>
    <row r="9" spans="3:11" x14ac:dyDescent="0.25">
      <c r="C9" s="15" t="s">
        <v>1</v>
      </c>
      <c r="E9">
        <v>14</v>
      </c>
      <c r="F9">
        <v>0.87</v>
      </c>
      <c r="G9">
        <v>16.399999999999999</v>
      </c>
      <c r="H9">
        <v>0.94</v>
      </c>
      <c r="I9">
        <v>1.1000000000000001</v>
      </c>
      <c r="J9">
        <v>0</v>
      </c>
      <c r="K9">
        <v>1</v>
      </c>
    </row>
    <row r="10" spans="3:11" x14ac:dyDescent="0.25">
      <c r="C10" s="15" t="s">
        <v>15</v>
      </c>
      <c r="D10">
        <v>20</v>
      </c>
      <c r="E10">
        <v>36</v>
      </c>
      <c r="F10">
        <v>1.5</v>
      </c>
      <c r="G10">
        <v>24.3</v>
      </c>
      <c r="H10">
        <v>14</v>
      </c>
      <c r="I10">
        <v>9.5</v>
      </c>
      <c r="J10">
        <v>-7.3</v>
      </c>
      <c r="K10">
        <v>2.8</v>
      </c>
    </row>
    <row r="11" spans="3:11" x14ac:dyDescent="0.25">
      <c r="C11" s="15" t="s">
        <v>2</v>
      </c>
      <c r="D11">
        <v>40</v>
      </c>
      <c r="E11">
        <v>48.4</v>
      </c>
      <c r="F11">
        <v>5.8</v>
      </c>
      <c r="G11">
        <v>8.4</v>
      </c>
      <c r="H11">
        <v>14.4</v>
      </c>
      <c r="I11">
        <v>2.5</v>
      </c>
      <c r="J11">
        <v>-4.0999999999999996</v>
      </c>
      <c r="K11">
        <v>3.2</v>
      </c>
    </row>
    <row r="12" spans="3:11" x14ac:dyDescent="0.25">
      <c r="C12" s="15" t="s">
        <v>3</v>
      </c>
      <c r="D12">
        <v>20</v>
      </c>
      <c r="E12">
        <v>30.2</v>
      </c>
      <c r="F12">
        <v>58.4</v>
      </c>
      <c r="G12">
        <v>0.5</v>
      </c>
      <c r="H12">
        <v>186</v>
      </c>
      <c r="I12">
        <v>3.2</v>
      </c>
      <c r="J12">
        <v>-3.6</v>
      </c>
      <c r="K12">
        <v>2.2999999999999998</v>
      </c>
    </row>
    <row r="13" spans="3:11" x14ac:dyDescent="0.25">
      <c r="C13" s="15" t="s">
        <v>16</v>
      </c>
      <c r="D13">
        <v>70</v>
      </c>
      <c r="E13">
        <v>25.6</v>
      </c>
      <c r="F13">
        <v>1.4</v>
      </c>
      <c r="G13">
        <v>18.399999999999999</v>
      </c>
      <c r="H13">
        <v>0.2</v>
      </c>
      <c r="I13">
        <v>0.1</v>
      </c>
      <c r="J13">
        <v>-0.7</v>
      </c>
      <c r="K13">
        <v>1.2</v>
      </c>
    </row>
    <row r="14" spans="3:11" x14ac:dyDescent="0.25">
      <c r="C14" s="15" t="s">
        <v>17</v>
      </c>
      <c r="D14">
        <v>70</v>
      </c>
      <c r="E14">
        <v>15.8</v>
      </c>
      <c r="F14">
        <v>0.5</v>
      </c>
      <c r="G14">
        <v>31.6</v>
      </c>
      <c r="H14">
        <v>2.9</v>
      </c>
      <c r="I14">
        <v>5.8</v>
      </c>
      <c r="J14">
        <v>-5.9</v>
      </c>
      <c r="K14">
        <v>1.7</v>
      </c>
    </row>
    <row r="15" spans="3:11" x14ac:dyDescent="0.25">
      <c r="C15" s="15" t="s">
        <v>4</v>
      </c>
      <c r="D15">
        <v>20</v>
      </c>
      <c r="E15">
        <v>7.5</v>
      </c>
      <c r="F15">
        <v>97.2</v>
      </c>
      <c r="G15">
        <v>0.1</v>
      </c>
      <c r="H15">
        <v>2119</v>
      </c>
      <c r="I15">
        <v>21.8</v>
      </c>
      <c r="J15">
        <v>-6.6</v>
      </c>
      <c r="K15">
        <v>3.4</v>
      </c>
    </row>
    <row r="16" spans="3:11" x14ac:dyDescent="0.25">
      <c r="D16" t="str">
        <f>"STDED/MEAN"</f>
        <v>STDED/MEAN</v>
      </c>
      <c r="E16" s="16">
        <f t="shared" ref="E16:K16" si="0">STDEV(E9:E15)/AVERAGE(E9:E15)</f>
        <v>0.55933240640811765</v>
      </c>
      <c r="F16" s="16">
        <f t="shared" si="0"/>
        <v>1.634284788087111</v>
      </c>
      <c r="G16" s="16">
        <f t="shared" si="0"/>
        <v>0.83438334975754014</v>
      </c>
      <c r="H16" s="16">
        <f t="shared" si="0"/>
        <v>2.3658524694706151</v>
      </c>
      <c r="I16" s="16">
        <f t="shared" si="0"/>
        <v>1.1980657620714874</v>
      </c>
      <c r="J16" s="16">
        <f t="shared" si="0"/>
        <v>-0.70438660424397059</v>
      </c>
      <c r="K16" s="16">
        <f t="shared" si="0"/>
        <v>0.42939149335933818</v>
      </c>
    </row>
    <row r="17" spans="4:11" x14ac:dyDescent="0.25">
      <c r="D17" t="str">
        <f>"VAR"</f>
        <v>VAR</v>
      </c>
      <c r="E17" s="16">
        <f t="shared" ref="E17:K17" si="1">VARP(E9:E15)</f>
        <v>172.42244897959208</v>
      </c>
      <c r="F17" s="16">
        <f t="shared" si="1"/>
        <v>1282.331620408163</v>
      </c>
      <c r="G17" s="16">
        <f t="shared" si="1"/>
        <v>121.05387755102051</v>
      </c>
      <c r="H17" s="16">
        <f t="shared" si="1"/>
        <v>534950.24697142851</v>
      </c>
      <c r="I17" s="16">
        <f t="shared" si="1"/>
        <v>48.609795918367347</v>
      </c>
      <c r="J17" s="16">
        <f t="shared" si="1"/>
        <v>6.9020408163265312</v>
      </c>
      <c r="K17" s="16">
        <f t="shared" si="1"/>
        <v>0.78489795918367478</v>
      </c>
    </row>
    <row r="18" spans="4:11" x14ac:dyDescent="0.25">
      <c r="D18" t="str">
        <f>"MAX-MIN"</f>
        <v>MAX-MIN</v>
      </c>
      <c r="E18">
        <f t="shared" ref="E18:K18" si="2">MAX(E9:E15)-MIN(E9:E15)</f>
        <v>40.9</v>
      </c>
      <c r="F18">
        <f t="shared" si="2"/>
        <v>96.7</v>
      </c>
      <c r="G18">
        <f t="shared" si="2"/>
        <v>31.5</v>
      </c>
      <c r="H18">
        <f t="shared" si="2"/>
        <v>2118.8000000000002</v>
      </c>
      <c r="I18">
        <f t="shared" si="2"/>
        <v>21.7</v>
      </c>
      <c r="J18">
        <f t="shared" si="2"/>
        <v>7.3</v>
      </c>
      <c r="K18">
        <f t="shared" si="2"/>
        <v>2.4</v>
      </c>
    </row>
    <row r="19" spans="4:11" x14ac:dyDescent="0.25">
      <c r="D19" t="str">
        <f>"|MAX-MIN/MEAN|"</f>
        <v>|MAX-MIN/MEAN|</v>
      </c>
      <c r="E19" s="16">
        <f>E18/AVERAGE(E9:E15)</f>
        <v>1.6129577464788731</v>
      </c>
      <c r="F19" s="16">
        <f>F18/AVERAGE(F9:F15)</f>
        <v>4.0858332830325343</v>
      </c>
      <c r="G19" s="16">
        <f>G18/AVERAGE(G9:G15)</f>
        <v>2.2116349047141424</v>
      </c>
      <c r="H19" s="16">
        <f>H18/AVERAGE(H9:H15)</f>
        <v>6.3452323909918542</v>
      </c>
      <c r="I19" s="16">
        <f>I18/AVERAGE(I9:I15)</f>
        <v>3.4522727272727272</v>
      </c>
      <c r="J19" s="16">
        <f>ABS(J18/AVERAGE(J9:J15))</f>
        <v>1.8120567375886529</v>
      </c>
      <c r="K19" s="16">
        <f>K18/AVERAGE(K9:K15)</f>
        <v>1.0769230769230769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S55"/>
  <sheetViews>
    <sheetView tabSelected="1" zoomScaleNormal="100" workbookViewId="0">
      <selection activeCell="K25" sqref="K25"/>
    </sheetView>
  </sheetViews>
  <sheetFormatPr defaultColWidth="8.85546875" defaultRowHeight="15" x14ac:dyDescent="0.25"/>
  <cols>
    <col min="4" max="4" width="10.85546875" customWidth="1"/>
    <col min="5" max="5" width="10.28515625" bestFit="1" customWidth="1"/>
    <col min="6" max="6" width="10.28515625" customWidth="1"/>
    <col min="10" max="10" width="8.42578125" customWidth="1"/>
    <col min="11" max="11" width="13.42578125" customWidth="1"/>
  </cols>
  <sheetData>
    <row r="3" spans="2:11" x14ac:dyDescent="0.25">
      <c r="B3" s="3"/>
      <c r="C3" s="3"/>
      <c r="D3" s="30" t="s">
        <v>61</v>
      </c>
      <c r="E3" s="31"/>
      <c r="F3" s="31"/>
      <c r="G3" s="31"/>
      <c r="H3" s="31"/>
      <c r="I3" s="31"/>
      <c r="J3" s="31"/>
      <c r="K3" s="32"/>
    </row>
    <row r="4" spans="2:11" x14ac:dyDescent="0.25">
      <c r="B4" s="3"/>
      <c r="C4" s="3"/>
      <c r="D4" s="35" t="s">
        <v>8</v>
      </c>
      <c r="E4" s="36"/>
      <c r="F4" s="37"/>
      <c r="G4" s="39" t="s">
        <v>9</v>
      </c>
      <c r="H4" s="40"/>
      <c r="I4" s="40"/>
      <c r="J4" s="40"/>
      <c r="K4" s="41"/>
    </row>
    <row r="5" spans="2:11" ht="42" customHeight="1" x14ac:dyDescent="0.25">
      <c r="B5" s="2"/>
      <c r="C5" s="4" t="s">
        <v>0</v>
      </c>
      <c r="D5" s="33" t="s">
        <v>10</v>
      </c>
      <c r="E5" s="34"/>
      <c r="F5" s="5" t="s">
        <v>11</v>
      </c>
      <c r="G5" s="33" t="s">
        <v>10</v>
      </c>
      <c r="H5" s="38"/>
      <c r="I5" s="38"/>
      <c r="J5" s="34"/>
      <c r="K5" s="5" t="s">
        <v>11</v>
      </c>
    </row>
    <row r="6" spans="2:11" x14ac:dyDescent="0.25">
      <c r="B6" s="1" t="s">
        <v>1</v>
      </c>
      <c r="C6" s="6">
        <v>1</v>
      </c>
      <c r="D6" s="9">
        <v>6514.6923588694126</v>
      </c>
      <c r="E6" s="10">
        <v>996.83558714116919</v>
      </c>
      <c r="F6" s="7">
        <v>6515</v>
      </c>
      <c r="G6" s="17">
        <f>AVERAGE(C19:G19)</f>
        <v>36.430155839618564</v>
      </c>
      <c r="H6" s="28"/>
      <c r="I6" s="28"/>
      <c r="J6" s="11">
        <f>_xlfn.STDEV.S(C19:G19)</f>
        <v>20.789073920542506</v>
      </c>
      <c r="K6" s="13">
        <f>$G$6/C6</f>
        <v>36.430155839618564</v>
      </c>
    </row>
    <row r="7" spans="2:11" x14ac:dyDescent="0.25">
      <c r="B7" s="1" t="s">
        <v>5</v>
      </c>
      <c r="C7" s="6">
        <v>2.8</v>
      </c>
      <c r="D7" s="9">
        <v>3072.9350354231678</v>
      </c>
      <c r="E7" s="10">
        <v>850.49981363516451</v>
      </c>
      <c r="F7" s="7">
        <v>2332.2573313617186</v>
      </c>
      <c r="G7" s="17">
        <f t="shared" ref="G7:G12" si="0">AVERAGE(C20:G20)</f>
        <v>48.891499778800309</v>
      </c>
      <c r="H7" s="28"/>
      <c r="I7" s="28"/>
      <c r="J7" s="11">
        <f t="shared" ref="J7:J12" si="1">_xlfn.STDEV.S(C20:G20)</f>
        <v>24.000567388202995</v>
      </c>
      <c r="K7" s="13">
        <f>$G$6/C7</f>
        <v>13.010769942720916</v>
      </c>
    </row>
    <row r="8" spans="2:11" x14ac:dyDescent="0.25">
      <c r="B8" s="1" t="s">
        <v>2</v>
      </c>
      <c r="C8" s="8">
        <v>3.2</v>
      </c>
      <c r="D8" s="9">
        <v>1674.618619926307</v>
      </c>
      <c r="E8" s="10">
        <v>746.8329193711869</v>
      </c>
      <c r="F8" s="7">
        <v>2019.365737210836</v>
      </c>
      <c r="G8" s="17">
        <f t="shared" si="0"/>
        <v>17.289235402978552</v>
      </c>
      <c r="H8" s="28"/>
      <c r="I8" s="28"/>
      <c r="J8" s="11">
        <f t="shared" si="1"/>
        <v>13.362729138637334</v>
      </c>
      <c r="K8" s="13">
        <f t="shared" ref="K8:K12" si="2">$G$6/C8</f>
        <v>11.3844236998808</v>
      </c>
    </row>
    <row r="9" spans="2:11" x14ac:dyDescent="0.25">
      <c r="B9" s="1" t="s">
        <v>3</v>
      </c>
      <c r="C9" s="8">
        <v>2.2999999999999998</v>
      </c>
      <c r="D9" s="9">
        <v>4750.3264732050029</v>
      </c>
      <c r="E9" s="10">
        <v>1902.3538381577291</v>
      </c>
      <c r="F9" s="7">
        <v>2845.8120537832106</v>
      </c>
      <c r="G9" s="17">
        <f t="shared" si="0"/>
        <v>17.771609092491492</v>
      </c>
      <c r="H9" s="28"/>
      <c r="I9" s="28"/>
      <c r="J9" s="11">
        <f t="shared" si="1"/>
        <v>14.632142064173905</v>
      </c>
      <c r="K9" s="13">
        <f t="shared" si="2"/>
        <v>15.839198191138507</v>
      </c>
    </row>
    <row r="10" spans="2:11" x14ac:dyDescent="0.25">
      <c r="B10" s="1" t="s">
        <v>6</v>
      </c>
      <c r="C10" s="8">
        <v>1.2</v>
      </c>
      <c r="D10" s="9">
        <v>5765.1436237718754</v>
      </c>
      <c r="E10" s="10">
        <v>4232.0276495024527</v>
      </c>
      <c r="F10" s="7">
        <v>3844.7700036489564</v>
      </c>
      <c r="G10" s="17">
        <f t="shared" si="0"/>
        <v>29.944676306450948</v>
      </c>
      <c r="H10" s="28"/>
      <c r="I10" s="28"/>
      <c r="J10" s="11">
        <f t="shared" si="1"/>
        <v>15.082922570192338</v>
      </c>
      <c r="K10" s="13">
        <f t="shared" si="2"/>
        <v>30.358463199682138</v>
      </c>
    </row>
    <row r="11" spans="2:11" x14ac:dyDescent="0.25">
      <c r="B11" s="1" t="s">
        <v>7</v>
      </c>
      <c r="C11" s="8">
        <v>1.7</v>
      </c>
      <c r="D11" s="9"/>
      <c r="E11" s="10"/>
      <c r="F11" s="7">
        <v>5412.3815823497371</v>
      </c>
      <c r="G11" s="17">
        <f t="shared" si="0"/>
        <v>85.849276132362121</v>
      </c>
      <c r="H11" s="28"/>
      <c r="I11" s="28"/>
      <c r="J11" s="11">
        <f t="shared" si="1"/>
        <v>18.471638980905592</v>
      </c>
      <c r="K11" s="13">
        <f t="shared" si="2"/>
        <v>21.429503435069744</v>
      </c>
    </row>
    <row r="12" spans="2:11" x14ac:dyDescent="0.25">
      <c r="B12" s="1" t="s">
        <v>4</v>
      </c>
      <c r="C12" s="8">
        <v>3.4</v>
      </c>
      <c r="D12" s="9">
        <v>2387.3397721884667</v>
      </c>
      <c r="E12" s="10">
        <v>995.22586850214543</v>
      </c>
      <c r="F12" s="7">
        <v>1943.1807621883409</v>
      </c>
      <c r="G12" s="17">
        <f t="shared" si="0"/>
        <v>16.1505212657482</v>
      </c>
      <c r="H12" s="28"/>
      <c r="I12" s="28"/>
      <c r="J12" s="11">
        <f t="shared" si="1"/>
        <v>10.879419810165613</v>
      </c>
      <c r="K12" s="13">
        <f t="shared" si="2"/>
        <v>10.714751717534872</v>
      </c>
    </row>
    <row r="13" spans="2:11" x14ac:dyDescent="0.25">
      <c r="G13" s="12"/>
      <c r="H13" s="29"/>
      <c r="I13" s="29"/>
    </row>
    <row r="14" spans="2:11" x14ac:dyDescent="0.25">
      <c r="G14" s="14"/>
      <c r="H14" s="14"/>
      <c r="I14" s="14"/>
    </row>
    <row r="16" spans="2:11" x14ac:dyDescent="0.25">
      <c r="C16" s="21" t="s">
        <v>61</v>
      </c>
      <c r="D16" s="21"/>
      <c r="E16" s="21"/>
      <c r="F16" s="21"/>
    </row>
    <row r="18" spans="2:19" x14ac:dyDescent="0.25">
      <c r="C18" t="s">
        <v>45</v>
      </c>
      <c r="D18" t="s">
        <v>43</v>
      </c>
      <c r="E18" t="s">
        <v>44</v>
      </c>
      <c r="F18" t="s">
        <v>46</v>
      </c>
      <c r="G18" t="s">
        <v>47</v>
      </c>
      <c r="K18" s="25"/>
    </row>
    <row r="19" spans="2:19" x14ac:dyDescent="0.25">
      <c r="B19" t="s">
        <v>1</v>
      </c>
      <c r="C19" s="24">
        <v>35.597521878169907</v>
      </c>
      <c r="D19" s="24">
        <v>20.185142908557189</v>
      </c>
      <c r="E19" s="24">
        <v>11.973861626650963</v>
      </c>
      <c r="F19" s="24">
        <v>58.520794580223864</v>
      </c>
      <c r="G19" s="24">
        <v>55.873458204490888</v>
      </c>
      <c r="H19" s="25"/>
      <c r="I19" s="25"/>
      <c r="M19" s="25"/>
      <c r="N19" s="25"/>
      <c r="O19" s="25"/>
      <c r="P19" s="25"/>
      <c r="Q19" s="25"/>
      <c r="R19" s="25"/>
      <c r="S19" s="25"/>
    </row>
    <row r="20" spans="2:19" x14ac:dyDescent="0.25">
      <c r="B20" t="s">
        <v>15</v>
      </c>
      <c r="C20" s="24">
        <v>41.460004499924963</v>
      </c>
      <c r="D20" s="24">
        <v>41.397221297498405</v>
      </c>
      <c r="E20" s="24">
        <v>16.911645404629969</v>
      </c>
      <c r="F20" s="24">
        <v>66.430873787283673</v>
      </c>
      <c r="G20" s="24">
        <v>78.25775390466454</v>
      </c>
      <c r="H20" s="25"/>
      <c r="I20" s="25"/>
      <c r="M20" s="25"/>
      <c r="N20" s="25"/>
      <c r="O20" s="25"/>
      <c r="P20" s="25"/>
      <c r="Q20" s="25"/>
      <c r="R20" s="25"/>
      <c r="S20" s="25"/>
    </row>
    <row r="21" spans="2:19" x14ac:dyDescent="0.25">
      <c r="B21" t="s">
        <v>2</v>
      </c>
      <c r="C21" s="24">
        <v>26.916848774543428</v>
      </c>
      <c r="D21" s="24">
        <v>8.7984784013164514</v>
      </c>
      <c r="E21" s="24">
        <v>5.4605007535881693</v>
      </c>
      <c r="F21" s="24">
        <v>9.361344416128075</v>
      </c>
      <c r="G21" s="24">
        <v>35.909004669316616</v>
      </c>
      <c r="H21" s="25"/>
      <c r="I21" s="25"/>
      <c r="M21" s="25"/>
      <c r="N21" s="25"/>
      <c r="O21" s="25"/>
      <c r="P21" s="25"/>
      <c r="Q21" s="25"/>
      <c r="R21" s="25"/>
      <c r="S21" s="25"/>
    </row>
    <row r="22" spans="2:19" x14ac:dyDescent="0.25">
      <c r="B22" t="s">
        <v>3</v>
      </c>
      <c r="C22" s="24">
        <v>24.368639852448315</v>
      </c>
      <c r="D22" s="24">
        <v>10.749748535048791</v>
      </c>
      <c r="E22" s="24">
        <v>5.6126983170200395</v>
      </c>
      <c r="F22" s="24">
        <v>7.6842759435301051</v>
      </c>
      <c r="G22" s="24">
        <v>40.442682814410198</v>
      </c>
      <c r="H22" s="25"/>
      <c r="I22" s="25"/>
      <c r="M22" s="25"/>
      <c r="N22" s="25"/>
      <c r="O22" s="25"/>
      <c r="P22" s="25"/>
      <c r="Q22" s="25"/>
      <c r="R22" s="25"/>
      <c r="S22" s="25"/>
    </row>
    <row r="23" spans="2:19" x14ac:dyDescent="0.25">
      <c r="B23" t="s">
        <v>16</v>
      </c>
      <c r="C23" s="24">
        <v>29.840490440595786</v>
      </c>
      <c r="D23" s="24">
        <v>19.342364734999823</v>
      </c>
      <c r="E23" s="24">
        <v>11.077573520799174</v>
      </c>
      <c r="F23" s="24">
        <v>46.196376599320828</v>
      </c>
      <c r="G23" s="24">
        <v>43.266576236539116</v>
      </c>
      <c r="H23" s="25"/>
      <c r="I23" s="25"/>
      <c r="M23" s="25"/>
      <c r="N23" s="25"/>
      <c r="O23" s="25"/>
      <c r="P23" s="25"/>
      <c r="Q23" s="25"/>
      <c r="R23" s="25"/>
      <c r="S23" s="25"/>
    </row>
    <row r="24" spans="2:19" x14ac:dyDescent="0.25">
      <c r="B24" t="s">
        <v>17</v>
      </c>
      <c r="C24" s="24">
        <v>74.708871679612187</v>
      </c>
      <c r="D24" s="24">
        <v>93.408161469929993</v>
      </c>
      <c r="E24" s="24">
        <v>68.47224364423046</v>
      </c>
      <c r="F24" s="24">
        <v>114.52152759632236</v>
      </c>
      <c r="G24" s="24">
        <v>78.135576271715593</v>
      </c>
      <c r="H24" s="25"/>
      <c r="I24" s="25"/>
      <c r="M24" s="25"/>
      <c r="N24" s="25"/>
      <c r="O24" s="25"/>
      <c r="P24" s="25"/>
      <c r="Q24" s="25"/>
      <c r="R24" s="25"/>
      <c r="S24" s="25"/>
    </row>
    <row r="25" spans="2:19" x14ac:dyDescent="0.25">
      <c r="B25" t="s">
        <v>4</v>
      </c>
      <c r="C25" s="24">
        <v>15.41140295103521</v>
      </c>
      <c r="D25" s="24">
        <v>8.9643369385643812</v>
      </c>
      <c r="E25" s="24">
        <v>3.7333623934393656</v>
      </c>
      <c r="F25" s="24">
        <v>20.83696142214152</v>
      </c>
      <c r="G25" s="24">
        <v>31.806542623560524</v>
      </c>
      <c r="H25" s="25"/>
      <c r="I25" s="25"/>
      <c r="M25" s="25"/>
      <c r="N25" s="25"/>
      <c r="O25" s="25"/>
      <c r="P25" s="25"/>
      <c r="Q25" s="25"/>
      <c r="R25" s="25"/>
      <c r="S25" s="25"/>
    </row>
    <row r="32" spans="2:19" ht="15" customHeight="1" x14ac:dyDescent="0.25"/>
    <row r="51" spans="5:10" x14ac:dyDescent="0.25">
      <c r="E51" s="43"/>
      <c r="F51" s="44"/>
      <c r="G51" s="44"/>
      <c r="H51" s="44"/>
      <c r="I51" s="44"/>
      <c r="J51" s="44"/>
    </row>
    <row r="52" spans="5:10" x14ac:dyDescent="0.25">
      <c r="E52" s="44"/>
      <c r="F52" s="44"/>
      <c r="G52" s="44"/>
      <c r="H52" s="44"/>
      <c r="I52" s="44"/>
      <c r="J52" s="44"/>
    </row>
    <row r="53" spans="5:10" x14ac:dyDescent="0.25">
      <c r="E53" s="44"/>
      <c r="F53" s="44"/>
      <c r="G53" s="44"/>
      <c r="H53" s="44"/>
      <c r="I53" s="44"/>
      <c r="J53" s="44"/>
    </row>
    <row r="54" spans="5:10" x14ac:dyDescent="0.25">
      <c r="E54" s="44"/>
      <c r="F54" s="44"/>
      <c r="G54" s="44"/>
      <c r="H54" s="44"/>
      <c r="I54" s="44"/>
      <c r="J54" s="44"/>
    </row>
    <row r="55" spans="5:10" x14ac:dyDescent="0.25">
      <c r="E55" s="44"/>
      <c r="F55" s="44"/>
      <c r="G55" s="44"/>
      <c r="H55" s="44"/>
      <c r="I55" s="44"/>
      <c r="J55" s="44"/>
    </row>
  </sheetData>
  <mergeCells count="5">
    <mergeCell ref="D3:K3"/>
    <mergeCell ref="D5:E5"/>
    <mergeCell ref="D4:F4"/>
    <mergeCell ref="G5:J5"/>
    <mergeCell ref="G4:K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4D33B-4253-494D-B0A2-F8250E9F8C1A}">
  <dimension ref="B1:G29"/>
  <sheetViews>
    <sheetView workbookViewId="0">
      <selection activeCell="C2" sqref="C2:E2"/>
    </sheetView>
  </sheetViews>
  <sheetFormatPr defaultRowHeight="15" x14ac:dyDescent="0.25"/>
  <cols>
    <col min="2" max="2" width="12.42578125" customWidth="1"/>
    <col min="3" max="5" width="12.7109375" customWidth="1"/>
  </cols>
  <sheetData>
    <row r="1" spans="2:7" x14ac:dyDescent="0.25">
      <c r="B1" s="18"/>
    </row>
    <row r="2" spans="2:7" x14ac:dyDescent="0.25">
      <c r="C2" s="48" t="s">
        <v>53</v>
      </c>
      <c r="D2" s="48"/>
      <c r="E2" s="48"/>
    </row>
    <row r="3" spans="2:7" x14ac:dyDescent="0.25">
      <c r="C3" t="s">
        <v>35</v>
      </c>
      <c r="D3" t="s">
        <v>36</v>
      </c>
      <c r="E3" t="s">
        <v>37</v>
      </c>
      <c r="F3" s="22" t="s">
        <v>49</v>
      </c>
      <c r="G3" s="22" t="s">
        <v>48</v>
      </c>
    </row>
    <row r="4" spans="2:7" x14ac:dyDescent="0.25">
      <c r="B4" t="s">
        <v>1</v>
      </c>
      <c r="C4">
        <v>1.97</v>
      </c>
      <c r="D4">
        <v>2.29</v>
      </c>
      <c r="E4">
        <v>2.12</v>
      </c>
      <c r="F4" s="22">
        <f>AVERAGE(C4:E4)</f>
        <v>2.1266666666666665</v>
      </c>
      <c r="G4" s="22">
        <f>_xlfn.STDEV.S(C4:E4)</f>
        <v>0.16010413278030439</v>
      </c>
    </row>
    <row r="5" spans="2:7" x14ac:dyDescent="0.25">
      <c r="B5" t="s">
        <v>15</v>
      </c>
      <c r="C5">
        <v>194.7</v>
      </c>
      <c r="D5">
        <v>181.7</v>
      </c>
      <c r="E5">
        <v>188.9</v>
      </c>
      <c r="F5" s="22">
        <f t="shared" ref="F5:F20" si="0">AVERAGE(C5:E5)</f>
        <v>188.43333333333331</v>
      </c>
      <c r="G5" s="22">
        <f t="shared" ref="G5:G10" si="1">_xlfn.STDEV.S(C5:E5)</f>
        <v>6.5125519831578575</v>
      </c>
    </row>
    <row r="6" spans="2:7" x14ac:dyDescent="0.25">
      <c r="B6" t="s">
        <v>2</v>
      </c>
      <c r="C6">
        <v>46.3</v>
      </c>
      <c r="D6">
        <v>43.3</v>
      </c>
      <c r="E6">
        <v>42</v>
      </c>
      <c r="F6" s="22">
        <f t="shared" si="0"/>
        <v>43.866666666666667</v>
      </c>
      <c r="G6" s="22">
        <f t="shared" si="1"/>
        <v>2.2052966542697443</v>
      </c>
    </row>
    <row r="7" spans="2:7" x14ac:dyDescent="0.25">
      <c r="B7" t="s">
        <v>3</v>
      </c>
      <c r="C7">
        <v>15</v>
      </c>
      <c r="D7">
        <v>11.7</v>
      </c>
      <c r="E7">
        <v>10.5</v>
      </c>
      <c r="F7" s="22">
        <f t="shared" si="0"/>
        <v>12.4</v>
      </c>
      <c r="G7" s="22">
        <f t="shared" si="1"/>
        <v>2.3302360395462043</v>
      </c>
    </row>
    <row r="8" spans="2:7" x14ac:dyDescent="0.25">
      <c r="B8" t="s">
        <v>16</v>
      </c>
      <c r="C8">
        <v>5.49</v>
      </c>
      <c r="D8">
        <v>5.7320000000000002</v>
      </c>
      <c r="E8">
        <v>5.48</v>
      </c>
      <c r="F8" s="22">
        <f t="shared" si="0"/>
        <v>5.5673333333333339</v>
      </c>
      <c r="G8" s="22">
        <f t="shared" si="1"/>
        <v>0.1426931439605047</v>
      </c>
    </row>
    <row r="9" spans="2:7" x14ac:dyDescent="0.25">
      <c r="B9" t="s">
        <v>17</v>
      </c>
      <c r="C9">
        <v>3.069</v>
      </c>
      <c r="D9">
        <v>1.46</v>
      </c>
      <c r="E9">
        <v>2.4700000000000002</v>
      </c>
      <c r="F9" s="22">
        <f t="shared" si="0"/>
        <v>2.3330000000000002</v>
      </c>
      <c r="G9" s="22">
        <f t="shared" si="1"/>
        <v>0.81320169699773592</v>
      </c>
    </row>
    <row r="10" spans="2:7" x14ac:dyDescent="0.25">
      <c r="B10" t="s">
        <v>4</v>
      </c>
      <c r="C10">
        <v>5.22</v>
      </c>
      <c r="D10">
        <v>5.15</v>
      </c>
      <c r="E10">
        <v>4.9800000000000004</v>
      </c>
      <c r="F10" s="22">
        <f t="shared" si="0"/>
        <v>5.1166666666666671</v>
      </c>
      <c r="G10" s="22">
        <f t="shared" si="1"/>
        <v>0.12342339054382383</v>
      </c>
    </row>
    <row r="12" spans="2:7" x14ac:dyDescent="0.25">
      <c r="C12" s="15" t="s">
        <v>52</v>
      </c>
      <c r="D12" s="15"/>
      <c r="E12" s="15"/>
      <c r="F12" s="15"/>
    </row>
    <row r="13" spans="2:7" x14ac:dyDescent="0.25">
      <c r="C13" t="s">
        <v>38</v>
      </c>
      <c r="D13" t="s">
        <v>39</v>
      </c>
      <c r="E13" t="s">
        <v>40</v>
      </c>
      <c r="F13" s="22" t="s">
        <v>49</v>
      </c>
      <c r="G13" s="22" t="s">
        <v>48</v>
      </c>
    </row>
    <row r="14" spans="2:7" x14ac:dyDescent="0.25">
      <c r="B14" t="s">
        <v>1</v>
      </c>
      <c r="C14">
        <v>0.59550000000000003</v>
      </c>
      <c r="D14">
        <v>0.68400000000000005</v>
      </c>
      <c r="E14">
        <v>0.6946</v>
      </c>
      <c r="F14" s="22">
        <f t="shared" si="0"/>
        <v>0.65803333333333336</v>
      </c>
      <c r="G14" s="22">
        <f>_xlfn.STDEV.S(C14:E14)</f>
        <v>5.4414183200093454E-2</v>
      </c>
    </row>
    <row r="15" spans="2:7" x14ac:dyDescent="0.25">
      <c r="B15" t="s">
        <v>15</v>
      </c>
      <c r="C15">
        <v>0.57550000000000001</v>
      </c>
      <c r="D15">
        <v>0.57140000000000002</v>
      </c>
      <c r="E15">
        <v>0.57698000000000005</v>
      </c>
      <c r="F15" s="22">
        <f t="shared" si="0"/>
        <v>0.57462666666666673</v>
      </c>
      <c r="G15" s="22">
        <f t="shared" ref="G15:G20" si="2">_xlfn.STDEV.S(C15:E15)</f>
        <v>2.8906977243104122E-3</v>
      </c>
    </row>
    <row r="16" spans="2:7" x14ac:dyDescent="0.25">
      <c r="B16" t="s">
        <v>2</v>
      </c>
      <c r="C16">
        <v>0.66969999999999996</v>
      </c>
      <c r="D16">
        <v>0.68689999999999996</v>
      </c>
      <c r="E16">
        <v>0.67779999999999996</v>
      </c>
      <c r="F16" s="22">
        <f t="shared" si="0"/>
        <v>0.67813333333333325</v>
      </c>
      <c r="G16" s="22">
        <f t="shared" si="2"/>
        <v>8.6048435972615606E-3</v>
      </c>
    </row>
    <row r="17" spans="2:7" x14ac:dyDescent="0.25">
      <c r="B17" t="s">
        <v>3</v>
      </c>
      <c r="C17">
        <v>0.56299999999999994</v>
      </c>
      <c r="D17">
        <v>0.58489999999999998</v>
      </c>
      <c r="E17">
        <v>0.61570000000000003</v>
      </c>
      <c r="F17" s="22">
        <f t="shared" si="0"/>
        <v>0.58786666666666665</v>
      </c>
      <c r="G17" s="22">
        <f t="shared" si="2"/>
        <v>2.6474956720140934E-2</v>
      </c>
    </row>
    <row r="18" spans="2:7" x14ac:dyDescent="0.25">
      <c r="B18" t="s">
        <v>16</v>
      </c>
      <c r="C18">
        <v>0.68369999999999997</v>
      </c>
      <c r="D18">
        <v>0.66679999999999995</v>
      </c>
      <c r="E18">
        <v>0.67500000000000004</v>
      </c>
      <c r="F18" s="22">
        <f t="shared" si="0"/>
        <v>0.67516666666666669</v>
      </c>
      <c r="G18" s="22">
        <f t="shared" si="2"/>
        <v>8.4512326517102547E-3</v>
      </c>
    </row>
    <row r="19" spans="2:7" x14ac:dyDescent="0.25">
      <c r="B19" t="s">
        <v>17</v>
      </c>
      <c r="C19" s="23">
        <v>0.53561316112188095</v>
      </c>
      <c r="D19" s="23">
        <v>0.59872571472913005</v>
      </c>
      <c r="E19" s="23">
        <v>0.57921157633245302</v>
      </c>
      <c r="F19" s="22">
        <f t="shared" si="0"/>
        <v>0.5711834840611546</v>
      </c>
      <c r="G19" s="22">
        <f t="shared" si="2"/>
        <v>3.2313098038478649E-2</v>
      </c>
    </row>
    <row r="20" spans="2:7" x14ac:dyDescent="0.25">
      <c r="B20" t="s">
        <v>4</v>
      </c>
      <c r="C20">
        <v>0.56799999999999995</v>
      </c>
      <c r="D20">
        <v>0.51100000000000001</v>
      </c>
      <c r="E20">
        <v>0.28399999999999997</v>
      </c>
      <c r="F20" s="22">
        <f t="shared" si="0"/>
        <v>0.45433333333333331</v>
      </c>
      <c r="G20" s="22">
        <f t="shared" si="2"/>
        <v>0.15024091764008002</v>
      </c>
    </row>
    <row r="22" spans="2:7" x14ac:dyDescent="0.25">
      <c r="C22" s="15" t="s">
        <v>54</v>
      </c>
      <c r="F22" s="22" t="s">
        <v>49</v>
      </c>
      <c r="G22" s="22" t="s">
        <v>48</v>
      </c>
    </row>
    <row r="23" spans="2:7" x14ac:dyDescent="0.25">
      <c r="B23" t="s">
        <v>1</v>
      </c>
      <c r="C23" s="23">
        <v>2.4707099571428501E-2</v>
      </c>
      <c r="D23" s="23">
        <v>6.0010014142857504E-2</v>
      </c>
      <c r="E23" s="23">
        <v>6.6709934571430096E-2</v>
      </c>
      <c r="F23" s="22">
        <f>AVERAGE(C23:E23)</f>
        <v>5.0475682761905366E-2</v>
      </c>
      <c r="G23" s="22">
        <f>_xlfn.STDEV.S(C23:E23)</f>
        <v>2.2566283326473952E-2</v>
      </c>
    </row>
    <row r="24" spans="2:7" x14ac:dyDescent="0.25">
      <c r="B24" t="s">
        <v>15</v>
      </c>
      <c r="C24" s="23">
        <v>0.57224230642857199</v>
      </c>
      <c r="D24" s="23">
        <v>0.55973186171428602</v>
      </c>
      <c r="E24" s="23">
        <v>0.59226644414285701</v>
      </c>
      <c r="F24" s="22">
        <f t="shared" ref="F24:F29" si="3">AVERAGE(C24:E24)</f>
        <v>0.574746870761905</v>
      </c>
      <c r="G24" s="22">
        <f t="shared" ref="G24:G29" si="4">_xlfn.STDEV.S(C24:E24)</f>
        <v>1.6411258188366393E-2</v>
      </c>
    </row>
    <row r="25" spans="2:7" x14ac:dyDescent="0.25">
      <c r="B25" t="s">
        <v>2</v>
      </c>
      <c r="C25" s="23">
        <v>0.62552401914285605</v>
      </c>
      <c r="D25" s="23">
        <v>0.62558882999999998</v>
      </c>
      <c r="E25" s="23">
        <v>0.61995370928571103</v>
      </c>
      <c r="F25" s="22">
        <f t="shared" si="3"/>
        <v>0.62368885280952235</v>
      </c>
      <c r="G25" s="22">
        <f t="shared" si="4"/>
        <v>3.2348914926784156E-3</v>
      </c>
    </row>
    <row r="26" spans="2:7" x14ac:dyDescent="0.25">
      <c r="B26" t="s">
        <v>3</v>
      </c>
      <c r="C26" s="23">
        <v>0.36906783799999798</v>
      </c>
      <c r="D26" s="23">
        <v>0.29371802857143098</v>
      </c>
      <c r="E26" s="23">
        <v>0.30507702228571698</v>
      </c>
      <c r="F26" s="22">
        <f t="shared" si="3"/>
        <v>0.32262096295238202</v>
      </c>
      <c r="G26" s="22">
        <f t="shared" si="4"/>
        <v>4.0623156398991361E-2</v>
      </c>
    </row>
    <row r="27" spans="2:7" x14ac:dyDescent="0.25">
      <c r="B27" t="s">
        <v>16</v>
      </c>
      <c r="C27" s="23">
        <v>0.14778539528571399</v>
      </c>
      <c r="D27" s="23">
        <v>0.161707220428573</v>
      </c>
      <c r="E27" s="23">
        <v>0.15524344957142799</v>
      </c>
      <c r="F27" s="22">
        <f t="shared" si="3"/>
        <v>0.15491202176190499</v>
      </c>
      <c r="G27" s="22">
        <f t="shared" si="4"/>
        <v>6.9668276225107783E-3</v>
      </c>
    </row>
    <row r="28" spans="2:7" x14ac:dyDescent="0.25">
      <c r="B28" t="s">
        <v>17</v>
      </c>
      <c r="C28" s="23">
        <v>9.8621054114801501E-2</v>
      </c>
      <c r="D28" s="23">
        <v>1.28185081947483E-3</v>
      </c>
      <c r="E28" s="23">
        <v>0.11885342264483</v>
      </c>
      <c r="F28" s="22">
        <f t="shared" si="3"/>
        <v>7.291877585970212E-2</v>
      </c>
      <c r="G28" s="22">
        <f t="shared" si="4"/>
        <v>6.2858761966794047E-2</v>
      </c>
    </row>
    <row r="29" spans="2:7" x14ac:dyDescent="0.25">
      <c r="B29" t="s">
        <v>4</v>
      </c>
      <c r="C29" s="23">
        <v>0.15716005442857101</v>
      </c>
      <c r="D29" s="23">
        <v>0.105814447142858</v>
      </c>
      <c r="E29" s="23">
        <v>0.102807106285714</v>
      </c>
      <c r="F29" s="22">
        <f t="shared" si="3"/>
        <v>0.12192720261904766</v>
      </c>
      <c r="G29" s="22">
        <f t="shared" si="4"/>
        <v>3.0549572987713557E-2</v>
      </c>
    </row>
  </sheetData>
  <mergeCells count="1">
    <mergeCell ref="C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55ABA-7FC9-4008-B6CC-2602DC928B63}">
  <dimension ref="A2:D218"/>
  <sheetViews>
    <sheetView workbookViewId="0">
      <selection activeCell="I36" sqref="I36"/>
    </sheetView>
  </sheetViews>
  <sheetFormatPr defaultRowHeight="15" x14ac:dyDescent="0.25"/>
  <sheetData>
    <row r="2" spans="1:4" x14ac:dyDescent="0.25">
      <c r="A2" t="s">
        <v>34</v>
      </c>
      <c r="B2" t="s">
        <v>33</v>
      </c>
      <c r="C2" t="s">
        <v>32</v>
      </c>
      <c r="D2" t="s">
        <v>31</v>
      </c>
    </row>
    <row r="3" spans="1:4" x14ac:dyDescent="0.25">
      <c r="A3" t="s">
        <v>27</v>
      </c>
      <c r="B3">
        <v>1</v>
      </c>
      <c r="C3">
        <v>2500</v>
      </c>
      <c r="D3">
        <v>-7.7225211766703515E-4</v>
      </c>
    </row>
    <row r="4" spans="1:4" x14ac:dyDescent="0.25">
      <c r="A4" t="s">
        <v>27</v>
      </c>
      <c r="B4">
        <v>1</v>
      </c>
      <c r="C4">
        <v>833.33333333333337</v>
      </c>
      <c r="D4">
        <v>3.1960814130022899E-2</v>
      </c>
    </row>
    <row r="5" spans="1:4" x14ac:dyDescent="0.25">
      <c r="A5" t="s">
        <v>27</v>
      </c>
      <c r="B5">
        <v>1</v>
      </c>
      <c r="C5">
        <v>277.77777777777777</v>
      </c>
      <c r="D5">
        <v>2.2818826047010963E-3</v>
      </c>
    </row>
    <row r="6" spans="1:4" x14ac:dyDescent="0.25">
      <c r="A6" t="s">
        <v>27</v>
      </c>
      <c r="B6">
        <v>1</v>
      </c>
      <c r="C6">
        <v>92.592592592592595</v>
      </c>
      <c r="D6">
        <v>-3.7501826490963397E-2</v>
      </c>
    </row>
    <row r="7" spans="1:4" x14ac:dyDescent="0.25">
      <c r="A7" t="s">
        <v>27</v>
      </c>
      <c r="B7">
        <v>1</v>
      </c>
      <c r="C7">
        <v>30.8641975308642</v>
      </c>
      <c r="D7">
        <v>2.2526934387725198E-2</v>
      </c>
    </row>
    <row r="8" spans="1:4" x14ac:dyDescent="0.25">
      <c r="A8" t="s">
        <v>27</v>
      </c>
      <c r="B8">
        <v>1</v>
      </c>
      <c r="C8">
        <v>10.2880658436214</v>
      </c>
      <c r="D8">
        <v>2.4707099571428501E-2</v>
      </c>
    </row>
    <row r="9" spans="1:4" x14ac:dyDescent="0.25">
      <c r="A9" t="s">
        <v>27</v>
      </c>
      <c r="B9">
        <v>1</v>
      </c>
      <c r="C9">
        <v>3.4293552812071333</v>
      </c>
      <c r="D9">
        <v>0.15242949057142849</v>
      </c>
    </row>
    <row r="10" spans="1:4" x14ac:dyDescent="0.25">
      <c r="A10" t="s">
        <v>27</v>
      </c>
      <c r="B10">
        <v>1</v>
      </c>
      <c r="C10">
        <v>1.1431184270690444</v>
      </c>
      <c r="D10">
        <v>0.43929901000000149</v>
      </c>
    </row>
    <row r="11" spans="1:4" x14ac:dyDescent="0.25">
      <c r="A11" t="s">
        <v>27</v>
      </c>
      <c r="B11">
        <v>1</v>
      </c>
      <c r="C11">
        <v>0.38103947568968149</v>
      </c>
      <c r="D11">
        <v>0.58241326199999999</v>
      </c>
    </row>
    <row r="12" spans="1:4" x14ac:dyDescent="0.25">
      <c r="A12" t="s">
        <v>27</v>
      </c>
      <c r="B12">
        <v>1</v>
      </c>
      <c r="C12">
        <v>0</v>
      </c>
      <c r="D12">
        <v>0.58767844350000042</v>
      </c>
    </row>
    <row r="13" spans="1:4" x14ac:dyDescent="0.25">
      <c r="A13" t="s">
        <v>27</v>
      </c>
      <c r="B13">
        <v>2</v>
      </c>
      <c r="C13">
        <v>2500</v>
      </c>
      <c r="D13">
        <v>2.2338893375287647E-3</v>
      </c>
    </row>
    <row r="14" spans="1:4" x14ac:dyDescent="0.25">
      <c r="A14" t="s">
        <v>27</v>
      </c>
      <c r="B14">
        <v>2</v>
      </c>
      <c r="C14">
        <v>833.33333333333337</v>
      </c>
      <c r="D14">
        <v>1.3387095129291275E-2</v>
      </c>
    </row>
    <row r="15" spans="1:4" x14ac:dyDescent="0.25">
      <c r="A15" t="s">
        <v>27</v>
      </c>
      <c r="B15">
        <v>2</v>
      </c>
      <c r="C15">
        <v>277.77777777777777</v>
      </c>
      <c r="D15">
        <v>-5.7262639805311499E-3</v>
      </c>
    </row>
    <row r="16" spans="1:4" x14ac:dyDescent="0.25">
      <c r="A16" t="s">
        <v>27</v>
      </c>
      <c r="B16">
        <v>2</v>
      </c>
      <c r="C16">
        <v>92.592592592592595</v>
      </c>
      <c r="D16">
        <v>-8.427443754952026E-3</v>
      </c>
    </row>
    <row r="17" spans="1:4" x14ac:dyDescent="0.25">
      <c r="A17" t="s">
        <v>27</v>
      </c>
      <c r="B17">
        <v>2</v>
      </c>
      <c r="C17">
        <v>30.8641975308642</v>
      </c>
      <c r="D17">
        <v>3.1237825126270102E-2</v>
      </c>
    </row>
    <row r="18" spans="1:4" x14ac:dyDescent="0.25">
      <c r="A18" t="s">
        <v>27</v>
      </c>
      <c r="B18">
        <v>2</v>
      </c>
      <c r="C18">
        <v>10.2880658436214</v>
      </c>
      <c r="D18">
        <v>6.0010014142857504E-2</v>
      </c>
    </row>
    <row r="19" spans="1:4" x14ac:dyDescent="0.25">
      <c r="A19" t="s">
        <v>27</v>
      </c>
      <c r="B19">
        <v>2</v>
      </c>
      <c r="C19">
        <v>3.4293552812071333</v>
      </c>
      <c r="D19">
        <v>0.2176887078571435</v>
      </c>
    </row>
    <row r="20" spans="1:4" x14ac:dyDescent="0.25">
      <c r="A20" t="s">
        <v>27</v>
      </c>
      <c r="B20">
        <v>2</v>
      </c>
      <c r="C20">
        <v>1.1431184270690444</v>
      </c>
      <c r="D20">
        <v>0.52567092471428345</v>
      </c>
    </row>
    <row r="21" spans="1:4" x14ac:dyDescent="0.25">
      <c r="A21" t="s">
        <v>27</v>
      </c>
      <c r="B21">
        <v>2</v>
      </c>
      <c r="C21">
        <v>0.38103947568968149</v>
      </c>
      <c r="D21">
        <v>0.688486204428572</v>
      </c>
    </row>
    <row r="22" spans="1:4" x14ac:dyDescent="0.25">
      <c r="A22" t="s">
        <v>27</v>
      </c>
      <c r="B22">
        <v>2</v>
      </c>
      <c r="C22">
        <v>0</v>
      </c>
      <c r="D22">
        <v>0.65962756099999997</v>
      </c>
    </row>
    <row r="23" spans="1:4" x14ac:dyDescent="0.25">
      <c r="A23" t="s">
        <v>27</v>
      </c>
      <c r="B23">
        <v>3</v>
      </c>
      <c r="C23">
        <v>2500</v>
      </c>
      <c r="D23">
        <v>-9.4388534388299195E-4</v>
      </c>
    </row>
    <row r="24" spans="1:4" x14ac:dyDescent="0.25">
      <c r="A24" t="s">
        <v>27</v>
      </c>
      <c r="B24">
        <v>3</v>
      </c>
      <c r="C24">
        <v>833.33333333333337</v>
      </c>
      <c r="D24">
        <v>3.9931024509413998E-3</v>
      </c>
    </row>
    <row r="25" spans="1:4" x14ac:dyDescent="0.25">
      <c r="A25" t="s">
        <v>27</v>
      </c>
      <c r="B25">
        <v>3</v>
      </c>
      <c r="C25">
        <v>277.77777777777777</v>
      </c>
      <c r="D25">
        <v>-1.3539112997724E-2</v>
      </c>
    </row>
    <row r="26" spans="1:4" x14ac:dyDescent="0.25">
      <c r="A26" t="s">
        <v>27</v>
      </c>
      <c r="B26">
        <v>3</v>
      </c>
      <c r="C26">
        <v>92.592592592592595</v>
      </c>
      <c r="D26">
        <v>-3.3847867199297802E-3</v>
      </c>
    </row>
    <row r="27" spans="1:4" x14ac:dyDescent="0.25">
      <c r="A27" t="s">
        <v>27</v>
      </c>
      <c r="B27">
        <v>3</v>
      </c>
      <c r="C27">
        <v>30.8641975308642</v>
      </c>
      <c r="D27">
        <v>2.9857195601273499E-2</v>
      </c>
    </row>
    <row r="28" spans="1:4" x14ac:dyDescent="0.25">
      <c r="A28" t="s">
        <v>27</v>
      </c>
      <c r="B28">
        <v>3</v>
      </c>
      <c r="C28">
        <v>10.2880658436214</v>
      </c>
      <c r="D28">
        <v>6.6709934571430096E-2</v>
      </c>
    </row>
    <row r="29" spans="1:4" x14ac:dyDescent="0.25">
      <c r="A29" t="s">
        <v>27</v>
      </c>
      <c r="B29">
        <v>3</v>
      </c>
      <c r="C29">
        <v>3.4293552812071333</v>
      </c>
      <c r="D29">
        <v>0.19523223914285801</v>
      </c>
    </row>
    <row r="30" spans="1:4" x14ac:dyDescent="0.25">
      <c r="A30" t="s">
        <v>27</v>
      </c>
      <c r="B30">
        <v>3</v>
      </c>
      <c r="C30">
        <v>1.1431184270690444</v>
      </c>
      <c r="D30">
        <v>0.521769618285712</v>
      </c>
    </row>
    <row r="31" spans="1:4" x14ac:dyDescent="0.25">
      <c r="A31" t="s">
        <v>27</v>
      </c>
      <c r="B31">
        <v>3</v>
      </c>
      <c r="C31">
        <v>0.38103947568968149</v>
      </c>
      <c r="D31">
        <v>0.68100686785713904</v>
      </c>
    </row>
    <row r="32" spans="1:4" x14ac:dyDescent="0.25">
      <c r="A32" t="s">
        <v>27</v>
      </c>
      <c r="B32">
        <v>3</v>
      </c>
      <c r="C32">
        <v>0</v>
      </c>
      <c r="D32">
        <v>0.67860131199999896</v>
      </c>
    </row>
    <row r="33" spans="1:4" x14ac:dyDescent="0.25">
      <c r="A33" t="s">
        <v>15</v>
      </c>
      <c r="B33">
        <v>1</v>
      </c>
      <c r="C33">
        <v>2500</v>
      </c>
      <c r="D33">
        <v>-2.9779106846499698E-3</v>
      </c>
    </row>
    <row r="34" spans="1:4" x14ac:dyDescent="0.25">
      <c r="A34" t="s">
        <v>15</v>
      </c>
      <c r="B34">
        <v>1</v>
      </c>
      <c r="C34">
        <v>833.33333333333337</v>
      </c>
      <c r="D34">
        <v>3.6682170636905501E-2</v>
      </c>
    </row>
    <row r="35" spans="1:4" x14ac:dyDescent="0.25">
      <c r="A35" t="s">
        <v>15</v>
      </c>
      <c r="B35">
        <v>1</v>
      </c>
      <c r="C35">
        <v>277.77777777777777</v>
      </c>
      <c r="D35">
        <v>0.21325896485714399</v>
      </c>
    </row>
    <row r="36" spans="1:4" x14ac:dyDescent="0.25">
      <c r="A36" t="s">
        <v>15</v>
      </c>
      <c r="B36">
        <v>1</v>
      </c>
      <c r="C36">
        <v>92.592592592592595</v>
      </c>
      <c r="D36">
        <v>0.43722494342857099</v>
      </c>
    </row>
    <row r="37" spans="1:4" x14ac:dyDescent="0.25">
      <c r="A37" t="s">
        <v>15</v>
      </c>
      <c r="B37">
        <v>1</v>
      </c>
      <c r="C37">
        <v>30.8641975308642</v>
      </c>
      <c r="D37">
        <v>0.56212844771428605</v>
      </c>
    </row>
    <row r="38" spans="1:4" x14ac:dyDescent="0.25">
      <c r="A38" t="s">
        <v>15</v>
      </c>
      <c r="B38">
        <v>1</v>
      </c>
      <c r="C38">
        <v>10.2880658436214</v>
      </c>
      <c r="D38">
        <v>0.57224230642857199</v>
      </c>
    </row>
    <row r="39" spans="1:4" x14ac:dyDescent="0.25">
      <c r="A39" t="s">
        <v>15</v>
      </c>
      <c r="B39">
        <v>1</v>
      </c>
      <c r="C39">
        <v>3.4293552812071333</v>
      </c>
      <c r="D39">
        <v>0.58385130085714199</v>
      </c>
    </row>
    <row r="40" spans="1:4" x14ac:dyDescent="0.25">
      <c r="A40" t="s">
        <v>15</v>
      </c>
      <c r="B40">
        <v>1</v>
      </c>
      <c r="C40">
        <v>1.1431184270690444</v>
      </c>
      <c r="D40">
        <v>0.58389342957142798</v>
      </c>
    </row>
    <row r="41" spans="1:4" x14ac:dyDescent="0.25">
      <c r="A41" t="s">
        <v>15</v>
      </c>
      <c r="B41">
        <v>1</v>
      </c>
      <c r="C41">
        <v>0.38103947568968149</v>
      </c>
      <c r="D41">
        <v>0.56476799700000002</v>
      </c>
    </row>
    <row r="42" spans="1:4" x14ac:dyDescent="0.25">
      <c r="A42" t="s">
        <v>15</v>
      </c>
      <c r="B42">
        <v>1</v>
      </c>
      <c r="C42">
        <v>0</v>
      </c>
      <c r="D42">
        <v>0.56357919400000001</v>
      </c>
    </row>
    <row r="43" spans="1:4" x14ac:dyDescent="0.25">
      <c r="A43" t="s">
        <v>15</v>
      </c>
      <c r="B43">
        <v>2</v>
      </c>
      <c r="C43">
        <v>2500</v>
      </c>
      <c r="D43">
        <v>-1.0718053961793999E-3</v>
      </c>
    </row>
    <row r="44" spans="1:4" x14ac:dyDescent="0.25">
      <c r="A44" t="s">
        <v>15</v>
      </c>
      <c r="B44">
        <v>2</v>
      </c>
      <c r="C44">
        <v>833.33333333333337</v>
      </c>
      <c r="D44">
        <v>3.3603033371169003E-2</v>
      </c>
    </row>
    <row r="45" spans="1:4" x14ac:dyDescent="0.25">
      <c r="A45" t="s">
        <v>15</v>
      </c>
      <c r="B45">
        <v>2</v>
      </c>
      <c r="C45">
        <v>277.77777777777777</v>
      </c>
      <c r="D45">
        <v>0.193703611285715</v>
      </c>
    </row>
    <row r="46" spans="1:4" x14ac:dyDescent="0.25">
      <c r="A46" t="s">
        <v>15</v>
      </c>
      <c r="B46">
        <v>2</v>
      </c>
      <c r="C46">
        <v>92.592592592592595</v>
      </c>
      <c r="D46">
        <v>0.42774623342857099</v>
      </c>
    </row>
    <row r="47" spans="1:4" x14ac:dyDescent="0.25">
      <c r="A47" t="s">
        <v>15</v>
      </c>
      <c r="B47">
        <v>2</v>
      </c>
      <c r="C47">
        <v>30.8641975308642</v>
      </c>
      <c r="D47">
        <v>0.54745046785714302</v>
      </c>
    </row>
    <row r="48" spans="1:4" x14ac:dyDescent="0.25">
      <c r="A48" t="s">
        <v>15</v>
      </c>
      <c r="B48">
        <v>2</v>
      </c>
      <c r="C48">
        <v>10.2880658436214</v>
      </c>
      <c r="D48">
        <v>0.55973186171428602</v>
      </c>
    </row>
    <row r="49" spans="1:4" x14ac:dyDescent="0.25">
      <c r="A49" t="s">
        <v>15</v>
      </c>
      <c r="B49">
        <v>2</v>
      </c>
      <c r="C49">
        <v>3.4293552812071333</v>
      </c>
      <c r="D49">
        <v>0.575840382571428</v>
      </c>
    </row>
    <row r="50" spans="1:4" x14ac:dyDescent="0.25">
      <c r="A50" t="s">
        <v>15</v>
      </c>
      <c r="B50">
        <v>2</v>
      </c>
      <c r="C50">
        <v>1.1431184270690444</v>
      </c>
      <c r="D50">
        <v>0.58405901071428601</v>
      </c>
    </row>
    <row r="51" spans="1:4" x14ac:dyDescent="0.25">
      <c r="A51" t="s">
        <v>15</v>
      </c>
      <c r="B51">
        <v>2</v>
      </c>
      <c r="C51">
        <v>0.38103947568968149</v>
      </c>
      <c r="D51">
        <v>0.57521854514285797</v>
      </c>
    </row>
    <row r="52" spans="1:4" x14ac:dyDescent="0.25">
      <c r="A52" t="s">
        <v>15</v>
      </c>
      <c r="B52">
        <v>2</v>
      </c>
      <c r="C52">
        <v>0</v>
      </c>
      <c r="D52">
        <v>0.55570417028571495</v>
      </c>
    </row>
    <row r="53" spans="1:4" x14ac:dyDescent="0.25">
      <c r="A53" t="s">
        <v>15</v>
      </c>
      <c r="B53">
        <v>3</v>
      </c>
      <c r="C53">
        <v>2500</v>
      </c>
      <c r="D53">
        <v>-4.9474752865470803E-4</v>
      </c>
    </row>
    <row r="54" spans="1:4" x14ac:dyDescent="0.25">
      <c r="A54" t="s">
        <v>15</v>
      </c>
      <c r="B54">
        <v>3</v>
      </c>
      <c r="C54">
        <v>833.33333333333337</v>
      </c>
      <c r="D54">
        <v>3.4665629121717702E-2</v>
      </c>
    </row>
    <row r="55" spans="1:4" x14ac:dyDescent="0.25">
      <c r="A55" t="s">
        <v>15</v>
      </c>
      <c r="B55">
        <v>3</v>
      </c>
      <c r="C55">
        <v>277.77777777777777</v>
      </c>
      <c r="D55">
        <v>0.19558777585714399</v>
      </c>
    </row>
    <row r="56" spans="1:4" x14ac:dyDescent="0.25">
      <c r="A56" t="s">
        <v>15</v>
      </c>
      <c r="B56">
        <v>3</v>
      </c>
      <c r="C56">
        <v>92.592592592592595</v>
      </c>
      <c r="D56">
        <v>0.44485739628571602</v>
      </c>
    </row>
    <row r="57" spans="1:4" x14ac:dyDescent="0.25">
      <c r="A57" t="s">
        <v>15</v>
      </c>
      <c r="B57">
        <v>3</v>
      </c>
      <c r="C57">
        <v>30.8641975308642</v>
      </c>
      <c r="D57">
        <v>0.57137394157142896</v>
      </c>
    </row>
    <row r="58" spans="1:4" x14ac:dyDescent="0.25">
      <c r="A58" t="s">
        <v>15</v>
      </c>
      <c r="B58">
        <v>3</v>
      </c>
      <c r="C58">
        <v>10.2880658436214</v>
      </c>
      <c r="D58">
        <v>0.59226644414285701</v>
      </c>
    </row>
    <row r="59" spans="1:4" x14ac:dyDescent="0.25">
      <c r="A59" t="s">
        <v>15</v>
      </c>
      <c r="B59">
        <v>3</v>
      </c>
      <c r="C59">
        <v>3.4293552812071333</v>
      </c>
      <c r="D59">
        <v>0.57615664571428604</v>
      </c>
    </row>
    <row r="60" spans="1:4" x14ac:dyDescent="0.25">
      <c r="A60" t="s">
        <v>15</v>
      </c>
      <c r="B60">
        <v>3</v>
      </c>
      <c r="C60">
        <v>1.1431184270690444</v>
      </c>
      <c r="D60">
        <v>0.59462777300000003</v>
      </c>
    </row>
    <row r="61" spans="1:4" x14ac:dyDescent="0.25">
      <c r="A61" t="s">
        <v>15</v>
      </c>
      <c r="B61">
        <v>3</v>
      </c>
      <c r="C61">
        <v>0.38103947568968149</v>
      </c>
      <c r="D61">
        <v>0.57028075671428502</v>
      </c>
    </row>
    <row r="62" spans="1:4" x14ac:dyDescent="0.25">
      <c r="A62" t="s">
        <v>15</v>
      </c>
      <c r="B62">
        <v>3</v>
      </c>
      <c r="C62">
        <v>0</v>
      </c>
      <c r="D62">
        <v>0.53958153057142799</v>
      </c>
    </row>
    <row r="63" spans="1:4" x14ac:dyDescent="0.25">
      <c r="A63" t="s">
        <v>2</v>
      </c>
      <c r="B63">
        <v>1</v>
      </c>
      <c r="C63">
        <v>2500</v>
      </c>
      <c r="D63">
        <v>-5.8787766924807599E-3</v>
      </c>
    </row>
    <row r="64" spans="1:4" x14ac:dyDescent="0.25">
      <c r="A64" t="s">
        <v>2</v>
      </c>
      <c r="B64">
        <v>1</v>
      </c>
      <c r="C64">
        <v>833.33333333333337</v>
      </c>
      <c r="D64">
        <v>9.7810089341549798E-3</v>
      </c>
    </row>
    <row r="65" spans="1:4" x14ac:dyDescent="0.25">
      <c r="A65" t="s">
        <v>2</v>
      </c>
      <c r="B65">
        <v>1</v>
      </c>
      <c r="C65">
        <v>277.77777777777777</v>
      </c>
      <c r="D65">
        <v>2.8817943860371099E-2</v>
      </c>
    </row>
    <row r="66" spans="1:4" x14ac:dyDescent="0.25">
      <c r="A66" t="s">
        <v>2</v>
      </c>
      <c r="B66">
        <v>1</v>
      </c>
      <c r="C66">
        <v>92.592592592592595</v>
      </c>
      <c r="D66">
        <v>0.14206586285714301</v>
      </c>
    </row>
    <row r="67" spans="1:4" x14ac:dyDescent="0.25">
      <c r="A67" t="s">
        <v>2</v>
      </c>
      <c r="B67">
        <v>1</v>
      </c>
      <c r="C67">
        <v>30.8641975308642</v>
      </c>
      <c r="D67">
        <v>0.45781119642856799</v>
      </c>
    </row>
    <row r="68" spans="1:4" x14ac:dyDescent="0.25">
      <c r="A68" t="s">
        <v>2</v>
      </c>
      <c r="B68">
        <v>1</v>
      </c>
      <c r="C68">
        <v>10.2880658436214</v>
      </c>
      <c r="D68">
        <v>0.62552401914285605</v>
      </c>
    </row>
    <row r="69" spans="1:4" x14ac:dyDescent="0.25">
      <c r="A69" t="s">
        <v>2</v>
      </c>
      <c r="B69">
        <v>1</v>
      </c>
      <c r="C69">
        <v>3.4293552812071333</v>
      </c>
      <c r="D69">
        <v>0.68165429542857203</v>
      </c>
    </row>
    <row r="70" spans="1:4" x14ac:dyDescent="0.25">
      <c r="A70" t="s">
        <v>2</v>
      </c>
      <c r="B70">
        <v>1</v>
      </c>
      <c r="C70">
        <v>1.1431184270690444</v>
      </c>
      <c r="D70">
        <v>0.69068299400000199</v>
      </c>
    </row>
    <row r="71" spans="1:4" x14ac:dyDescent="0.25">
      <c r="A71" t="s">
        <v>2</v>
      </c>
      <c r="B71">
        <v>1</v>
      </c>
      <c r="C71">
        <v>0.38103947568968149</v>
      </c>
      <c r="D71">
        <v>0.66514373828571505</v>
      </c>
    </row>
    <row r="72" spans="1:4" x14ac:dyDescent="0.25">
      <c r="A72" t="s">
        <v>2</v>
      </c>
      <c r="B72">
        <v>1</v>
      </c>
      <c r="C72">
        <v>0</v>
      </c>
      <c r="D72">
        <v>0.640381115142857</v>
      </c>
    </row>
    <row r="73" spans="1:4" x14ac:dyDescent="0.25">
      <c r="A73" t="s">
        <v>2</v>
      </c>
      <c r="B73">
        <v>2</v>
      </c>
      <c r="C73">
        <v>2500</v>
      </c>
      <c r="D73">
        <v>2.8950176054730998E-4</v>
      </c>
    </row>
    <row r="74" spans="1:4" x14ac:dyDescent="0.25">
      <c r="A74" t="s">
        <v>2</v>
      </c>
      <c r="B74">
        <v>2</v>
      </c>
      <c r="C74">
        <v>833.33333333333337</v>
      </c>
      <c r="D74">
        <v>1.27941679342635E-2</v>
      </c>
    </row>
    <row r="75" spans="1:4" x14ac:dyDescent="0.25">
      <c r="A75" t="s">
        <v>2</v>
      </c>
      <c r="B75">
        <v>2</v>
      </c>
      <c r="C75">
        <v>277.77777777777777</v>
      </c>
      <c r="D75">
        <v>4.55358653521203E-2</v>
      </c>
    </row>
    <row r="76" spans="1:4" x14ac:dyDescent="0.25">
      <c r="A76" t="s">
        <v>2</v>
      </c>
      <c r="B76">
        <v>2</v>
      </c>
      <c r="C76">
        <v>92.592592592592595</v>
      </c>
      <c r="D76">
        <v>0.16915724757143</v>
      </c>
    </row>
    <row r="77" spans="1:4" x14ac:dyDescent="0.25">
      <c r="A77" t="s">
        <v>2</v>
      </c>
      <c r="B77">
        <v>2</v>
      </c>
      <c r="C77">
        <v>30.8641975308642</v>
      </c>
      <c r="D77">
        <v>0.42251811500000303</v>
      </c>
    </row>
    <row r="78" spans="1:4" x14ac:dyDescent="0.25">
      <c r="A78" t="s">
        <v>2</v>
      </c>
      <c r="B78">
        <v>2</v>
      </c>
      <c r="C78">
        <v>10.2880658436214</v>
      </c>
      <c r="D78">
        <v>0.62558882999999998</v>
      </c>
    </row>
    <row r="79" spans="1:4" x14ac:dyDescent="0.25">
      <c r="A79" t="s">
        <v>2</v>
      </c>
      <c r="B79">
        <v>2</v>
      </c>
      <c r="C79">
        <v>3.4293552812071333</v>
      </c>
      <c r="D79">
        <v>0.66519837300000195</v>
      </c>
    </row>
    <row r="80" spans="1:4" x14ac:dyDescent="0.25">
      <c r="A80" t="s">
        <v>2</v>
      </c>
      <c r="B80">
        <v>2</v>
      </c>
      <c r="C80">
        <v>1.1431184270690444</v>
      </c>
      <c r="D80">
        <v>0.67874597142857296</v>
      </c>
    </row>
    <row r="81" spans="1:4" x14ac:dyDescent="0.25">
      <c r="A81" t="s">
        <v>2</v>
      </c>
      <c r="B81">
        <v>2</v>
      </c>
      <c r="C81">
        <v>0.38103947568968149</v>
      </c>
      <c r="D81">
        <v>0.69581778185714505</v>
      </c>
    </row>
    <row r="82" spans="1:4" x14ac:dyDescent="0.25">
      <c r="A82" t="s">
        <v>2</v>
      </c>
      <c r="B82">
        <v>2</v>
      </c>
      <c r="C82">
        <v>0</v>
      </c>
      <c r="D82">
        <v>0.68155628571428695</v>
      </c>
    </row>
    <row r="83" spans="1:4" x14ac:dyDescent="0.25">
      <c r="A83" t="s">
        <v>2</v>
      </c>
      <c r="B83">
        <v>3</v>
      </c>
      <c r="C83">
        <v>2500</v>
      </c>
      <c r="D83">
        <v>2.1197617275436498E-3</v>
      </c>
    </row>
    <row r="84" spans="1:4" x14ac:dyDescent="0.25">
      <c r="A84" t="s">
        <v>2</v>
      </c>
      <c r="B84">
        <v>3</v>
      </c>
      <c r="C84">
        <v>833.33333333333337</v>
      </c>
      <c r="D84">
        <v>1.8251406736376999E-2</v>
      </c>
    </row>
    <row r="85" spans="1:4" x14ac:dyDescent="0.25">
      <c r="A85" t="s">
        <v>2</v>
      </c>
      <c r="B85">
        <v>3</v>
      </c>
      <c r="C85">
        <v>277.77777777777777</v>
      </c>
      <c r="D85">
        <v>4.0320535907654699E-2</v>
      </c>
    </row>
    <row r="86" spans="1:4" x14ac:dyDescent="0.25">
      <c r="A86" t="s">
        <v>2</v>
      </c>
      <c r="B86">
        <v>3</v>
      </c>
      <c r="C86">
        <v>92.592592592592595</v>
      </c>
      <c r="D86">
        <v>0.165613720428572</v>
      </c>
    </row>
    <row r="87" spans="1:4" x14ac:dyDescent="0.25">
      <c r="A87" t="s">
        <v>2</v>
      </c>
      <c r="B87">
        <v>3</v>
      </c>
      <c r="C87">
        <v>30.8641975308642</v>
      </c>
      <c r="D87">
        <v>0.41055096799999902</v>
      </c>
    </row>
    <row r="88" spans="1:4" x14ac:dyDescent="0.25">
      <c r="A88" t="s">
        <v>2</v>
      </c>
      <c r="B88">
        <v>3</v>
      </c>
      <c r="C88">
        <v>10.2880658436214</v>
      </c>
      <c r="D88">
        <v>0.61995370928571103</v>
      </c>
    </row>
    <row r="89" spans="1:4" x14ac:dyDescent="0.25">
      <c r="A89" t="s">
        <v>2</v>
      </c>
      <c r="B89">
        <v>3</v>
      </c>
      <c r="C89">
        <v>3.4293552812071333</v>
      </c>
      <c r="D89">
        <v>0.66717564214285796</v>
      </c>
    </row>
    <row r="90" spans="1:4" x14ac:dyDescent="0.25">
      <c r="A90" t="s">
        <v>2</v>
      </c>
      <c r="B90">
        <v>3</v>
      </c>
      <c r="C90">
        <v>1.1431184270690444</v>
      </c>
      <c r="D90">
        <v>0.67482031542857301</v>
      </c>
    </row>
    <row r="91" spans="1:4" x14ac:dyDescent="0.25">
      <c r="A91" t="s">
        <v>2</v>
      </c>
      <c r="B91">
        <v>3</v>
      </c>
      <c r="C91">
        <v>0.38103947568968149</v>
      </c>
      <c r="D91">
        <v>0.67547442871428798</v>
      </c>
    </row>
    <row r="92" spans="1:4" x14ac:dyDescent="0.25">
      <c r="A92" t="s">
        <v>2</v>
      </c>
      <c r="B92">
        <v>3</v>
      </c>
      <c r="C92">
        <v>0</v>
      </c>
      <c r="D92">
        <v>0.66885101171428796</v>
      </c>
    </row>
    <row r="93" spans="1:4" x14ac:dyDescent="0.25">
      <c r="A93" t="s">
        <v>3</v>
      </c>
      <c r="B93">
        <v>1</v>
      </c>
      <c r="C93">
        <v>2500</v>
      </c>
      <c r="D93">
        <v>-4.5738256282350399E-4</v>
      </c>
    </row>
    <row r="94" spans="1:4" x14ac:dyDescent="0.25">
      <c r="A94" t="s">
        <v>3</v>
      </c>
      <c r="B94">
        <v>1</v>
      </c>
      <c r="C94">
        <v>833.33333333333337</v>
      </c>
      <c r="D94">
        <v>5.1438330272754199E-2</v>
      </c>
    </row>
    <row r="95" spans="1:4" x14ac:dyDescent="0.25">
      <c r="A95" t="s">
        <v>3</v>
      </c>
      <c r="B95">
        <v>1</v>
      </c>
      <c r="C95">
        <v>277.77777777777777</v>
      </c>
      <c r="D95">
        <v>5.3881039734534598E-2</v>
      </c>
    </row>
    <row r="96" spans="1:4" x14ac:dyDescent="0.25">
      <c r="A96" t="s">
        <v>3</v>
      </c>
      <c r="B96">
        <v>1</v>
      </c>
      <c r="C96">
        <v>92.592592592592595</v>
      </c>
      <c r="D96">
        <v>1.2157030754559E-2</v>
      </c>
    </row>
    <row r="97" spans="1:4" x14ac:dyDescent="0.25">
      <c r="A97" t="s">
        <v>3</v>
      </c>
      <c r="B97">
        <v>1</v>
      </c>
      <c r="C97">
        <v>30.8641975308642</v>
      </c>
      <c r="D97">
        <v>0.122147544714286</v>
      </c>
    </row>
    <row r="98" spans="1:4" x14ac:dyDescent="0.25">
      <c r="A98" t="s">
        <v>3</v>
      </c>
      <c r="B98">
        <v>1</v>
      </c>
      <c r="C98">
        <v>10.2880658436214</v>
      </c>
      <c r="D98">
        <v>0.36906783799999798</v>
      </c>
    </row>
    <row r="99" spans="1:4" x14ac:dyDescent="0.25">
      <c r="A99" t="s">
        <v>3</v>
      </c>
      <c r="B99">
        <v>1</v>
      </c>
      <c r="C99">
        <v>3.4293552812071333</v>
      </c>
      <c r="D99">
        <v>0.53899758428571298</v>
      </c>
    </row>
    <row r="100" spans="1:4" x14ac:dyDescent="0.25">
      <c r="A100" t="s">
        <v>3</v>
      </c>
      <c r="B100">
        <v>1</v>
      </c>
      <c r="C100">
        <v>1.1431184270690444</v>
      </c>
      <c r="D100">
        <v>0.56749834271428501</v>
      </c>
    </row>
    <row r="101" spans="1:4" x14ac:dyDescent="0.25">
      <c r="A101" t="s">
        <v>3</v>
      </c>
      <c r="B101">
        <v>1</v>
      </c>
      <c r="C101">
        <v>0.38103947568968149</v>
      </c>
      <c r="D101">
        <v>0.55401356014285397</v>
      </c>
    </row>
    <row r="102" spans="1:4" x14ac:dyDescent="0.25">
      <c r="A102" t="s">
        <v>3</v>
      </c>
      <c r="B102">
        <v>1</v>
      </c>
      <c r="C102">
        <v>0</v>
      </c>
      <c r="D102">
        <v>0.55528287542857102</v>
      </c>
    </row>
    <row r="103" spans="1:4" x14ac:dyDescent="0.25">
      <c r="A103" t="s">
        <v>3</v>
      </c>
      <c r="B103">
        <v>2</v>
      </c>
      <c r="C103">
        <v>2500</v>
      </c>
      <c r="D103">
        <v>1.88098605446409E-4</v>
      </c>
    </row>
    <row r="104" spans="1:4" x14ac:dyDescent="0.25">
      <c r="A104" t="s">
        <v>3</v>
      </c>
      <c r="B104">
        <v>2</v>
      </c>
      <c r="C104">
        <v>833.33333333333337</v>
      </c>
      <c r="D104">
        <v>1.3140311222110601E-2</v>
      </c>
    </row>
    <row r="105" spans="1:4" x14ac:dyDescent="0.25">
      <c r="A105" t="s">
        <v>3</v>
      </c>
      <c r="B105">
        <v>2</v>
      </c>
      <c r="C105">
        <v>277.77777777777777</v>
      </c>
      <c r="D105">
        <v>-3.3629409704023998E-2</v>
      </c>
    </row>
    <row r="106" spans="1:4" x14ac:dyDescent="0.25">
      <c r="A106" t="s">
        <v>3</v>
      </c>
      <c r="B106">
        <v>2</v>
      </c>
      <c r="C106">
        <v>92.592592592592595</v>
      </c>
      <c r="D106">
        <v>3.1376295301449697E-2</v>
      </c>
    </row>
    <row r="107" spans="1:4" x14ac:dyDescent="0.25">
      <c r="A107" t="s">
        <v>3</v>
      </c>
      <c r="B107">
        <v>2</v>
      </c>
      <c r="C107">
        <v>30.8641975308642</v>
      </c>
      <c r="D107">
        <v>0.12783789214285601</v>
      </c>
    </row>
    <row r="108" spans="1:4" x14ac:dyDescent="0.25">
      <c r="A108" t="s">
        <v>3</v>
      </c>
      <c r="B108">
        <v>2</v>
      </c>
      <c r="C108">
        <v>10.2880658436214</v>
      </c>
      <c r="D108">
        <v>0.29371802857143098</v>
      </c>
    </row>
    <row r="109" spans="1:4" x14ac:dyDescent="0.25">
      <c r="A109" t="s">
        <v>3</v>
      </c>
      <c r="B109">
        <v>2</v>
      </c>
      <c r="C109">
        <v>3.4293552812071333</v>
      </c>
      <c r="D109">
        <v>0.537671523571429</v>
      </c>
    </row>
    <row r="110" spans="1:4" x14ac:dyDescent="0.25">
      <c r="A110" t="s">
        <v>3</v>
      </c>
      <c r="B110">
        <v>2</v>
      </c>
      <c r="C110">
        <v>1.1431184270690444</v>
      </c>
      <c r="D110">
        <v>0.59469341928571395</v>
      </c>
    </row>
    <row r="111" spans="1:4" x14ac:dyDescent="0.25">
      <c r="A111" t="s">
        <v>3</v>
      </c>
      <c r="B111">
        <v>2</v>
      </c>
      <c r="C111">
        <v>0.38103947568968149</v>
      </c>
      <c r="D111">
        <v>0.577909909142856</v>
      </c>
    </row>
    <row r="112" spans="1:4" x14ac:dyDescent="0.25">
      <c r="A112" t="s">
        <v>3</v>
      </c>
      <c r="B112">
        <v>2</v>
      </c>
      <c r="C112">
        <v>0</v>
      </c>
      <c r="D112">
        <v>0.55540889299999996</v>
      </c>
    </row>
    <row r="113" spans="1:4" x14ac:dyDescent="0.25">
      <c r="A113" t="s">
        <v>3</v>
      </c>
      <c r="B113">
        <v>3</v>
      </c>
      <c r="C113">
        <v>2500</v>
      </c>
      <c r="D113">
        <v>-5.9246518959491E-4</v>
      </c>
    </row>
    <row r="114" spans="1:4" x14ac:dyDescent="0.25">
      <c r="A114" t="s">
        <v>3</v>
      </c>
      <c r="B114">
        <v>3</v>
      </c>
      <c r="C114">
        <v>833.33333333333337</v>
      </c>
      <c r="D114">
        <v>8.9844805146183804E-3</v>
      </c>
    </row>
    <row r="115" spans="1:4" x14ac:dyDescent="0.25">
      <c r="A115" t="s">
        <v>3</v>
      </c>
      <c r="B115">
        <v>3</v>
      </c>
      <c r="C115">
        <v>277.77777777777777</v>
      </c>
      <c r="D115">
        <v>-8.6552854241703798E-3</v>
      </c>
    </row>
    <row r="116" spans="1:4" x14ac:dyDescent="0.25">
      <c r="A116" t="s">
        <v>3</v>
      </c>
      <c r="B116">
        <v>3</v>
      </c>
      <c r="C116">
        <v>92.592592592592595</v>
      </c>
      <c r="D116">
        <v>3.1810576675843201E-2</v>
      </c>
    </row>
    <row r="117" spans="1:4" x14ac:dyDescent="0.25">
      <c r="A117" t="s">
        <v>3</v>
      </c>
      <c r="B117">
        <v>3</v>
      </c>
      <c r="C117">
        <v>30.8641975308642</v>
      </c>
      <c r="D117">
        <v>9.5138980428573605E-2</v>
      </c>
    </row>
    <row r="118" spans="1:4" x14ac:dyDescent="0.25">
      <c r="A118" t="s">
        <v>3</v>
      </c>
      <c r="B118">
        <v>3</v>
      </c>
      <c r="C118">
        <v>10.2880658436214</v>
      </c>
      <c r="D118">
        <v>0.30507702228571698</v>
      </c>
    </row>
    <row r="119" spans="1:4" x14ac:dyDescent="0.25">
      <c r="A119" t="s">
        <v>3</v>
      </c>
      <c r="B119">
        <v>3</v>
      </c>
      <c r="C119">
        <v>3.4293552812071333</v>
      </c>
      <c r="D119">
        <v>0.53822348385714303</v>
      </c>
    </row>
    <row r="120" spans="1:4" x14ac:dyDescent="0.25">
      <c r="A120" t="s">
        <v>3</v>
      </c>
      <c r="B120">
        <v>3</v>
      </c>
      <c r="C120">
        <v>1.1431184270690444</v>
      </c>
      <c r="D120">
        <v>0.60772460857142796</v>
      </c>
    </row>
    <row r="121" spans="1:4" x14ac:dyDescent="0.25">
      <c r="A121" t="s">
        <v>3</v>
      </c>
      <c r="B121">
        <v>3</v>
      </c>
      <c r="C121">
        <v>0.38103947568968149</v>
      </c>
      <c r="D121">
        <v>0.61897959171428596</v>
      </c>
    </row>
    <row r="122" spans="1:4" x14ac:dyDescent="0.25">
      <c r="A122" t="s">
        <v>3</v>
      </c>
      <c r="B122">
        <v>3</v>
      </c>
      <c r="C122">
        <v>0</v>
      </c>
      <c r="D122">
        <v>0.59913508971428298</v>
      </c>
    </row>
    <row r="123" spans="1:4" x14ac:dyDescent="0.25">
      <c r="A123" t="s">
        <v>16</v>
      </c>
      <c r="B123">
        <v>1</v>
      </c>
      <c r="C123">
        <v>2500</v>
      </c>
      <c r="D123">
        <v>-3.0225591077094399E-4</v>
      </c>
    </row>
    <row r="124" spans="1:4" x14ac:dyDescent="0.25">
      <c r="A124" t="s">
        <v>16</v>
      </c>
      <c r="B124">
        <v>1</v>
      </c>
      <c r="C124">
        <v>833.33333333333337</v>
      </c>
      <c r="D124">
        <v>1.8942788221135098E-2</v>
      </c>
    </row>
    <row r="125" spans="1:4" x14ac:dyDescent="0.25">
      <c r="A125" t="s">
        <v>16</v>
      </c>
      <c r="B125">
        <v>1</v>
      </c>
      <c r="C125">
        <v>277.77777777777777</v>
      </c>
      <c r="D125">
        <v>-1.8566127012329001E-2</v>
      </c>
    </row>
    <row r="126" spans="1:4" x14ac:dyDescent="0.25">
      <c r="A126" t="s">
        <v>16</v>
      </c>
      <c r="B126">
        <v>1</v>
      </c>
      <c r="C126">
        <v>92.592592592592595</v>
      </c>
      <c r="D126">
        <v>3.9260754736593802E-2</v>
      </c>
    </row>
    <row r="127" spans="1:4" x14ac:dyDescent="0.25">
      <c r="A127" t="s">
        <v>16</v>
      </c>
      <c r="B127">
        <v>1</v>
      </c>
      <c r="C127">
        <v>30.8641975308642</v>
      </c>
      <c r="D127">
        <v>2.58857660000004E-2</v>
      </c>
    </row>
    <row r="128" spans="1:4" x14ac:dyDescent="0.25">
      <c r="A128" t="s">
        <v>16</v>
      </c>
      <c r="B128">
        <v>1</v>
      </c>
      <c r="C128">
        <v>10.2880658436214</v>
      </c>
      <c r="D128">
        <v>0.14778539528571399</v>
      </c>
    </row>
    <row r="129" spans="1:4" x14ac:dyDescent="0.25">
      <c r="A129" t="s">
        <v>16</v>
      </c>
      <c r="B129">
        <v>1</v>
      </c>
      <c r="C129">
        <v>3.4293552812071333</v>
      </c>
      <c r="D129">
        <v>0.49571602142857202</v>
      </c>
    </row>
    <row r="130" spans="1:4" x14ac:dyDescent="0.25">
      <c r="A130" t="s">
        <v>16</v>
      </c>
      <c r="B130">
        <v>1</v>
      </c>
      <c r="C130">
        <v>1.1431184270690444</v>
      </c>
      <c r="D130">
        <v>0.64310845642857395</v>
      </c>
    </row>
    <row r="131" spans="1:4" x14ac:dyDescent="0.25">
      <c r="A131" t="s">
        <v>16</v>
      </c>
      <c r="B131">
        <v>1</v>
      </c>
      <c r="C131">
        <v>0.38103947568968149</v>
      </c>
      <c r="D131">
        <v>0.68525281014285999</v>
      </c>
    </row>
    <row r="132" spans="1:4" x14ac:dyDescent="0.25">
      <c r="A132" t="s">
        <v>16</v>
      </c>
      <c r="B132">
        <v>1</v>
      </c>
      <c r="C132">
        <v>0</v>
      </c>
      <c r="D132">
        <v>0.68585282200000097</v>
      </c>
    </row>
    <row r="133" spans="1:4" x14ac:dyDescent="0.25">
      <c r="A133" t="s">
        <v>16</v>
      </c>
      <c r="B133">
        <v>2</v>
      </c>
      <c r="C133">
        <v>2500</v>
      </c>
      <c r="D133">
        <v>-5.7677628571431499E-3</v>
      </c>
    </row>
    <row r="134" spans="1:4" x14ac:dyDescent="0.25">
      <c r="A134" t="s">
        <v>16</v>
      </c>
      <c r="B134">
        <v>2</v>
      </c>
      <c r="C134">
        <v>833.33333333333337</v>
      </c>
      <c r="D134">
        <v>3.94209929304955E-3</v>
      </c>
    </row>
    <row r="135" spans="1:4" x14ac:dyDescent="0.25">
      <c r="A135" t="s">
        <v>16</v>
      </c>
      <c r="B135">
        <v>2</v>
      </c>
      <c r="C135">
        <v>277.77777777777777</v>
      </c>
      <c r="D135">
        <v>-1.0548841024795E-3</v>
      </c>
    </row>
    <row r="136" spans="1:4" x14ac:dyDescent="0.25">
      <c r="A136" t="s">
        <v>16</v>
      </c>
      <c r="B136">
        <v>2</v>
      </c>
      <c r="C136">
        <v>92.592592592592595</v>
      </c>
      <c r="D136">
        <v>3.3443387435442298E-2</v>
      </c>
    </row>
    <row r="137" spans="1:4" x14ac:dyDescent="0.25">
      <c r="A137" t="s">
        <v>16</v>
      </c>
      <c r="B137">
        <v>2</v>
      </c>
      <c r="C137">
        <v>30.8641975308642</v>
      </c>
      <c r="D137">
        <v>3.1404186142857102E-2</v>
      </c>
    </row>
    <row r="138" spans="1:4" x14ac:dyDescent="0.25">
      <c r="A138" t="s">
        <v>16</v>
      </c>
      <c r="B138">
        <v>2</v>
      </c>
      <c r="C138">
        <v>10.2880658436214</v>
      </c>
      <c r="D138">
        <v>0.161707220428573</v>
      </c>
    </row>
    <row r="139" spans="1:4" x14ac:dyDescent="0.25">
      <c r="A139" t="s">
        <v>16</v>
      </c>
      <c r="B139">
        <v>2</v>
      </c>
      <c r="C139">
        <v>3.4293552812071333</v>
      </c>
      <c r="D139">
        <v>0.48232532771428599</v>
      </c>
    </row>
    <row r="140" spans="1:4" x14ac:dyDescent="0.25">
      <c r="A140" t="s">
        <v>16</v>
      </c>
      <c r="B140">
        <v>2</v>
      </c>
      <c r="C140">
        <v>1.1431184270690444</v>
      </c>
      <c r="D140">
        <v>0.65425267614285898</v>
      </c>
    </row>
    <row r="141" spans="1:4" x14ac:dyDescent="0.25">
      <c r="A141" t="s">
        <v>16</v>
      </c>
      <c r="B141">
        <v>2</v>
      </c>
      <c r="C141">
        <v>0.38103947568968149</v>
      </c>
      <c r="D141">
        <v>0.66683534185714499</v>
      </c>
    </row>
    <row r="142" spans="1:4" x14ac:dyDescent="0.25">
      <c r="A142" t="s">
        <v>16</v>
      </c>
      <c r="B142">
        <v>2</v>
      </c>
      <c r="C142">
        <v>0</v>
      </c>
      <c r="D142">
        <v>0.651159237000003</v>
      </c>
    </row>
    <row r="143" spans="1:4" x14ac:dyDescent="0.25">
      <c r="A143" t="s">
        <v>16</v>
      </c>
      <c r="B143">
        <v>3</v>
      </c>
      <c r="C143">
        <v>2500</v>
      </c>
      <c r="D143">
        <v>-7.7917909076008497E-16</v>
      </c>
    </row>
    <row r="144" spans="1:4" x14ac:dyDescent="0.25">
      <c r="A144" t="s">
        <v>16</v>
      </c>
      <c r="B144">
        <v>3</v>
      </c>
      <c r="C144">
        <v>833.33333333333337</v>
      </c>
      <c r="D144">
        <v>1.63639971200106E-2</v>
      </c>
    </row>
    <row r="145" spans="1:4" x14ac:dyDescent="0.25">
      <c r="A145" t="s">
        <v>16</v>
      </c>
      <c r="B145">
        <v>3</v>
      </c>
      <c r="C145">
        <v>277.77777777777777</v>
      </c>
      <c r="D145">
        <v>-6.0103635199025996E-3</v>
      </c>
    </row>
    <row r="146" spans="1:4" x14ac:dyDescent="0.25">
      <c r="A146" t="s">
        <v>16</v>
      </c>
      <c r="B146">
        <v>3</v>
      </c>
      <c r="C146">
        <v>92.592592592592595</v>
      </c>
      <c r="D146">
        <v>4.2157662419617797E-2</v>
      </c>
    </row>
    <row r="147" spans="1:4" x14ac:dyDescent="0.25">
      <c r="A147" t="s">
        <v>16</v>
      </c>
      <c r="B147">
        <v>3</v>
      </c>
      <c r="C147">
        <v>30.8641975308642</v>
      </c>
      <c r="D147">
        <v>2.7348494890177499E-2</v>
      </c>
    </row>
    <row r="148" spans="1:4" x14ac:dyDescent="0.25">
      <c r="A148" t="s">
        <v>16</v>
      </c>
      <c r="B148">
        <v>3</v>
      </c>
      <c r="C148">
        <v>10.2880658436214</v>
      </c>
      <c r="D148">
        <v>0.15524344957142799</v>
      </c>
    </row>
    <row r="149" spans="1:4" x14ac:dyDescent="0.25">
      <c r="A149" t="s">
        <v>16</v>
      </c>
      <c r="B149">
        <v>3</v>
      </c>
      <c r="C149">
        <v>3.4293552812071333</v>
      </c>
      <c r="D149">
        <v>0.47605881585714399</v>
      </c>
    </row>
    <row r="150" spans="1:4" x14ac:dyDescent="0.25">
      <c r="A150" t="s">
        <v>16</v>
      </c>
      <c r="B150">
        <v>3</v>
      </c>
      <c r="C150">
        <v>1.1431184270690444</v>
      </c>
      <c r="D150">
        <v>0.65612127628571604</v>
      </c>
    </row>
    <row r="151" spans="1:4" x14ac:dyDescent="0.25">
      <c r="A151" t="s">
        <v>16</v>
      </c>
      <c r="B151">
        <v>3</v>
      </c>
      <c r="C151">
        <v>0.38103947568968149</v>
      </c>
      <c r="D151">
        <v>0.65943910057142996</v>
      </c>
    </row>
    <row r="152" spans="1:4" x14ac:dyDescent="0.25">
      <c r="A152" t="s">
        <v>16</v>
      </c>
      <c r="B152">
        <v>3</v>
      </c>
      <c r="C152">
        <v>0</v>
      </c>
      <c r="D152">
        <v>0.67529022928571603</v>
      </c>
    </row>
    <row r="153" spans="1:4" x14ac:dyDescent="0.25">
      <c r="A153" t="s">
        <v>4</v>
      </c>
      <c r="B153">
        <v>1</v>
      </c>
      <c r="C153">
        <v>2500</v>
      </c>
      <c r="D153">
        <v>1.06059486817583E-4</v>
      </c>
    </row>
    <row r="154" spans="1:4" x14ac:dyDescent="0.25">
      <c r="A154" t="s">
        <v>4</v>
      </c>
      <c r="B154">
        <v>1</v>
      </c>
      <c r="C154">
        <v>833.33333333333337</v>
      </c>
      <c r="D154">
        <v>1.51395492685813E-2</v>
      </c>
    </row>
    <row r="155" spans="1:4" x14ac:dyDescent="0.25">
      <c r="A155" t="s">
        <v>4</v>
      </c>
      <c r="B155">
        <v>1</v>
      </c>
      <c r="C155">
        <v>277.77777777777777</v>
      </c>
      <c r="D155">
        <v>3.1213346859449799E-2</v>
      </c>
    </row>
    <row r="156" spans="1:4" x14ac:dyDescent="0.25">
      <c r="A156" t="s">
        <v>4</v>
      </c>
      <c r="B156">
        <v>1</v>
      </c>
      <c r="C156">
        <v>92.592592592592595</v>
      </c>
      <c r="D156">
        <v>6.8905055213792102E-2</v>
      </c>
    </row>
    <row r="157" spans="1:4" x14ac:dyDescent="0.25">
      <c r="A157" t="s">
        <v>4</v>
      </c>
      <c r="B157">
        <v>1</v>
      </c>
      <c r="C157">
        <v>30.8641975308642</v>
      </c>
      <c r="D157">
        <v>5.4395938601165102E-2</v>
      </c>
    </row>
    <row r="158" spans="1:4" x14ac:dyDescent="0.25">
      <c r="A158" t="s">
        <v>4</v>
      </c>
      <c r="B158">
        <v>1</v>
      </c>
      <c r="C158">
        <v>10.2880658436214</v>
      </c>
      <c r="D158">
        <v>0.15716005442857101</v>
      </c>
    </row>
    <row r="159" spans="1:4" x14ac:dyDescent="0.25">
      <c r="A159" t="s">
        <v>4</v>
      </c>
      <c r="B159">
        <v>1</v>
      </c>
      <c r="C159">
        <v>3.4293552812071333</v>
      </c>
      <c r="D159">
        <v>0.35693560571428701</v>
      </c>
    </row>
    <row r="160" spans="1:4" x14ac:dyDescent="0.25">
      <c r="A160" t="s">
        <v>4</v>
      </c>
      <c r="B160">
        <v>1</v>
      </c>
      <c r="C160">
        <v>1.1431184270690444</v>
      </c>
      <c r="D160">
        <v>0.50286336728571102</v>
      </c>
    </row>
    <row r="161" spans="1:4" x14ac:dyDescent="0.25">
      <c r="A161" t="s">
        <v>4</v>
      </c>
      <c r="B161">
        <v>1</v>
      </c>
      <c r="C161">
        <v>0.38103947568968149</v>
      </c>
      <c r="D161">
        <v>0.556995094999999</v>
      </c>
    </row>
    <row r="162" spans="1:4" x14ac:dyDescent="0.25">
      <c r="A162" t="s">
        <v>4</v>
      </c>
      <c r="B162">
        <v>1</v>
      </c>
      <c r="C162">
        <v>0</v>
      </c>
      <c r="D162">
        <v>0.55310354114285598</v>
      </c>
    </row>
    <row r="163" spans="1:4" x14ac:dyDescent="0.25">
      <c r="A163" t="s">
        <v>4</v>
      </c>
      <c r="B163">
        <v>2</v>
      </c>
      <c r="C163">
        <v>2500</v>
      </c>
      <c r="D163">
        <v>1.28703614285709E-2</v>
      </c>
    </row>
    <row r="164" spans="1:4" x14ac:dyDescent="0.25">
      <c r="A164" t="s">
        <v>4</v>
      </c>
      <c r="B164">
        <v>2</v>
      </c>
      <c r="C164">
        <v>833.33333333333337</v>
      </c>
      <c r="D164">
        <v>1.5219583790922499E-2</v>
      </c>
    </row>
    <row r="165" spans="1:4" x14ac:dyDescent="0.25">
      <c r="A165" t="s">
        <v>4</v>
      </c>
      <c r="B165">
        <v>2</v>
      </c>
      <c r="C165">
        <v>277.77777777777777</v>
      </c>
      <c r="D165">
        <v>2.06835098190216E-2</v>
      </c>
    </row>
    <row r="166" spans="1:4" x14ac:dyDescent="0.25">
      <c r="A166" t="s">
        <v>4</v>
      </c>
      <c r="B166">
        <v>2</v>
      </c>
      <c r="C166">
        <v>92.592592592592595</v>
      </c>
      <c r="D166">
        <v>5.4341170837447397E-2</v>
      </c>
    </row>
    <row r="167" spans="1:4" x14ac:dyDescent="0.25">
      <c r="A167" t="s">
        <v>4</v>
      </c>
      <c r="B167">
        <v>2</v>
      </c>
      <c r="C167">
        <v>30.8641975308642</v>
      </c>
      <c r="D167">
        <v>5.2252988841918299E-2</v>
      </c>
    </row>
    <row r="168" spans="1:4" x14ac:dyDescent="0.25">
      <c r="A168" t="s">
        <v>4</v>
      </c>
      <c r="B168">
        <v>2</v>
      </c>
      <c r="C168">
        <v>10.2880658436214</v>
      </c>
      <c r="D168">
        <v>0.105814447142858</v>
      </c>
    </row>
    <row r="169" spans="1:4" x14ac:dyDescent="0.25">
      <c r="A169" t="s">
        <v>4</v>
      </c>
      <c r="B169">
        <v>2</v>
      </c>
      <c r="C169">
        <v>3.4293552812071333</v>
      </c>
      <c r="D169">
        <v>0.34286603214285799</v>
      </c>
    </row>
    <row r="170" spans="1:4" x14ac:dyDescent="0.25">
      <c r="A170" t="s">
        <v>4</v>
      </c>
      <c r="B170">
        <v>2</v>
      </c>
      <c r="C170">
        <v>1.1431184270690444</v>
      </c>
      <c r="D170">
        <v>0.48054690500000002</v>
      </c>
    </row>
    <row r="171" spans="1:4" x14ac:dyDescent="0.25">
      <c r="A171" t="s">
        <v>4</v>
      </c>
      <c r="B171">
        <v>2</v>
      </c>
      <c r="C171">
        <v>0.38103947568968149</v>
      </c>
      <c r="D171">
        <v>0.498722548285713</v>
      </c>
    </row>
    <row r="172" spans="1:4" x14ac:dyDescent="0.25">
      <c r="A172" t="s">
        <v>4</v>
      </c>
      <c r="B172">
        <v>2</v>
      </c>
      <c r="C172">
        <v>0</v>
      </c>
      <c r="D172">
        <v>0.50761023457142695</v>
      </c>
    </row>
    <row r="173" spans="1:4" x14ac:dyDescent="0.25">
      <c r="A173" t="s">
        <v>4</v>
      </c>
      <c r="B173">
        <v>3</v>
      </c>
      <c r="C173">
        <v>2500</v>
      </c>
      <c r="D173">
        <v>1.1370722000000499E-2</v>
      </c>
    </row>
    <row r="174" spans="1:4" x14ac:dyDescent="0.25">
      <c r="A174" t="s">
        <v>4</v>
      </c>
      <c r="B174">
        <v>3</v>
      </c>
      <c r="C174">
        <v>833.33333333333337</v>
      </c>
      <c r="D174">
        <v>2.6734254707464902E-2</v>
      </c>
    </row>
    <row r="175" spans="1:4" x14ac:dyDescent="0.25">
      <c r="A175" t="s">
        <v>4</v>
      </c>
      <c r="B175">
        <v>3</v>
      </c>
      <c r="C175">
        <v>277.77777777777777</v>
      </c>
      <c r="D175">
        <v>9.2870849791896401E-3</v>
      </c>
    </row>
    <row r="176" spans="1:4" x14ac:dyDescent="0.25">
      <c r="A176" t="s">
        <v>4</v>
      </c>
      <c r="B176">
        <v>3</v>
      </c>
      <c r="C176">
        <v>92.592592592592595</v>
      </c>
      <c r="D176">
        <v>7.2018622414034899E-3</v>
      </c>
    </row>
    <row r="177" spans="1:4" x14ac:dyDescent="0.25">
      <c r="A177" t="s">
        <v>4</v>
      </c>
      <c r="B177">
        <v>3</v>
      </c>
      <c r="C177">
        <v>30.8641975308642</v>
      </c>
      <c r="D177">
        <v>6.5994527173309697E-2</v>
      </c>
    </row>
    <row r="178" spans="1:4" x14ac:dyDescent="0.25">
      <c r="A178" t="s">
        <v>4</v>
      </c>
      <c r="B178">
        <v>3</v>
      </c>
      <c r="C178">
        <v>10.2880658436214</v>
      </c>
      <c r="D178">
        <v>0.102807106285714</v>
      </c>
    </row>
    <row r="179" spans="1:4" x14ac:dyDescent="0.25">
      <c r="A179" t="s">
        <v>4</v>
      </c>
      <c r="B179">
        <v>3</v>
      </c>
      <c r="C179">
        <v>3.4293552812071333</v>
      </c>
      <c r="D179">
        <v>0.154381034857143</v>
      </c>
    </row>
    <row r="180" spans="1:4" x14ac:dyDescent="0.25">
      <c r="A180" t="s">
        <v>4</v>
      </c>
      <c r="B180">
        <v>3</v>
      </c>
      <c r="C180">
        <v>1.1431184270690444</v>
      </c>
      <c r="D180">
        <v>0.20435773014285599</v>
      </c>
    </row>
    <row r="181" spans="1:4" x14ac:dyDescent="0.25">
      <c r="A181" t="s">
        <v>4</v>
      </c>
      <c r="B181">
        <v>3</v>
      </c>
      <c r="C181">
        <v>0.38103947568968149</v>
      </c>
      <c r="D181">
        <v>0.28782122314285702</v>
      </c>
    </row>
    <row r="182" spans="1:4" x14ac:dyDescent="0.25">
      <c r="A182" t="s">
        <v>4</v>
      </c>
      <c r="B182">
        <v>3</v>
      </c>
      <c r="C182">
        <v>0</v>
      </c>
      <c r="D182">
        <v>0.26956383214285601</v>
      </c>
    </row>
    <row r="183" spans="1:4" x14ac:dyDescent="0.25">
      <c r="A183" t="s">
        <v>17</v>
      </c>
      <c r="B183">
        <v>1</v>
      </c>
      <c r="C183">
        <v>2500</v>
      </c>
      <c r="D183">
        <v>8.7994331788138994E-2</v>
      </c>
    </row>
    <row r="184" spans="1:4" x14ac:dyDescent="0.25">
      <c r="A184" t="s">
        <v>17</v>
      </c>
      <c r="B184">
        <v>1</v>
      </c>
      <c r="C184">
        <v>833.33333333333337</v>
      </c>
      <c r="D184">
        <v>2.1107494257376298E-2</v>
      </c>
    </row>
    <row r="185" spans="1:4" x14ac:dyDescent="0.25">
      <c r="A185" t="s">
        <v>17</v>
      </c>
      <c r="B185">
        <v>1</v>
      </c>
      <c r="C185">
        <v>277.77777777777777</v>
      </c>
      <c r="D185">
        <v>1.1265699631350301E-2</v>
      </c>
    </row>
    <row r="186" spans="1:4" x14ac:dyDescent="0.25">
      <c r="A186" t="s">
        <v>17</v>
      </c>
      <c r="B186">
        <v>1</v>
      </c>
      <c r="C186">
        <v>92.592592592592595</v>
      </c>
      <c r="D186">
        <v>8.0227846212593996E-3</v>
      </c>
    </row>
    <row r="187" spans="1:4" x14ac:dyDescent="0.25">
      <c r="A187" t="s">
        <v>17</v>
      </c>
      <c r="B187">
        <v>1</v>
      </c>
      <c r="C187">
        <v>30.8641975308642</v>
      </c>
      <c r="D187">
        <v>5.1457849706913602E-3</v>
      </c>
    </row>
    <row r="188" spans="1:4" x14ac:dyDescent="0.25">
      <c r="A188" t="s">
        <v>17</v>
      </c>
      <c r="B188">
        <v>1</v>
      </c>
      <c r="C188">
        <v>10.2880658436214</v>
      </c>
      <c r="D188">
        <v>9.8621054114801501E-2</v>
      </c>
    </row>
    <row r="189" spans="1:4" x14ac:dyDescent="0.25">
      <c r="A189" t="s">
        <v>17</v>
      </c>
      <c r="B189">
        <v>1</v>
      </c>
      <c r="C189">
        <v>3.4293552812071333</v>
      </c>
      <c r="D189">
        <v>0.244743053387112</v>
      </c>
    </row>
    <row r="190" spans="1:4" x14ac:dyDescent="0.25">
      <c r="A190" t="s">
        <v>17</v>
      </c>
      <c r="B190">
        <v>1</v>
      </c>
      <c r="C190">
        <v>1.1431184270690444</v>
      </c>
      <c r="D190">
        <v>0.35899853706658602</v>
      </c>
    </row>
    <row r="191" spans="1:4" x14ac:dyDescent="0.25">
      <c r="A191" t="s">
        <v>17</v>
      </c>
      <c r="B191">
        <v>1</v>
      </c>
      <c r="C191">
        <v>0.38103947568968149</v>
      </c>
      <c r="D191">
        <v>0.43597349825279302</v>
      </c>
    </row>
    <row r="192" spans="1:4" x14ac:dyDescent="0.25">
      <c r="A192" t="s">
        <v>17</v>
      </c>
      <c r="B192">
        <v>1</v>
      </c>
      <c r="C192">
        <v>0.12701315856322717</v>
      </c>
      <c r="D192">
        <v>0.50025552550699903</v>
      </c>
    </row>
    <row r="193" spans="1:4" x14ac:dyDescent="0.25">
      <c r="A193" t="s">
        <v>17</v>
      </c>
      <c r="B193">
        <v>1</v>
      </c>
      <c r="C193">
        <v>4.2337719521075727E-2</v>
      </c>
      <c r="D193">
        <v>0.52450273536839398</v>
      </c>
    </row>
    <row r="194" spans="1:4" x14ac:dyDescent="0.25">
      <c r="A194" t="s">
        <v>17</v>
      </c>
      <c r="B194">
        <v>1</v>
      </c>
      <c r="C194">
        <v>0</v>
      </c>
      <c r="D194">
        <v>0.53561316112188095</v>
      </c>
    </row>
    <row r="195" spans="1:4" x14ac:dyDescent="0.25">
      <c r="A195" t="s">
        <v>17</v>
      </c>
      <c r="B195">
        <v>2</v>
      </c>
      <c r="C195">
        <v>2500</v>
      </c>
      <c r="D195">
        <v>8.5081716991595599E-2</v>
      </c>
    </row>
    <row r="196" spans="1:4" x14ac:dyDescent="0.25">
      <c r="A196" t="s">
        <v>17</v>
      </c>
      <c r="B196">
        <v>2</v>
      </c>
      <c r="C196">
        <v>833.33333333333337</v>
      </c>
      <c r="D196">
        <v>5.0940879613331101E-3</v>
      </c>
    </row>
    <row r="197" spans="1:4" x14ac:dyDescent="0.25">
      <c r="A197" t="s">
        <v>17</v>
      </c>
      <c r="B197">
        <v>2</v>
      </c>
      <c r="C197">
        <v>277.77777777777777</v>
      </c>
      <c r="D197">
        <v>1.40995051095009E-2</v>
      </c>
    </row>
    <row r="198" spans="1:4" x14ac:dyDescent="0.25">
      <c r="A198" t="s">
        <v>17</v>
      </c>
      <c r="B198">
        <v>2</v>
      </c>
      <c r="C198">
        <v>92.592592592592595</v>
      </c>
      <c r="D198">
        <v>6.8923800425891796E-3</v>
      </c>
    </row>
    <row r="199" spans="1:4" x14ac:dyDescent="0.25">
      <c r="A199" t="s">
        <v>17</v>
      </c>
      <c r="B199">
        <v>2</v>
      </c>
      <c r="C199">
        <v>30.8641975308642</v>
      </c>
      <c r="D199">
        <v>1.9625899237540999E-2</v>
      </c>
    </row>
    <row r="200" spans="1:4" x14ac:dyDescent="0.25">
      <c r="A200" t="s">
        <v>17</v>
      </c>
      <c r="B200">
        <v>2</v>
      </c>
      <c r="C200">
        <v>10.2880658436214</v>
      </c>
      <c r="D200">
        <v>1.28185081947483E-3</v>
      </c>
    </row>
    <row r="201" spans="1:4" x14ac:dyDescent="0.25">
      <c r="A201" t="s">
        <v>17</v>
      </c>
      <c r="B201">
        <v>2</v>
      </c>
      <c r="C201">
        <v>3.4293552812071333</v>
      </c>
      <c r="D201">
        <v>0.24247727004459399</v>
      </c>
    </row>
    <row r="202" spans="1:4" x14ac:dyDescent="0.25">
      <c r="A202" t="s">
        <v>17</v>
      </c>
      <c r="B202">
        <v>2</v>
      </c>
      <c r="C202">
        <v>1.1431184270690444</v>
      </c>
      <c r="D202">
        <v>0.320996038422801</v>
      </c>
    </row>
    <row r="203" spans="1:4" x14ac:dyDescent="0.25">
      <c r="A203" t="s">
        <v>17</v>
      </c>
      <c r="B203">
        <v>2</v>
      </c>
      <c r="C203">
        <v>0.38103947568968149</v>
      </c>
      <c r="D203">
        <v>0.45329648433275299</v>
      </c>
    </row>
    <row r="204" spans="1:4" x14ac:dyDescent="0.25">
      <c r="A204" t="s">
        <v>17</v>
      </c>
      <c r="B204">
        <v>2</v>
      </c>
      <c r="C204">
        <v>0.12701315856322717</v>
      </c>
      <c r="D204">
        <v>0.59198454123250299</v>
      </c>
    </row>
    <row r="205" spans="1:4" x14ac:dyDescent="0.25">
      <c r="A205" t="s">
        <v>17</v>
      </c>
      <c r="B205">
        <v>2</v>
      </c>
      <c r="C205">
        <v>4.2337719521075727E-2</v>
      </c>
      <c r="D205">
        <v>0.57592708387979497</v>
      </c>
    </row>
    <row r="206" spans="1:4" x14ac:dyDescent="0.25">
      <c r="A206" t="s">
        <v>17</v>
      </c>
      <c r="B206">
        <v>2</v>
      </c>
      <c r="C206">
        <v>0</v>
      </c>
      <c r="D206">
        <v>0.59872571472913005</v>
      </c>
    </row>
    <row r="207" spans="1:4" x14ac:dyDescent="0.25">
      <c r="A207" t="s">
        <v>17</v>
      </c>
      <c r="B207">
        <v>3</v>
      </c>
      <c r="C207">
        <v>2500</v>
      </c>
      <c r="D207">
        <v>4.45922556685187E-3</v>
      </c>
    </row>
    <row r="208" spans="1:4" x14ac:dyDescent="0.25">
      <c r="A208" t="s">
        <v>17</v>
      </c>
      <c r="B208">
        <v>3</v>
      </c>
      <c r="C208">
        <v>833.33333333333337</v>
      </c>
      <c r="D208">
        <v>9.8549809994318005E-3</v>
      </c>
    </row>
    <row r="209" spans="1:4" x14ac:dyDescent="0.25">
      <c r="A209" t="s">
        <v>17</v>
      </c>
      <c r="B209">
        <v>3</v>
      </c>
      <c r="C209">
        <v>277.77777777777777</v>
      </c>
      <c r="D209">
        <v>9.8966000872315295E-3</v>
      </c>
    </row>
    <row r="210" spans="1:4" x14ac:dyDescent="0.25">
      <c r="A210" t="s">
        <v>17</v>
      </c>
      <c r="B210">
        <v>3</v>
      </c>
      <c r="C210">
        <v>92.592592592592595</v>
      </c>
      <c r="D210">
        <v>1.0120357070769701E-2</v>
      </c>
    </row>
    <row r="211" spans="1:4" x14ac:dyDescent="0.25">
      <c r="A211" t="s">
        <v>17</v>
      </c>
      <c r="B211">
        <v>3</v>
      </c>
      <c r="C211">
        <v>30.8641975308642</v>
      </c>
      <c r="D211">
        <v>1.61757058040174E-2</v>
      </c>
    </row>
    <row r="212" spans="1:4" x14ac:dyDescent="0.25">
      <c r="A212" t="s">
        <v>17</v>
      </c>
      <c r="B212">
        <v>3</v>
      </c>
      <c r="C212">
        <v>10.2880658436214</v>
      </c>
      <c r="D212">
        <v>0.11885342264483</v>
      </c>
    </row>
    <row r="213" spans="1:4" x14ac:dyDescent="0.25">
      <c r="A213" t="s">
        <v>17</v>
      </c>
      <c r="B213">
        <v>3</v>
      </c>
      <c r="C213">
        <v>3.4293552812071333</v>
      </c>
      <c r="D213">
        <v>0.28541874370215597</v>
      </c>
    </row>
    <row r="214" spans="1:4" x14ac:dyDescent="0.25">
      <c r="A214" t="s">
        <v>17</v>
      </c>
      <c r="B214">
        <v>3</v>
      </c>
      <c r="C214">
        <v>1.1431184270690444</v>
      </c>
      <c r="D214">
        <v>0.41459520747227402</v>
      </c>
    </row>
    <row r="215" spans="1:4" x14ac:dyDescent="0.25">
      <c r="A215" t="s">
        <v>17</v>
      </c>
      <c r="B215">
        <v>3</v>
      </c>
      <c r="C215">
        <v>0.38103947568968149</v>
      </c>
      <c r="D215">
        <v>0.499931763527659</v>
      </c>
    </row>
    <row r="216" spans="1:4" x14ac:dyDescent="0.25">
      <c r="A216" t="s">
        <v>17</v>
      </c>
      <c r="B216">
        <v>3</v>
      </c>
      <c r="C216">
        <v>0.12701315856322717</v>
      </c>
      <c r="D216">
        <v>0.56826142529261303</v>
      </c>
    </row>
    <row r="217" spans="1:4" x14ac:dyDescent="0.25">
      <c r="A217" t="s">
        <v>17</v>
      </c>
      <c r="B217">
        <v>3</v>
      </c>
      <c r="C217">
        <v>4.2337719521075727E-2</v>
      </c>
      <c r="D217">
        <v>0.55039750001727294</v>
      </c>
    </row>
    <row r="218" spans="1:4" x14ac:dyDescent="0.25">
      <c r="A218" t="s">
        <v>17</v>
      </c>
      <c r="B218">
        <v>3</v>
      </c>
      <c r="C218">
        <v>0</v>
      </c>
      <c r="D218">
        <v>0.57921157633245302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651DA-2547-41BF-B5EC-116A7AFAA925}">
  <dimension ref="B1:K23"/>
  <sheetViews>
    <sheetView workbookViewId="0">
      <selection activeCell="J18" sqref="J18"/>
    </sheetView>
  </sheetViews>
  <sheetFormatPr defaultRowHeight="15" x14ac:dyDescent="0.25"/>
  <cols>
    <col min="6" max="6" width="24.7109375" customWidth="1"/>
    <col min="7" max="7" width="17.5703125" customWidth="1"/>
    <col min="10" max="10" width="21.5703125" style="27" customWidth="1"/>
    <col min="11" max="11" width="25.7109375" customWidth="1"/>
  </cols>
  <sheetData>
    <row r="1" spans="2:11" x14ac:dyDescent="0.25">
      <c r="C1" t="s">
        <v>42</v>
      </c>
      <c r="D1">
        <v>0.1</v>
      </c>
    </row>
    <row r="2" spans="2:11" x14ac:dyDescent="0.25">
      <c r="C2" t="s">
        <v>30</v>
      </c>
      <c r="D2">
        <v>4.5999999999999999E-2</v>
      </c>
      <c r="F2" s="49" t="s">
        <v>55</v>
      </c>
      <c r="J2" s="42" t="s">
        <v>58</v>
      </c>
    </row>
    <row r="3" spans="2:11" ht="15" customHeight="1" x14ac:dyDescent="0.25">
      <c r="F3" s="49"/>
      <c r="G3" s="49" t="s">
        <v>56</v>
      </c>
      <c r="J3" s="42"/>
      <c r="K3" s="42" t="s">
        <v>57</v>
      </c>
    </row>
    <row r="4" spans="2:11" x14ac:dyDescent="0.25">
      <c r="B4" s="18"/>
      <c r="C4" s="20" t="s">
        <v>29</v>
      </c>
      <c r="D4" s="18" t="s">
        <v>28</v>
      </c>
      <c r="E4" s="18" t="s">
        <v>41</v>
      </c>
      <c r="F4" s="49"/>
      <c r="G4" s="49"/>
      <c r="J4" s="42"/>
      <c r="K4" s="42"/>
    </row>
    <row r="5" spans="2:11" x14ac:dyDescent="0.25">
      <c r="B5" s="18" t="s">
        <v>27</v>
      </c>
      <c r="C5" s="19">
        <f t="array" ref="C5:C11">'IN VITRO abundance'!G6:G12</f>
        <v>36.430155839618564</v>
      </c>
      <c r="D5" s="18">
        <v>16.446645530995635</v>
      </c>
      <c r="E5" s="18">
        <v>0.94</v>
      </c>
      <c r="F5" s="45">
        <f>(C5*D5/$D$5/$D$2*E5-E5)/344</f>
        <v>2.1613439389055515</v>
      </c>
      <c r="G5" s="45">
        <f t="array" ref="G5:G11">'In vivo Growth and IC50'!F4:F10</f>
        <v>2.1266666666666665</v>
      </c>
      <c r="H5" s="27"/>
      <c r="I5" s="27"/>
      <c r="J5" s="45">
        <f>$C$5*1/'IN VITRO Table'!K9</f>
        <v>36.430155839618564</v>
      </c>
      <c r="K5" s="45">
        <f>($J5*$D5/$D$5/$D$2*$E5-$E5)/344</f>
        <v>2.1613439389055515</v>
      </c>
    </row>
    <row r="6" spans="2:11" x14ac:dyDescent="0.25">
      <c r="B6" s="18" t="s">
        <v>26</v>
      </c>
      <c r="C6" s="19">
        <v>48.891499778800309</v>
      </c>
      <c r="D6" s="18">
        <v>24.349192629552508</v>
      </c>
      <c r="E6" s="18">
        <v>14</v>
      </c>
      <c r="F6" s="45">
        <f t="shared" ref="F6:F11" si="0">(C6*D6/$D$5/$D$2*E6-E6)/344</f>
        <v>63.999454361582266</v>
      </c>
      <c r="G6" s="45">
        <v>188.43333333333331</v>
      </c>
      <c r="H6" s="27"/>
      <c r="I6" s="27"/>
      <c r="J6" s="45">
        <f>$C$5*1/'IN VITRO Table'!K10</f>
        <v>13.010769942720916</v>
      </c>
      <c r="K6" s="45">
        <f t="shared" ref="K6:K10" si="1">($J6*$D6/$D$5/$D$2*$E6-$E6)/344</f>
        <v>17.001358490906156</v>
      </c>
    </row>
    <row r="7" spans="2:11" x14ac:dyDescent="0.25">
      <c r="B7" s="18" t="s">
        <v>25</v>
      </c>
      <c r="C7" s="19">
        <v>17.289235402978552</v>
      </c>
      <c r="D7" s="18">
        <v>8.3825072886297392</v>
      </c>
      <c r="E7" s="18">
        <v>14.4</v>
      </c>
      <c r="F7" s="45">
        <f t="shared" si="0"/>
        <v>7.9771099785671078</v>
      </c>
      <c r="G7" s="45">
        <v>43.866666666666667</v>
      </c>
      <c r="H7" s="27"/>
      <c r="I7" s="27"/>
      <c r="J7" s="45">
        <f>$C$5*1/'IN VITRO Table'!K11</f>
        <v>11.3844236998808</v>
      </c>
      <c r="K7" s="45">
        <f t="shared" si="1"/>
        <v>5.2383821274500351</v>
      </c>
    </row>
    <row r="8" spans="2:11" x14ac:dyDescent="0.25">
      <c r="B8" s="18" t="s">
        <v>24</v>
      </c>
      <c r="C8" s="18">
        <v>17.771609092491492</v>
      </c>
      <c r="D8" s="18">
        <v>0.51708766716196131</v>
      </c>
      <c r="E8" s="18">
        <v>186</v>
      </c>
      <c r="F8" s="45">
        <f t="shared" si="0"/>
        <v>6.0269563890655977</v>
      </c>
      <c r="G8" s="45">
        <v>12.4</v>
      </c>
      <c r="H8" s="27"/>
      <c r="I8" s="27"/>
      <c r="J8" s="45">
        <f>$C$5*1/'IN VITRO Table'!K12</f>
        <v>15.839198191138507</v>
      </c>
      <c r="K8" s="45">
        <f t="shared" si="1"/>
        <v>5.3128169860132202</v>
      </c>
    </row>
    <row r="9" spans="2:11" x14ac:dyDescent="0.25">
      <c r="B9" s="18" t="s">
        <v>23</v>
      </c>
      <c r="C9" s="18">
        <v>29.944676306450948</v>
      </c>
      <c r="D9" s="18">
        <v>18.358433734939759</v>
      </c>
      <c r="E9" s="18">
        <v>2.89</v>
      </c>
      <c r="F9" s="45">
        <f t="shared" si="0"/>
        <v>6.0962307864436758</v>
      </c>
      <c r="G9" s="45">
        <v>5.5673333333333339</v>
      </c>
      <c r="H9" s="27"/>
      <c r="I9" s="27"/>
      <c r="J9" s="45">
        <f>$C$5*1/'IN VITRO Table'!K13</f>
        <v>30.358463199682138</v>
      </c>
      <c r="K9" s="45">
        <f t="shared" si="1"/>
        <v>6.1805869058000038</v>
      </c>
    </row>
    <row r="10" spans="2:11" x14ac:dyDescent="0.25">
      <c r="B10" s="18" t="s">
        <v>22</v>
      </c>
      <c r="C10" s="18">
        <v>85.849276132362121</v>
      </c>
      <c r="D10" s="18">
        <v>31.591797806390083</v>
      </c>
      <c r="E10" s="18">
        <v>0.2</v>
      </c>
      <c r="F10" s="45">
        <f t="shared" si="0"/>
        <v>2.0836568836869183</v>
      </c>
      <c r="G10" s="45">
        <v>2.3330000000000002</v>
      </c>
      <c r="H10" s="27"/>
      <c r="I10" s="27"/>
      <c r="J10" s="45">
        <f>$C$5*1/'IN VITRO Table'!K14</f>
        <v>21.429503435069744</v>
      </c>
      <c r="K10" s="45">
        <f t="shared" si="1"/>
        <v>0.51968148131464786</v>
      </c>
    </row>
    <row r="11" spans="2:11" x14ac:dyDescent="0.25">
      <c r="B11" s="18" t="s">
        <v>21</v>
      </c>
      <c r="C11" s="18">
        <v>16.1505212657482</v>
      </c>
      <c r="D11" s="18">
        <v>7.7468773800456969E-2</v>
      </c>
      <c r="E11" s="18">
        <v>2119</v>
      </c>
      <c r="F11" s="45">
        <f t="shared" si="0"/>
        <v>4.0272164340296071</v>
      </c>
      <c r="G11" s="45">
        <v>5.1166666666666671</v>
      </c>
      <c r="H11" s="27"/>
      <c r="I11" s="27"/>
      <c r="J11" s="45">
        <f>$C$5*1/'IN VITRO Table'!K15</f>
        <v>10.714751717534872</v>
      </c>
      <c r="K11" s="45">
        <f>($J11*$D11/$D$5/$D$2*$E11-$E11)/344</f>
        <v>0.5985513218782158</v>
      </c>
    </row>
    <row r="13" spans="2:11" ht="60" x14ac:dyDescent="0.25">
      <c r="C13" s="46"/>
      <c r="F13" s="26" t="s">
        <v>50</v>
      </c>
      <c r="G13" s="25"/>
      <c r="K13" s="47" t="s">
        <v>51</v>
      </c>
    </row>
    <row r="14" spans="2:11" x14ac:dyDescent="0.25">
      <c r="F14" s="25"/>
      <c r="G14" s="25"/>
      <c r="K14" s="25"/>
    </row>
    <row r="15" spans="2:11" x14ac:dyDescent="0.25">
      <c r="F15" s="25"/>
      <c r="G15" s="25"/>
      <c r="K15" s="25"/>
    </row>
    <row r="16" spans="2:11" x14ac:dyDescent="0.25">
      <c r="F16" s="25"/>
      <c r="G16" s="25"/>
      <c r="K16" s="25"/>
    </row>
    <row r="17" spans="6:11" x14ac:dyDescent="0.25">
      <c r="F17" s="25"/>
      <c r="G17" s="25"/>
      <c r="K17" s="25"/>
    </row>
    <row r="18" spans="6:11" x14ac:dyDescent="0.25">
      <c r="F18" s="25"/>
      <c r="G18" s="25"/>
      <c r="K18" s="25"/>
    </row>
    <row r="19" spans="6:11" x14ac:dyDescent="0.25">
      <c r="F19" s="25"/>
      <c r="G19" s="25"/>
      <c r="K19" s="25"/>
    </row>
    <row r="20" spans="6:11" x14ac:dyDescent="0.25">
      <c r="F20" s="25"/>
    </row>
    <row r="21" spans="6:11" x14ac:dyDescent="0.25">
      <c r="F21" s="25"/>
    </row>
    <row r="22" spans="6:11" x14ac:dyDescent="0.25">
      <c r="F22" s="25"/>
    </row>
    <row r="23" spans="6:11" x14ac:dyDescent="0.25">
      <c r="F23" s="25"/>
    </row>
  </sheetData>
  <mergeCells count="4">
    <mergeCell ref="K3:K4"/>
    <mergeCell ref="F2:F4"/>
    <mergeCell ref="G3:G4"/>
    <mergeCell ref="J2:J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 VITRO Table</vt:lpstr>
      <vt:lpstr>IN VITRO abundance</vt:lpstr>
      <vt:lpstr>In vivo Growth and IC50</vt:lpstr>
      <vt:lpstr>Growth rates at all TMP conc.</vt:lpstr>
      <vt:lpstr>IC50 prediction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2019-03-11T14:07:02Z</dcterms:modified>
</cp:coreProperties>
</file>