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Седаков Никита\[#ВУЗ]\Программирование\tmp\"/>
    </mc:Choice>
  </mc:AlternateContent>
  <bookViews>
    <workbookView xWindow="0" yWindow="0" windowWidth="12075" windowHeight="8145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definedNames>
    <definedName name="solver_adj" localSheetId="4" hidden="1">Лист5!$M$20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0" localSheetId="4" hidden="1">Лист5!$M$20</definedName>
    <definedName name="solver_lhs1" localSheetId="4" hidden="1">Лист5!$M$20</definedName>
    <definedName name="solver_lhs2" localSheetId="4" hidden="1">Лист5!$M$20</definedName>
    <definedName name="solver_lhs3" localSheetId="4" hidden="1">Лист5!$M$20</definedName>
    <definedName name="solver_lhs4" localSheetId="4" hidden="1">Лист5!$M$20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2</definedName>
    <definedName name="solver_nwt" localSheetId="4" hidden="1">1</definedName>
    <definedName name="solver_opt" localSheetId="4" hidden="1">Лист5!$H$2</definedName>
    <definedName name="solver_pre" localSheetId="4" hidden="1">0.000001</definedName>
    <definedName name="solver_rbv" localSheetId="4" hidden="1">1</definedName>
    <definedName name="solver_rel0" localSheetId="4" hidden="1">3</definedName>
    <definedName name="solver_rel1" localSheetId="4" hidden="1">1</definedName>
    <definedName name="solver_rel2" localSheetId="4" hidden="1">3</definedName>
    <definedName name="solver_rel3" localSheetId="4" hidden="1">3</definedName>
    <definedName name="solver_rel4" localSheetId="4" hidden="1">3</definedName>
    <definedName name="solver_rhs0" localSheetId="4" hidden="1">0.0001</definedName>
    <definedName name="solver_rhs1" localSheetId="4" hidden="1">0.9999</definedName>
    <definedName name="solver_rhs2" localSheetId="4" hidden="1">0.0001</definedName>
    <definedName name="solver_rhs3" localSheetId="4" hidden="1">0.0001</definedName>
    <definedName name="solver_rhs4" localSheetId="4" hidden="1">0.0001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E2" i="5"/>
  <c r="D2" i="5"/>
  <c r="C2" i="5"/>
  <c r="C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5" i="6"/>
  <c r="D5" i="6" s="1"/>
  <c r="D4" i="6"/>
  <c r="J2" i="4"/>
  <c r="C6" i="6" l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D3" i="5"/>
  <c r="D6" i="6"/>
  <c r="M14" i="2"/>
  <c r="C9" i="2" s="1"/>
  <c r="D9" i="2" s="1"/>
  <c r="J2" i="1"/>
  <c r="C8" i="4"/>
  <c r="C9" i="4"/>
  <c r="C10" i="4"/>
  <c r="C11" i="4"/>
  <c r="C7" i="4"/>
  <c r="C6" i="4"/>
  <c r="C5" i="4"/>
  <c r="M16" i="4"/>
  <c r="D8" i="4" s="1"/>
  <c r="M14" i="4"/>
  <c r="J2" i="3"/>
  <c r="I2" i="3"/>
  <c r="H2" i="3"/>
  <c r="G2" i="3"/>
  <c r="F2" i="3"/>
  <c r="E2" i="3"/>
  <c r="C11" i="3"/>
  <c r="D3" i="3"/>
  <c r="D4" i="3"/>
  <c r="D5" i="3"/>
  <c r="D6" i="3"/>
  <c r="D7" i="3"/>
  <c r="D8" i="3"/>
  <c r="D9" i="3"/>
  <c r="D10" i="3"/>
  <c r="D11" i="3"/>
  <c r="D2" i="3"/>
  <c r="C4" i="3"/>
  <c r="C5" i="3"/>
  <c r="C6" i="3"/>
  <c r="C7" i="3"/>
  <c r="C8" i="3"/>
  <c r="C9" i="3"/>
  <c r="C10" i="3"/>
  <c r="C2" i="3"/>
  <c r="C3" i="3"/>
  <c r="M16" i="3"/>
  <c r="M14" i="3"/>
  <c r="F4" i="1"/>
  <c r="F5" i="1"/>
  <c r="F6" i="1"/>
  <c r="F7" i="1"/>
  <c r="F8" i="1"/>
  <c r="F9" i="1"/>
  <c r="F10" i="1"/>
  <c r="F11" i="1"/>
  <c r="F3" i="1"/>
  <c r="C6" i="2"/>
  <c r="C7" i="2"/>
  <c r="D7" i="2" s="1"/>
  <c r="M14" i="1"/>
  <c r="F3" i="5" l="1"/>
  <c r="I3" i="5"/>
  <c r="E3" i="5"/>
  <c r="D4" i="5"/>
  <c r="C10" i="2"/>
  <c r="D10" i="2" s="1"/>
  <c r="C11" i="2"/>
  <c r="D11" i="2" s="1"/>
  <c r="D6" i="2"/>
  <c r="I6" i="2" s="1"/>
  <c r="F9" i="2"/>
  <c r="I9" i="2"/>
  <c r="E9" i="2"/>
  <c r="C8" i="2"/>
  <c r="D8" i="2" s="1"/>
  <c r="I7" i="2"/>
  <c r="F7" i="2"/>
  <c r="C5" i="2"/>
  <c r="C3" i="2"/>
  <c r="C4" i="2"/>
  <c r="D4" i="2" s="1"/>
  <c r="I8" i="4"/>
  <c r="F8" i="4"/>
  <c r="E8" i="4"/>
  <c r="D9" i="4"/>
  <c r="D10" i="4"/>
  <c r="D7" i="4"/>
  <c r="D11" i="4"/>
  <c r="D5" i="4"/>
  <c r="D6" i="4"/>
  <c r="I4" i="3"/>
  <c r="F4" i="3"/>
  <c r="E4" i="3"/>
  <c r="F5" i="3"/>
  <c r="E5" i="3"/>
  <c r="I5" i="3"/>
  <c r="I8" i="3"/>
  <c r="F8" i="3"/>
  <c r="E8" i="3"/>
  <c r="F9" i="3"/>
  <c r="E9" i="3"/>
  <c r="I9" i="3"/>
  <c r="E7" i="2"/>
  <c r="E6" i="2"/>
  <c r="E4" i="2"/>
  <c r="G2" i="1"/>
  <c r="C12" i="1"/>
  <c r="D5" i="1"/>
  <c r="D9" i="1"/>
  <c r="C4" i="1"/>
  <c r="D4" i="1" s="1"/>
  <c r="C5" i="1"/>
  <c r="C6" i="1"/>
  <c r="D6" i="1" s="1"/>
  <c r="C7" i="1"/>
  <c r="D7" i="1" s="1"/>
  <c r="C8" i="1"/>
  <c r="D8" i="1" s="1"/>
  <c r="C9" i="1"/>
  <c r="C10" i="1"/>
  <c r="D10" i="1" s="1"/>
  <c r="C11" i="1"/>
  <c r="D11" i="1" s="1"/>
  <c r="C3" i="1"/>
  <c r="D3" i="1" s="1"/>
  <c r="E4" i="5" l="1"/>
  <c r="I4" i="5"/>
  <c r="F4" i="5"/>
  <c r="D5" i="5"/>
  <c r="E5" i="5" s="1"/>
  <c r="D7" i="6"/>
  <c r="I11" i="2"/>
  <c r="E11" i="2"/>
  <c r="F11" i="2"/>
  <c r="E10" i="2"/>
  <c r="I10" i="2"/>
  <c r="F10" i="2"/>
  <c r="D3" i="2"/>
  <c r="F3" i="2" s="1"/>
  <c r="D5" i="2"/>
  <c r="F5" i="2" s="1"/>
  <c r="F6" i="2"/>
  <c r="I8" i="2"/>
  <c r="F8" i="2"/>
  <c r="E8" i="2"/>
  <c r="I4" i="2"/>
  <c r="F4" i="2"/>
  <c r="I3" i="2"/>
  <c r="E10" i="4"/>
  <c r="I10" i="4"/>
  <c r="F10" i="4"/>
  <c r="F9" i="4"/>
  <c r="I9" i="4"/>
  <c r="E9" i="4"/>
  <c r="E6" i="4"/>
  <c r="F6" i="4"/>
  <c r="I6" i="4"/>
  <c r="F7" i="4"/>
  <c r="I7" i="4"/>
  <c r="E7" i="4"/>
  <c r="F5" i="4"/>
  <c r="E5" i="4"/>
  <c r="I5" i="4"/>
  <c r="E11" i="4"/>
  <c r="I11" i="4"/>
  <c r="F11" i="4"/>
  <c r="I3" i="3"/>
  <c r="F3" i="3"/>
  <c r="E3" i="3"/>
  <c r="E10" i="3"/>
  <c r="I10" i="3"/>
  <c r="F10" i="3"/>
  <c r="I7" i="3"/>
  <c r="F7" i="3"/>
  <c r="E7" i="3"/>
  <c r="I11" i="3"/>
  <c r="F11" i="3"/>
  <c r="E11" i="3"/>
  <c r="E6" i="3"/>
  <c r="I6" i="3"/>
  <c r="F6" i="3"/>
  <c r="I10" i="1"/>
  <c r="E10" i="1"/>
  <c r="I6" i="1"/>
  <c r="E6" i="1"/>
  <c r="E3" i="1"/>
  <c r="I3" i="1"/>
  <c r="E8" i="1"/>
  <c r="I8" i="1"/>
  <c r="E4" i="1"/>
  <c r="I4" i="1"/>
  <c r="I11" i="1"/>
  <c r="E11" i="1"/>
  <c r="I7" i="1"/>
  <c r="E7" i="1"/>
  <c r="I9" i="1"/>
  <c r="I5" i="1"/>
  <c r="E9" i="1"/>
  <c r="E5" i="1"/>
  <c r="D6" i="5" l="1"/>
  <c r="E6" i="5" s="1"/>
  <c r="I5" i="5"/>
  <c r="F5" i="5"/>
  <c r="D8" i="6"/>
  <c r="I5" i="2"/>
  <c r="J2" i="2" s="1"/>
  <c r="K2" i="2" s="1"/>
  <c r="E3" i="2"/>
  <c r="E5" i="2"/>
  <c r="H2" i="2"/>
  <c r="H2" i="4"/>
  <c r="G2" i="4"/>
  <c r="K2" i="4"/>
  <c r="K2" i="3"/>
  <c r="H2" i="1"/>
  <c r="K2" i="1"/>
  <c r="D7" i="5" l="1"/>
  <c r="E7" i="5" s="1"/>
  <c r="I6" i="5"/>
  <c r="F6" i="5"/>
  <c r="D9" i="6"/>
  <c r="G2" i="2"/>
  <c r="D8" i="5" l="1"/>
  <c r="E8" i="5" s="1"/>
  <c r="I7" i="5"/>
  <c r="F7" i="5"/>
  <c r="D10" i="6"/>
  <c r="I8" i="5" l="1"/>
  <c r="F8" i="5"/>
  <c r="D9" i="5"/>
  <c r="E9" i="5" s="1"/>
  <c r="D11" i="6"/>
  <c r="I9" i="5" l="1"/>
  <c r="F9" i="5"/>
  <c r="D10" i="5"/>
  <c r="E10" i="5" s="1"/>
  <c r="D12" i="6"/>
  <c r="F10" i="5" l="1"/>
  <c r="I10" i="5"/>
  <c r="D11" i="5"/>
  <c r="E11" i="5" s="1"/>
  <c r="D13" i="6"/>
  <c r="D12" i="5" l="1"/>
  <c r="E12" i="5" s="1"/>
  <c r="F11" i="5"/>
  <c r="I11" i="5"/>
  <c r="D14" i="6"/>
  <c r="I12" i="5" l="1"/>
  <c r="F12" i="5"/>
  <c r="D13" i="5"/>
  <c r="E13" i="5" s="1"/>
  <c r="D15" i="6"/>
  <c r="F13" i="5" l="1"/>
  <c r="I13" i="5"/>
  <c r="D14" i="5"/>
  <c r="E14" i="5" s="1"/>
  <c r="D16" i="6"/>
  <c r="F14" i="5" l="1"/>
  <c r="I14" i="5"/>
  <c r="D15" i="5"/>
  <c r="E15" i="5" s="1"/>
  <c r="D17" i="6"/>
  <c r="F15" i="5" l="1"/>
  <c r="I15" i="5"/>
  <c r="D16" i="5"/>
  <c r="E16" i="5" s="1"/>
  <c r="D18" i="6"/>
  <c r="I16" i="5" l="1"/>
  <c r="F16" i="5"/>
  <c r="D17" i="5"/>
  <c r="E17" i="5" s="1"/>
  <c r="D19" i="6"/>
  <c r="F17" i="5" l="1"/>
  <c r="I17" i="5"/>
  <c r="D18" i="5"/>
  <c r="E18" i="5" s="1"/>
  <c r="D20" i="6"/>
  <c r="F18" i="5" l="1"/>
  <c r="I18" i="5"/>
  <c r="D19" i="5"/>
  <c r="E19" i="5" s="1"/>
  <c r="D21" i="6"/>
  <c r="F19" i="5" l="1"/>
  <c r="I19" i="5"/>
  <c r="D20" i="5"/>
  <c r="E20" i="5" s="1"/>
  <c r="D22" i="6"/>
  <c r="F20" i="5" l="1"/>
  <c r="I20" i="5"/>
  <c r="D21" i="5"/>
  <c r="E21" i="5" s="1"/>
  <c r="D23" i="6"/>
  <c r="F21" i="5" l="1"/>
  <c r="I21" i="5"/>
  <c r="D22" i="5"/>
  <c r="E22" i="5" s="1"/>
  <c r="D24" i="6"/>
  <c r="F22" i="5" l="1"/>
  <c r="I22" i="5"/>
  <c r="D23" i="5"/>
  <c r="E23" i="5" s="1"/>
  <c r="D25" i="6"/>
  <c r="F23" i="5" l="1"/>
  <c r="I23" i="5"/>
  <c r="D24" i="5"/>
  <c r="E24" i="5" s="1"/>
  <c r="D25" i="5"/>
  <c r="E25" i="5" s="1"/>
  <c r="G2" i="5" s="1"/>
  <c r="D27" i="6"/>
  <c r="D26" i="6"/>
  <c r="F24" i="5" l="1"/>
  <c r="I24" i="5"/>
  <c r="I25" i="5"/>
  <c r="F25" i="5"/>
  <c r="H2" i="5" l="1"/>
  <c r="J2" i="5"/>
  <c r="K2" i="5" s="1"/>
</calcChain>
</file>

<file path=xl/sharedStrings.xml><?xml version="1.0" encoding="utf-8"?>
<sst xmlns="http://schemas.openxmlformats.org/spreadsheetml/2006/main" count="94" uniqueCount="25">
  <si>
    <t>t</t>
  </si>
  <si>
    <t>dt</t>
  </si>
  <si>
    <t>et</t>
  </si>
  <si>
    <t>ut</t>
  </si>
  <si>
    <t>APE</t>
  </si>
  <si>
    <t>MAPE</t>
  </si>
  <si>
    <t>SE</t>
  </si>
  <si>
    <t>MSE</t>
  </si>
  <si>
    <t>RMSE</t>
  </si>
  <si>
    <t>MAE</t>
  </si>
  <si>
    <t>AEt</t>
  </si>
  <si>
    <t>mean</t>
  </si>
  <si>
    <t>moving average order</t>
  </si>
  <si>
    <t>drift</t>
  </si>
  <si>
    <t>size</t>
  </si>
  <si>
    <t>alpha</t>
  </si>
  <si>
    <t>Forecast Table for Col_1</t>
  </si>
  <si>
    <t>Model: Simple exponential smoothing with alpha = 0,5</t>
  </si>
  <si>
    <t>Period</t>
  </si>
  <si>
    <t>Data</t>
  </si>
  <si>
    <t>Forecast</t>
  </si>
  <si>
    <t>Residual</t>
  </si>
  <si>
    <t>Lower 95,0%</t>
  </si>
  <si>
    <t>Upper 95,0%</t>
  </si>
  <si>
    <t>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</si>
</sst>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Лист1!$B$2:$B$12</c:f>
              <c:numCache>
                <c:formatCode>General</c:formatCode>
                <c:ptCount val="11"/>
                <c:pt idx="0">
                  <c:v>25</c:v>
                </c:pt>
                <c:pt idx="1">
                  <c:v>30</c:v>
                </c:pt>
                <c:pt idx="2">
                  <c:v>10</c:v>
                </c:pt>
                <c:pt idx="3">
                  <c:v>2</c:v>
                </c:pt>
                <c:pt idx="4">
                  <c:v>15</c:v>
                </c:pt>
                <c:pt idx="5">
                  <c:v>35</c:v>
                </c:pt>
                <c:pt idx="6">
                  <c:v>10</c:v>
                </c:pt>
                <c:pt idx="7">
                  <c:v>15</c:v>
                </c:pt>
                <c:pt idx="8">
                  <c:v>40</c:v>
                </c:pt>
                <c:pt idx="9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Лист1!$C$2:$C$12</c:f>
              <c:numCache>
                <c:formatCode>General</c:formatCode>
                <c:ptCount val="11"/>
                <c:pt idx="1">
                  <c:v>25</c:v>
                </c:pt>
                <c:pt idx="2">
                  <c:v>30</c:v>
                </c:pt>
                <c:pt idx="3">
                  <c:v>10</c:v>
                </c:pt>
                <c:pt idx="4">
                  <c:v>2</c:v>
                </c:pt>
                <c:pt idx="5">
                  <c:v>15</c:v>
                </c:pt>
                <c:pt idx="6">
                  <c:v>35</c:v>
                </c:pt>
                <c:pt idx="7">
                  <c:v>10</c:v>
                </c:pt>
                <c:pt idx="8">
                  <c:v>15</c:v>
                </c:pt>
                <c:pt idx="9">
                  <c:v>40</c:v>
                </c:pt>
                <c:pt idx="1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9295344"/>
        <c:axId val="-869292080"/>
      </c:lineChart>
      <c:catAx>
        <c:axId val="-86929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69292080"/>
        <c:crosses val="autoZero"/>
        <c:auto val="1"/>
        <c:lblAlgn val="ctr"/>
        <c:lblOffset val="100"/>
        <c:noMultiLvlLbl val="0"/>
      </c:catAx>
      <c:valAx>
        <c:axId val="-8692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692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Наивный</a:t>
            </a:r>
            <a:r>
              <a:rPr lang="ru-RU" baseline="0"/>
              <a:t> с дрифт</a:t>
            </a:r>
            <a:endParaRPr lang="ru-RU"/>
          </a:p>
        </c:rich>
      </c:tx>
      <c:layout>
        <c:manualLayout>
          <c:xMode val="edge"/>
          <c:yMode val="edge"/>
          <c:x val="0.3066804461942257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Лист2!$B$2:$B$12</c:f>
              <c:numCache>
                <c:formatCode>General</c:formatCode>
                <c:ptCount val="11"/>
                <c:pt idx="0">
                  <c:v>25</c:v>
                </c:pt>
                <c:pt idx="1">
                  <c:v>30</c:v>
                </c:pt>
                <c:pt idx="2">
                  <c:v>10</c:v>
                </c:pt>
                <c:pt idx="3">
                  <c:v>2</c:v>
                </c:pt>
                <c:pt idx="4">
                  <c:v>15</c:v>
                </c:pt>
                <c:pt idx="5">
                  <c:v>35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Лист2!$C$2:$C$12</c:f>
              <c:numCache>
                <c:formatCode>General</c:formatCode>
                <c:ptCount val="11"/>
                <c:pt idx="1">
                  <c:v>23.571428571428573</c:v>
                </c:pt>
                <c:pt idx="2">
                  <c:v>28.571428571428573</c:v>
                </c:pt>
                <c:pt idx="3">
                  <c:v>8.5714285714285712</c:v>
                </c:pt>
                <c:pt idx="4">
                  <c:v>0.5714285714285714</c:v>
                </c:pt>
                <c:pt idx="5">
                  <c:v>13.571428571428571</c:v>
                </c:pt>
                <c:pt idx="6">
                  <c:v>33.571428571428569</c:v>
                </c:pt>
                <c:pt idx="7">
                  <c:v>8.5714285714285712</c:v>
                </c:pt>
                <c:pt idx="8">
                  <c:v>13.571428571428571</c:v>
                </c:pt>
                <c:pt idx="9">
                  <c:v>18.571428571428573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9296976"/>
        <c:axId val="-869303504"/>
      </c:lineChart>
      <c:catAx>
        <c:axId val="-86929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69303504"/>
        <c:crosses val="autoZero"/>
        <c:auto val="1"/>
        <c:lblAlgn val="ctr"/>
        <c:lblOffset val="100"/>
        <c:noMultiLvlLbl val="0"/>
      </c:catAx>
      <c:valAx>
        <c:axId val="-8693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6929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 среднего (</a:t>
            </a:r>
            <a:r>
              <a:rPr lang="en-US"/>
              <a:t>mean</a:t>
            </a:r>
            <a:r>
              <a:rPr lang="ru-RU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Лист3!$B$2:$B$11</c:f>
              <c:numCache>
                <c:formatCode>General</c:formatCode>
                <c:ptCount val="10"/>
                <c:pt idx="0">
                  <c:v>25</c:v>
                </c:pt>
                <c:pt idx="1">
                  <c:v>30</c:v>
                </c:pt>
                <c:pt idx="2">
                  <c:v>10</c:v>
                </c:pt>
                <c:pt idx="3">
                  <c:v>2</c:v>
                </c:pt>
                <c:pt idx="4">
                  <c:v>15</c:v>
                </c:pt>
                <c:pt idx="5">
                  <c:v>35</c:v>
                </c:pt>
                <c:pt idx="6">
                  <c:v>10</c:v>
                </c:pt>
                <c:pt idx="7">
                  <c:v>15</c:v>
                </c:pt>
                <c:pt idx="8">
                  <c:v>40</c:v>
                </c:pt>
                <c:pt idx="9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Лист3!$C$1</c:f>
              <c:strCache>
                <c:ptCount val="1"/>
                <c:pt idx="0">
                  <c:v>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Лист3!$C$2:$C$11</c:f>
              <c:numCache>
                <c:formatCode>General</c:formatCode>
                <c:ptCount val="10"/>
                <c:pt idx="0">
                  <c:v>23.2</c:v>
                </c:pt>
                <c:pt idx="1">
                  <c:v>23.2</c:v>
                </c:pt>
                <c:pt idx="2">
                  <c:v>23.2</c:v>
                </c:pt>
                <c:pt idx="3">
                  <c:v>23.2</c:v>
                </c:pt>
                <c:pt idx="4">
                  <c:v>23.2</c:v>
                </c:pt>
                <c:pt idx="5">
                  <c:v>23.2</c:v>
                </c:pt>
                <c:pt idx="6">
                  <c:v>23.2</c:v>
                </c:pt>
                <c:pt idx="7">
                  <c:v>23.2</c:v>
                </c:pt>
                <c:pt idx="8">
                  <c:v>23.2</c:v>
                </c:pt>
                <c:pt idx="9">
                  <c:v>23.2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9304048"/>
        <c:axId val="-869302960"/>
      </c:lineChart>
      <c:catAx>
        <c:axId val="-86930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69302960"/>
        <c:crosses val="autoZero"/>
        <c:auto val="1"/>
        <c:lblAlgn val="ctr"/>
        <c:lblOffset val="100"/>
        <c:noMultiLvlLbl val="0"/>
      </c:catAx>
      <c:valAx>
        <c:axId val="-8693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6930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</a:t>
            </a:r>
            <a:r>
              <a:rPr lang="ru-RU" baseline="0"/>
              <a:t> скользящего среднего</a:t>
            </a:r>
            <a:endParaRPr lang="en-US"/>
          </a:p>
        </c:rich>
      </c:tx>
      <c:layout>
        <c:manualLayout>
          <c:xMode val="edge"/>
          <c:yMode val="edge"/>
          <c:x val="0.3483471128608924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Лист4!$B$2:$B$11</c:f>
              <c:numCache>
                <c:formatCode>General</c:formatCode>
                <c:ptCount val="10"/>
                <c:pt idx="0">
                  <c:v>25</c:v>
                </c:pt>
                <c:pt idx="1">
                  <c:v>30</c:v>
                </c:pt>
                <c:pt idx="2">
                  <c:v>10</c:v>
                </c:pt>
                <c:pt idx="3">
                  <c:v>2</c:v>
                </c:pt>
                <c:pt idx="4">
                  <c:v>15</c:v>
                </c:pt>
                <c:pt idx="5">
                  <c:v>35</c:v>
                </c:pt>
                <c:pt idx="6">
                  <c:v>10</c:v>
                </c:pt>
                <c:pt idx="7">
                  <c:v>15</c:v>
                </c:pt>
                <c:pt idx="8">
                  <c:v>40</c:v>
                </c:pt>
                <c:pt idx="9">
                  <c:v>50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Лист4!$C$2:$C$11</c:f>
              <c:numCache>
                <c:formatCode>General</c:formatCode>
                <c:ptCount val="10"/>
                <c:pt idx="3">
                  <c:v>21.666666666666668</c:v>
                </c:pt>
                <c:pt idx="4">
                  <c:v>14</c:v>
                </c:pt>
                <c:pt idx="5">
                  <c:v>9</c:v>
                </c:pt>
                <c:pt idx="6">
                  <c:v>17.333333333333332</c:v>
                </c:pt>
                <c:pt idx="7">
                  <c:v>20</c:v>
                </c:pt>
                <c:pt idx="8">
                  <c:v>20</c:v>
                </c:pt>
                <c:pt idx="9">
                  <c:v>21.666666666666668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8805456"/>
        <c:axId val="-868800560"/>
      </c:lineChart>
      <c:catAx>
        <c:axId val="-86880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68800560"/>
        <c:crosses val="autoZero"/>
        <c:auto val="1"/>
        <c:lblAlgn val="ctr"/>
        <c:lblOffset val="100"/>
        <c:noMultiLvlLbl val="0"/>
      </c:catAx>
      <c:valAx>
        <c:axId val="-8688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688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exponential smoothing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Лист5!$B$2:$B$25</c:f>
              <c:numCache>
                <c:formatCode>General</c:formatCode>
                <c:ptCount val="24"/>
                <c:pt idx="0">
                  <c:v>5281.5</c:v>
                </c:pt>
                <c:pt idx="1">
                  <c:v>5268.5</c:v>
                </c:pt>
                <c:pt idx="2">
                  <c:v>5246.5</c:v>
                </c:pt>
                <c:pt idx="3">
                  <c:v>5137.5</c:v>
                </c:pt>
                <c:pt idx="4">
                  <c:v>5092.5</c:v>
                </c:pt>
                <c:pt idx="5">
                  <c:v>5186</c:v>
                </c:pt>
                <c:pt idx="6">
                  <c:v>5220</c:v>
                </c:pt>
                <c:pt idx="7">
                  <c:v>5278</c:v>
                </c:pt>
                <c:pt idx="8">
                  <c:v>5174</c:v>
                </c:pt>
                <c:pt idx="9">
                  <c:v>5082</c:v>
                </c:pt>
                <c:pt idx="10">
                  <c:v>4991</c:v>
                </c:pt>
                <c:pt idx="11">
                  <c:v>4949</c:v>
                </c:pt>
                <c:pt idx="12">
                  <c:v>4852</c:v>
                </c:pt>
                <c:pt idx="13">
                  <c:v>4814</c:v>
                </c:pt>
                <c:pt idx="14">
                  <c:v>4858</c:v>
                </c:pt>
                <c:pt idx="15">
                  <c:v>4795</c:v>
                </c:pt>
                <c:pt idx="16">
                  <c:v>4719.5</c:v>
                </c:pt>
                <c:pt idx="17">
                  <c:v>4709</c:v>
                </c:pt>
                <c:pt idx="18">
                  <c:v>4661</c:v>
                </c:pt>
                <c:pt idx="19">
                  <c:v>4725.5</c:v>
                </c:pt>
                <c:pt idx="20">
                  <c:v>4752.5</c:v>
                </c:pt>
                <c:pt idx="21">
                  <c:v>4876</c:v>
                </c:pt>
                <c:pt idx="22">
                  <c:v>4863.5</c:v>
                </c:pt>
                <c:pt idx="23">
                  <c:v>4762.5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Лист5!$C$2:$C$25</c:f>
              <c:numCache>
                <c:formatCode>General</c:formatCode>
                <c:ptCount val="24"/>
                <c:pt idx="0">
                  <c:v>5275</c:v>
                </c:pt>
                <c:pt idx="1">
                  <c:v>5281.49935</c:v>
                </c:pt>
                <c:pt idx="2">
                  <c:v>5268.5012999350001</c:v>
                </c:pt>
                <c:pt idx="3">
                  <c:v>5246.5022001299931</c:v>
                </c:pt>
                <c:pt idx="4">
                  <c:v>5137.5109002200124</c:v>
                </c:pt>
                <c:pt idx="5">
                  <c:v>5092.5045010900221</c:v>
                </c:pt>
                <c:pt idx="6">
                  <c:v>5185.9906504501087</c:v>
                </c:pt>
                <c:pt idx="7">
                  <c:v>5219.9965990650453</c:v>
                </c:pt>
                <c:pt idx="8">
                  <c:v>5277.9941996599064</c:v>
                </c:pt>
                <c:pt idx="9">
                  <c:v>5174.0103994199662</c:v>
                </c:pt>
                <c:pt idx="10">
                  <c:v>5082.0092010399421</c:v>
                </c:pt>
                <c:pt idx="11">
                  <c:v>4991.0091009201042</c:v>
                </c:pt>
                <c:pt idx="12">
                  <c:v>4949.0042009100925</c:v>
                </c:pt>
                <c:pt idx="13">
                  <c:v>4852.0097004200907</c:v>
                </c:pt>
                <c:pt idx="14">
                  <c:v>4814.003800970042</c:v>
                </c:pt>
                <c:pt idx="15">
                  <c:v>4857.9956003800962</c:v>
                </c:pt>
                <c:pt idx="16">
                  <c:v>4795.0062995600374</c:v>
                </c:pt>
                <c:pt idx="17">
                  <c:v>4719.5075506299554</c:v>
                </c:pt>
                <c:pt idx="18">
                  <c:v>4709.0010507550624</c:v>
                </c:pt>
                <c:pt idx="19">
                  <c:v>4661.0048001050754</c:v>
                </c:pt>
                <c:pt idx="20">
                  <c:v>4725.4935504800105</c:v>
                </c:pt>
                <c:pt idx="21">
                  <c:v>4752.4972993550482</c:v>
                </c:pt>
                <c:pt idx="22">
                  <c:v>4875.9876497299347</c:v>
                </c:pt>
                <c:pt idx="23">
                  <c:v>4863.5012487649728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8797840"/>
        <c:axId val="-868802192"/>
      </c:lineChart>
      <c:catAx>
        <c:axId val="-86879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68802192"/>
        <c:crosses val="autoZero"/>
        <c:auto val="1"/>
        <c:lblAlgn val="ctr"/>
        <c:lblOffset val="100"/>
        <c:noMultiLvlLbl val="0"/>
      </c:catAx>
      <c:valAx>
        <c:axId val="-8688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6879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13</xdr:row>
      <xdr:rowOff>14287</xdr:rowOff>
    </xdr:from>
    <xdr:to>
      <xdr:col>8</xdr:col>
      <xdr:colOff>314325</xdr:colOff>
      <xdr:row>27</xdr:row>
      <xdr:rowOff>90487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12</xdr:row>
      <xdr:rowOff>85725</xdr:rowOff>
    </xdr:from>
    <xdr:to>
      <xdr:col>8</xdr:col>
      <xdr:colOff>114300</xdr:colOff>
      <xdr:row>26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12</xdr:row>
      <xdr:rowOff>133350</xdr:rowOff>
    </xdr:from>
    <xdr:to>
      <xdr:col>11</xdr:col>
      <xdr:colOff>38100</xdr:colOff>
      <xdr:row>27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95250</xdr:rowOff>
    </xdr:from>
    <xdr:to>
      <xdr:col>9</xdr:col>
      <xdr:colOff>314325</xdr:colOff>
      <xdr:row>26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26</xdr:row>
      <xdr:rowOff>4762</xdr:rowOff>
    </xdr:from>
    <xdr:to>
      <xdr:col>8</xdr:col>
      <xdr:colOff>514350</xdr:colOff>
      <xdr:row>40</xdr:row>
      <xdr:rowOff>80962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opLeftCell="B1" workbookViewId="0">
      <selection activeCell="K6" sqref="K6"/>
    </sheetView>
  </sheetViews>
  <sheetFormatPr defaultRowHeight="15" x14ac:dyDescent="0.25"/>
  <cols>
    <col min="1" max="1" width="9.42578125" customWidth="1"/>
  </cols>
  <sheetData>
    <row r="1" spans="1:13" x14ac:dyDescent="0.25">
      <c r="A1" t="s">
        <v>0</v>
      </c>
      <c r="B1" t="s">
        <v>1</v>
      </c>
      <c r="C1" t="s">
        <v>3</v>
      </c>
      <c r="D1" t="s">
        <v>2</v>
      </c>
      <c r="E1" t="s">
        <v>10</v>
      </c>
      <c r="F1" t="s">
        <v>4</v>
      </c>
      <c r="G1" t="s">
        <v>9</v>
      </c>
      <c r="H1" t="s">
        <v>5</v>
      </c>
      <c r="I1" t="s">
        <v>6</v>
      </c>
      <c r="J1" t="s">
        <v>7</v>
      </c>
      <c r="K1" t="s">
        <v>8</v>
      </c>
    </row>
    <row r="2" spans="1:13" x14ac:dyDescent="0.25">
      <c r="A2">
        <v>1</v>
      </c>
      <c r="B2">
        <v>25</v>
      </c>
      <c r="G2">
        <f>AVERAGE(E3:E11)</f>
        <v>14.555555555555555</v>
      </c>
      <c r="H2">
        <f>AVERAGE(F3:F11)</f>
        <v>125.14550264550263</v>
      </c>
      <c r="J2">
        <f>AVERAGE(I3:I11)</f>
        <v>270.33333333333331</v>
      </c>
      <c r="K2">
        <f>SQRT(J2)</f>
        <v>16.441816606851365</v>
      </c>
    </row>
    <row r="3" spans="1:13" x14ac:dyDescent="0.25">
      <c r="A3">
        <v>2</v>
      </c>
      <c r="B3">
        <v>30</v>
      </c>
      <c r="C3">
        <f xml:space="preserve"> $B2</f>
        <v>25</v>
      </c>
      <c r="D3">
        <f>$B3 - $C3</f>
        <v>5</v>
      </c>
      <c r="E3">
        <f>ABS($D3)</f>
        <v>5</v>
      </c>
      <c r="F3">
        <f>ABS($D3)/$B3 *100</f>
        <v>16.666666666666664</v>
      </c>
      <c r="I3">
        <f>$D3*$D3</f>
        <v>25</v>
      </c>
    </row>
    <row r="4" spans="1:13" x14ac:dyDescent="0.25">
      <c r="A4">
        <v>3</v>
      </c>
      <c r="B4">
        <v>10</v>
      </c>
      <c r="C4">
        <f t="shared" ref="C4:C12" si="0" xml:space="preserve"> $B3</f>
        <v>30</v>
      </c>
      <c r="D4">
        <f t="shared" ref="D4:D10" si="1">$B4 - $C4</f>
        <v>-20</v>
      </c>
      <c r="E4">
        <f t="shared" ref="E4:E11" si="2">ABS($D4)</f>
        <v>20</v>
      </c>
      <c r="F4">
        <f t="shared" ref="F4:F11" si="3">ABS($D4)/$B4 *100</f>
        <v>200</v>
      </c>
      <c r="I4">
        <f t="shared" ref="I4:I11" si="4">$D4*$D4</f>
        <v>400</v>
      </c>
    </row>
    <row r="5" spans="1:13" x14ac:dyDescent="0.25">
      <c r="A5">
        <v>4</v>
      </c>
      <c r="B5">
        <v>2</v>
      </c>
      <c r="C5">
        <f t="shared" si="0"/>
        <v>10</v>
      </c>
      <c r="D5">
        <f t="shared" si="1"/>
        <v>-8</v>
      </c>
      <c r="E5">
        <f t="shared" si="2"/>
        <v>8</v>
      </c>
      <c r="F5">
        <f t="shared" si="3"/>
        <v>400</v>
      </c>
      <c r="I5">
        <f t="shared" si="4"/>
        <v>64</v>
      </c>
    </row>
    <row r="6" spans="1:13" x14ac:dyDescent="0.25">
      <c r="A6">
        <v>5</v>
      </c>
      <c r="B6">
        <v>15</v>
      </c>
      <c r="C6">
        <f t="shared" si="0"/>
        <v>2</v>
      </c>
      <c r="D6">
        <f t="shared" si="1"/>
        <v>13</v>
      </c>
      <c r="E6">
        <f t="shared" si="2"/>
        <v>13</v>
      </c>
      <c r="F6">
        <f t="shared" si="3"/>
        <v>86.666666666666671</v>
      </c>
      <c r="I6">
        <f t="shared" si="4"/>
        <v>169</v>
      </c>
    </row>
    <row r="7" spans="1:13" x14ac:dyDescent="0.25">
      <c r="A7">
        <v>6</v>
      </c>
      <c r="B7">
        <v>35</v>
      </c>
      <c r="C7">
        <f t="shared" si="0"/>
        <v>15</v>
      </c>
      <c r="D7">
        <f t="shared" si="1"/>
        <v>20</v>
      </c>
      <c r="E7">
        <f t="shared" si="2"/>
        <v>20</v>
      </c>
      <c r="F7">
        <f t="shared" si="3"/>
        <v>57.142857142857139</v>
      </c>
      <c r="I7">
        <f t="shared" si="4"/>
        <v>400</v>
      </c>
    </row>
    <row r="8" spans="1:13" x14ac:dyDescent="0.25">
      <c r="A8">
        <v>7</v>
      </c>
      <c r="B8">
        <v>10</v>
      </c>
      <c r="C8">
        <f t="shared" si="0"/>
        <v>35</v>
      </c>
      <c r="D8">
        <f t="shared" si="1"/>
        <v>-25</v>
      </c>
      <c r="E8">
        <f t="shared" si="2"/>
        <v>25</v>
      </c>
      <c r="F8">
        <f t="shared" si="3"/>
        <v>250</v>
      </c>
      <c r="I8">
        <f t="shared" si="4"/>
        <v>625</v>
      </c>
    </row>
    <row r="9" spans="1:13" x14ac:dyDescent="0.25">
      <c r="A9">
        <v>8</v>
      </c>
      <c r="B9">
        <v>15</v>
      </c>
      <c r="C9">
        <f t="shared" si="0"/>
        <v>10</v>
      </c>
      <c r="D9">
        <f t="shared" si="1"/>
        <v>5</v>
      </c>
      <c r="E9">
        <f t="shared" si="2"/>
        <v>5</v>
      </c>
      <c r="F9">
        <f t="shared" si="3"/>
        <v>33.333333333333329</v>
      </c>
      <c r="I9">
        <f t="shared" si="4"/>
        <v>25</v>
      </c>
    </row>
    <row r="10" spans="1:13" x14ac:dyDescent="0.25">
      <c r="A10">
        <v>9</v>
      </c>
      <c r="B10">
        <v>40</v>
      </c>
      <c r="C10">
        <f t="shared" si="0"/>
        <v>15</v>
      </c>
      <c r="D10">
        <f t="shared" si="1"/>
        <v>25</v>
      </c>
      <c r="E10">
        <f t="shared" si="2"/>
        <v>25</v>
      </c>
      <c r="F10">
        <f t="shared" si="3"/>
        <v>62.5</v>
      </c>
      <c r="I10">
        <f t="shared" si="4"/>
        <v>625</v>
      </c>
    </row>
    <row r="11" spans="1:13" x14ac:dyDescent="0.25">
      <c r="A11">
        <v>10</v>
      </c>
      <c r="B11">
        <v>50</v>
      </c>
      <c r="C11">
        <f t="shared" si="0"/>
        <v>40</v>
      </c>
      <c r="D11">
        <f>$B11 - $C11</f>
        <v>10</v>
      </c>
      <c r="E11">
        <f t="shared" si="2"/>
        <v>10</v>
      </c>
      <c r="F11">
        <f t="shared" si="3"/>
        <v>20</v>
      </c>
      <c r="I11">
        <f t="shared" si="4"/>
        <v>100</v>
      </c>
    </row>
    <row r="12" spans="1:13" x14ac:dyDescent="0.25">
      <c r="C12">
        <f t="shared" si="0"/>
        <v>50</v>
      </c>
    </row>
    <row r="13" spans="1:13" x14ac:dyDescent="0.25">
      <c r="M13" t="s">
        <v>13</v>
      </c>
    </row>
    <row r="14" spans="1:13" x14ac:dyDescent="0.25">
      <c r="M14">
        <f>(B11-B2)/(10-1)</f>
        <v>2.7777777777777777</v>
      </c>
    </row>
    <row r="15" spans="1:13" x14ac:dyDescent="0.25">
      <c r="M15" t="s">
        <v>11</v>
      </c>
    </row>
    <row r="17" spans="13:13" x14ac:dyDescent="0.25">
      <c r="M17" t="s">
        <v>12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J2" sqref="J2"/>
    </sheetView>
  </sheetViews>
  <sheetFormatPr defaultRowHeight="15" x14ac:dyDescent="0.25"/>
  <cols>
    <col min="3" max="3" width="9.140625" customWidth="1"/>
  </cols>
  <sheetData>
    <row r="1" spans="1:13" x14ac:dyDescent="0.25">
      <c r="A1" t="s">
        <v>0</v>
      </c>
      <c r="B1" t="s">
        <v>1</v>
      </c>
      <c r="C1" t="s">
        <v>3</v>
      </c>
      <c r="D1" t="s">
        <v>2</v>
      </c>
      <c r="E1" t="s">
        <v>10</v>
      </c>
      <c r="F1" t="s">
        <v>4</v>
      </c>
      <c r="G1" t="s">
        <v>9</v>
      </c>
      <c r="H1" t="s">
        <v>5</v>
      </c>
      <c r="I1" t="s">
        <v>6</v>
      </c>
      <c r="J1" t="s">
        <v>7</v>
      </c>
      <c r="K1" t="s">
        <v>8</v>
      </c>
    </row>
    <row r="2" spans="1:13" x14ac:dyDescent="0.25">
      <c r="A2">
        <v>1</v>
      </c>
      <c r="B2">
        <v>25</v>
      </c>
      <c r="G2">
        <f>AVERAGE(E3:E11)</f>
        <v>12.920634920634921</v>
      </c>
      <c r="H2">
        <f>AVERAGE(F3:F11)</f>
        <v>115.99285592373147</v>
      </c>
      <c r="J2">
        <f>SUM(I3:I11)/(M12-2)</f>
        <v>236.18877551020407</v>
      </c>
      <c r="K2">
        <f>SQRT(J2)</f>
        <v>15.368434387087191</v>
      </c>
    </row>
    <row r="3" spans="1:13" x14ac:dyDescent="0.25">
      <c r="A3">
        <v>2</v>
      </c>
      <c r="B3">
        <v>30</v>
      </c>
      <c r="C3">
        <f xml:space="preserve"> $B2 +$M$14</f>
        <v>23.571428571428573</v>
      </c>
      <c r="D3">
        <f>B3 - C3</f>
        <v>6.428571428571427</v>
      </c>
      <c r="E3">
        <f>ABS($D3)</f>
        <v>6.428571428571427</v>
      </c>
      <c r="F3">
        <f>ABS($D3)/$B3 *100</f>
        <v>21.428571428571423</v>
      </c>
      <c r="I3">
        <f>$D3*$D3</f>
        <v>41.326530612244881</v>
      </c>
    </row>
    <row r="4" spans="1:13" x14ac:dyDescent="0.25">
      <c r="A4">
        <v>3</v>
      </c>
      <c r="B4">
        <v>10</v>
      </c>
      <c r="C4">
        <f xml:space="preserve"> $B3 +$M$14</f>
        <v>28.571428571428573</v>
      </c>
      <c r="D4">
        <f t="shared" ref="D4:D11" si="0">$B4 - $C4</f>
        <v>-18.571428571428573</v>
      </c>
      <c r="E4">
        <f t="shared" ref="E4:E11" si="1">ABS($D4)</f>
        <v>18.571428571428573</v>
      </c>
      <c r="F4">
        <f t="shared" ref="F4:F11" si="2">ABS($D4)/$B4 *100</f>
        <v>185.71428571428572</v>
      </c>
      <c r="I4">
        <f t="shared" ref="I4:I11" si="3">$D4*$D4</f>
        <v>344.89795918367355</v>
      </c>
    </row>
    <row r="5" spans="1:13" x14ac:dyDescent="0.25">
      <c r="A5">
        <v>4</v>
      </c>
      <c r="B5">
        <v>2</v>
      </c>
      <c r="C5">
        <f xml:space="preserve"> $B4 +$M$14</f>
        <v>8.5714285714285712</v>
      </c>
      <c r="D5">
        <f t="shared" si="0"/>
        <v>-6.5714285714285712</v>
      </c>
      <c r="E5">
        <f t="shared" si="1"/>
        <v>6.5714285714285712</v>
      </c>
      <c r="F5">
        <f t="shared" si="2"/>
        <v>328.57142857142856</v>
      </c>
      <c r="I5">
        <f t="shared" si="3"/>
        <v>43.183673469387749</v>
      </c>
    </row>
    <row r="6" spans="1:13" x14ac:dyDescent="0.25">
      <c r="A6">
        <v>5</v>
      </c>
      <c r="B6">
        <v>15</v>
      </c>
      <c r="C6">
        <f xml:space="preserve"> $B5 +$M$14</f>
        <v>0.5714285714285714</v>
      </c>
      <c r="D6">
        <f t="shared" si="0"/>
        <v>14.428571428571429</v>
      </c>
      <c r="E6">
        <f t="shared" si="1"/>
        <v>14.428571428571429</v>
      </c>
      <c r="F6">
        <f t="shared" si="2"/>
        <v>96.19047619047619</v>
      </c>
      <c r="I6">
        <f t="shared" si="3"/>
        <v>208.18367346938777</v>
      </c>
    </row>
    <row r="7" spans="1:13" x14ac:dyDescent="0.25">
      <c r="A7">
        <v>6</v>
      </c>
      <c r="B7">
        <v>35</v>
      </c>
      <c r="C7">
        <f xml:space="preserve"> $B6 +$M$14</f>
        <v>13.571428571428571</v>
      </c>
      <c r="D7">
        <f t="shared" si="0"/>
        <v>21.428571428571431</v>
      </c>
      <c r="E7">
        <f t="shared" si="1"/>
        <v>21.428571428571431</v>
      </c>
      <c r="F7">
        <f t="shared" si="2"/>
        <v>61.224489795918366</v>
      </c>
      <c r="I7">
        <f t="shared" si="3"/>
        <v>459.18367346938783</v>
      </c>
    </row>
    <row r="8" spans="1:13" x14ac:dyDescent="0.25">
      <c r="A8">
        <v>7</v>
      </c>
      <c r="B8">
        <v>10</v>
      </c>
      <c r="C8">
        <f t="shared" ref="C8:C11" si="4" xml:space="preserve"> $B7 +$M$14</f>
        <v>33.571428571428569</v>
      </c>
      <c r="D8">
        <f t="shared" si="0"/>
        <v>-23.571428571428569</v>
      </c>
      <c r="E8">
        <f t="shared" si="1"/>
        <v>23.571428571428569</v>
      </c>
      <c r="F8">
        <f t="shared" si="2"/>
        <v>235.71428571428567</v>
      </c>
      <c r="I8">
        <f t="shared" si="3"/>
        <v>555.61224489795904</v>
      </c>
    </row>
    <row r="9" spans="1:13" x14ac:dyDescent="0.25">
      <c r="A9">
        <v>8</v>
      </c>
      <c r="B9">
        <v>15</v>
      </c>
      <c r="C9">
        <f t="shared" si="4"/>
        <v>8.5714285714285712</v>
      </c>
      <c r="D9">
        <f t="shared" si="0"/>
        <v>6.4285714285714288</v>
      </c>
      <c r="E9">
        <f t="shared" si="1"/>
        <v>6.4285714285714288</v>
      </c>
      <c r="F9">
        <f t="shared" si="2"/>
        <v>42.857142857142861</v>
      </c>
      <c r="I9">
        <f t="shared" si="3"/>
        <v>41.326530612244902</v>
      </c>
    </row>
    <row r="10" spans="1:13" x14ac:dyDescent="0.25">
      <c r="A10">
        <v>9</v>
      </c>
      <c r="B10">
        <v>20</v>
      </c>
      <c r="C10">
        <f t="shared" si="4"/>
        <v>13.571428571428571</v>
      </c>
      <c r="D10">
        <f t="shared" si="0"/>
        <v>6.4285714285714288</v>
      </c>
      <c r="E10">
        <f t="shared" si="1"/>
        <v>6.4285714285714288</v>
      </c>
      <c r="F10">
        <f t="shared" si="2"/>
        <v>32.142857142857146</v>
      </c>
      <c r="I10">
        <f t="shared" si="3"/>
        <v>41.326530612244902</v>
      </c>
    </row>
    <row r="11" spans="1:13" x14ac:dyDescent="0.25">
      <c r="A11">
        <v>10</v>
      </c>
      <c r="B11">
        <v>31</v>
      </c>
      <c r="C11">
        <f t="shared" si="4"/>
        <v>18.571428571428573</v>
      </c>
      <c r="D11">
        <f t="shared" si="0"/>
        <v>12.428571428571427</v>
      </c>
      <c r="E11">
        <f t="shared" si="1"/>
        <v>12.428571428571427</v>
      </c>
      <c r="F11">
        <f t="shared" si="2"/>
        <v>40.092165898617502</v>
      </c>
      <c r="I11">
        <f t="shared" si="3"/>
        <v>154.46938775510199</v>
      </c>
      <c r="M11" t="s">
        <v>14</v>
      </c>
    </row>
    <row r="12" spans="1:13" x14ac:dyDescent="0.25">
      <c r="M12">
        <v>10</v>
      </c>
    </row>
    <row r="13" spans="1:13" x14ac:dyDescent="0.25">
      <c r="M13" t="s">
        <v>13</v>
      </c>
    </row>
    <row r="14" spans="1:13" x14ac:dyDescent="0.25">
      <c r="M14">
        <f>(B9-B2)/(8-1)</f>
        <v>-1.4285714285714286</v>
      </c>
    </row>
    <row r="15" spans="1:13" x14ac:dyDescent="0.25">
      <c r="M15" t="s">
        <v>11</v>
      </c>
    </row>
    <row r="17" spans="13:13" x14ac:dyDescent="0.25">
      <c r="M17" t="s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F2" sqref="F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3</v>
      </c>
      <c r="D1" t="s">
        <v>2</v>
      </c>
      <c r="E1" t="s">
        <v>10</v>
      </c>
      <c r="F1" t="s">
        <v>4</v>
      </c>
      <c r="G1" t="s">
        <v>9</v>
      </c>
      <c r="H1" t="s">
        <v>5</v>
      </c>
      <c r="I1" t="s">
        <v>6</v>
      </c>
      <c r="J1" t="s">
        <v>7</v>
      </c>
      <c r="K1" t="s">
        <v>8</v>
      </c>
    </row>
    <row r="2" spans="1:13" x14ac:dyDescent="0.25">
      <c r="A2">
        <v>1</v>
      </c>
      <c r="B2">
        <v>25</v>
      </c>
      <c r="C2">
        <f xml:space="preserve"> $M$16</f>
        <v>23.2</v>
      </c>
      <c r="D2">
        <f>B2-C2</f>
        <v>1.8000000000000007</v>
      </c>
      <c r="E2">
        <f>ABS($D2)</f>
        <v>1.8000000000000007</v>
      </c>
      <c r="F2">
        <f>ABS($D2)/$B2 *100</f>
        <v>7.200000000000002</v>
      </c>
      <c r="G2">
        <f>AVERAGE(E2:E11)</f>
        <v>12.8</v>
      </c>
      <c r="H2">
        <f>AVERAGE(F2:F11)</f>
        <v>159.25142857142856</v>
      </c>
      <c r="I2">
        <f>$D2*$D2</f>
        <v>3.2400000000000024</v>
      </c>
      <c r="J2">
        <f>SUM(I2:I11)/9</f>
        <v>235.73333333333332</v>
      </c>
      <c r="K2">
        <f>SQRT(J2)</f>
        <v>15.353609781850434</v>
      </c>
    </row>
    <row r="3" spans="1:13" x14ac:dyDescent="0.25">
      <c r="A3">
        <v>2</v>
      </c>
      <c r="B3">
        <v>30</v>
      </c>
      <c r="C3">
        <f xml:space="preserve"> $M$16</f>
        <v>23.2</v>
      </c>
      <c r="D3">
        <f t="shared" ref="D3:D11" si="0">B3-C3</f>
        <v>6.8000000000000007</v>
      </c>
      <c r="E3">
        <f>ABS($D3)</f>
        <v>6.8000000000000007</v>
      </c>
      <c r="F3">
        <f>ABS($D3)/$B3 *100</f>
        <v>22.666666666666668</v>
      </c>
      <c r="I3">
        <f>$D3*$D3</f>
        <v>46.240000000000009</v>
      </c>
    </row>
    <row r="4" spans="1:13" x14ac:dyDescent="0.25">
      <c r="A4">
        <v>3</v>
      </c>
      <c r="B4">
        <v>10</v>
      </c>
      <c r="C4">
        <f t="shared" ref="C4:C11" si="1" xml:space="preserve"> $M$16</f>
        <v>23.2</v>
      </c>
      <c r="D4">
        <f t="shared" si="0"/>
        <v>-13.2</v>
      </c>
      <c r="E4">
        <f t="shared" ref="E4:E11" si="2">ABS($D4)</f>
        <v>13.2</v>
      </c>
      <c r="F4">
        <f t="shared" ref="F4:F11" si="3">ABS($D4)/$B4 *100</f>
        <v>131.99999999999997</v>
      </c>
      <c r="I4">
        <f t="shared" ref="I4:I11" si="4">$D4*$D4</f>
        <v>174.23999999999998</v>
      </c>
    </row>
    <row r="5" spans="1:13" x14ac:dyDescent="0.25">
      <c r="A5">
        <v>4</v>
      </c>
      <c r="B5">
        <v>2</v>
      </c>
      <c r="C5">
        <f t="shared" si="1"/>
        <v>23.2</v>
      </c>
      <c r="D5">
        <f t="shared" si="0"/>
        <v>-21.2</v>
      </c>
      <c r="E5">
        <f t="shared" si="2"/>
        <v>21.2</v>
      </c>
      <c r="F5">
        <f t="shared" si="3"/>
        <v>1060</v>
      </c>
      <c r="I5">
        <f t="shared" si="4"/>
        <v>449.44</v>
      </c>
    </row>
    <row r="6" spans="1:13" x14ac:dyDescent="0.25">
      <c r="A6">
        <v>5</v>
      </c>
      <c r="B6">
        <v>15</v>
      </c>
      <c r="C6">
        <f t="shared" si="1"/>
        <v>23.2</v>
      </c>
      <c r="D6">
        <f t="shared" si="0"/>
        <v>-8.1999999999999993</v>
      </c>
      <c r="E6">
        <f t="shared" si="2"/>
        <v>8.1999999999999993</v>
      </c>
      <c r="F6">
        <f t="shared" si="3"/>
        <v>54.666666666666664</v>
      </c>
      <c r="I6">
        <f t="shared" si="4"/>
        <v>67.239999999999995</v>
      </c>
    </row>
    <row r="7" spans="1:13" x14ac:dyDescent="0.25">
      <c r="A7">
        <v>6</v>
      </c>
      <c r="B7">
        <v>35</v>
      </c>
      <c r="C7">
        <f t="shared" si="1"/>
        <v>23.2</v>
      </c>
      <c r="D7">
        <f t="shared" si="0"/>
        <v>11.8</v>
      </c>
      <c r="E7">
        <f t="shared" si="2"/>
        <v>11.8</v>
      </c>
      <c r="F7">
        <f t="shared" si="3"/>
        <v>33.714285714285722</v>
      </c>
      <c r="I7">
        <f t="shared" si="4"/>
        <v>139.24</v>
      </c>
    </row>
    <row r="8" spans="1:13" x14ac:dyDescent="0.25">
      <c r="A8">
        <v>7</v>
      </c>
      <c r="B8">
        <v>10</v>
      </c>
      <c r="C8">
        <f t="shared" si="1"/>
        <v>23.2</v>
      </c>
      <c r="D8">
        <f t="shared" si="0"/>
        <v>-13.2</v>
      </c>
      <c r="E8">
        <f t="shared" si="2"/>
        <v>13.2</v>
      </c>
      <c r="F8">
        <f t="shared" si="3"/>
        <v>131.99999999999997</v>
      </c>
      <c r="I8">
        <f t="shared" si="4"/>
        <v>174.23999999999998</v>
      </c>
    </row>
    <row r="9" spans="1:13" x14ac:dyDescent="0.25">
      <c r="A9">
        <v>8</v>
      </c>
      <c r="B9">
        <v>15</v>
      </c>
      <c r="C9">
        <f t="shared" si="1"/>
        <v>23.2</v>
      </c>
      <c r="D9">
        <f t="shared" si="0"/>
        <v>-8.1999999999999993</v>
      </c>
      <c r="E9">
        <f t="shared" si="2"/>
        <v>8.1999999999999993</v>
      </c>
      <c r="F9">
        <f t="shared" si="3"/>
        <v>54.666666666666664</v>
      </c>
      <c r="I9">
        <f t="shared" si="4"/>
        <v>67.239999999999995</v>
      </c>
    </row>
    <row r="10" spans="1:13" x14ac:dyDescent="0.25">
      <c r="A10">
        <v>9</v>
      </c>
      <c r="B10">
        <v>40</v>
      </c>
      <c r="C10">
        <f t="shared" si="1"/>
        <v>23.2</v>
      </c>
      <c r="D10">
        <f t="shared" si="0"/>
        <v>16.8</v>
      </c>
      <c r="E10">
        <f t="shared" si="2"/>
        <v>16.8</v>
      </c>
      <c r="F10">
        <f t="shared" si="3"/>
        <v>42.000000000000007</v>
      </c>
      <c r="I10">
        <f t="shared" si="4"/>
        <v>282.24</v>
      </c>
    </row>
    <row r="11" spans="1:13" x14ac:dyDescent="0.25">
      <c r="A11">
        <v>10</v>
      </c>
      <c r="B11">
        <v>50</v>
      </c>
      <c r="C11">
        <f t="shared" si="1"/>
        <v>23.2</v>
      </c>
      <c r="D11">
        <f t="shared" si="0"/>
        <v>26.8</v>
      </c>
      <c r="E11">
        <f t="shared" si="2"/>
        <v>26.8</v>
      </c>
      <c r="F11">
        <f t="shared" si="3"/>
        <v>53.6</v>
      </c>
      <c r="I11">
        <f t="shared" si="4"/>
        <v>718.24</v>
      </c>
    </row>
    <row r="13" spans="1:13" x14ac:dyDescent="0.25">
      <c r="M13" t="s">
        <v>13</v>
      </c>
    </row>
    <row r="14" spans="1:13" x14ac:dyDescent="0.25">
      <c r="M14">
        <f>(B11-B2)/(10-1)</f>
        <v>2.7777777777777777</v>
      </c>
    </row>
    <row r="15" spans="1:13" x14ac:dyDescent="0.25">
      <c r="M15" t="s">
        <v>11</v>
      </c>
    </row>
    <row r="16" spans="1:13" x14ac:dyDescent="0.25">
      <c r="M16">
        <f>AVERAGE(B2:B11)</f>
        <v>23.2</v>
      </c>
    </row>
    <row r="17" spans="13:13" x14ac:dyDescent="0.25">
      <c r="M17" t="s">
        <v>12</v>
      </c>
    </row>
    <row r="18" spans="13:13" x14ac:dyDescent="0.25">
      <c r="M18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J2" sqref="J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3</v>
      </c>
      <c r="D1" t="s">
        <v>2</v>
      </c>
      <c r="E1" t="s">
        <v>10</v>
      </c>
      <c r="F1" t="s">
        <v>4</v>
      </c>
      <c r="G1" t="s">
        <v>9</v>
      </c>
      <c r="H1" t="s">
        <v>5</v>
      </c>
      <c r="I1" t="s">
        <v>6</v>
      </c>
      <c r="J1" t="s">
        <v>7</v>
      </c>
      <c r="K1" t="s">
        <v>8</v>
      </c>
    </row>
    <row r="2" spans="1:13" x14ac:dyDescent="0.25">
      <c r="A2">
        <v>1</v>
      </c>
      <c r="B2">
        <v>25</v>
      </c>
      <c r="G2">
        <f>AVERAGE(E2:E11)</f>
        <v>15.333333333333332</v>
      </c>
      <c r="H2">
        <f>AVERAGE(F2:F11)</f>
        <v>182.51700680272106</v>
      </c>
      <c r="J2">
        <f>SUM(I5:I11)/(10-$M$18)</f>
        <v>335.04761904761909</v>
      </c>
      <c r="K2">
        <f>SQRT(J2)</f>
        <v>18.304306024747813</v>
      </c>
    </row>
    <row r="3" spans="1:13" x14ac:dyDescent="0.25">
      <c r="A3">
        <v>2</v>
      </c>
      <c r="B3">
        <v>30</v>
      </c>
    </row>
    <row r="4" spans="1:13" x14ac:dyDescent="0.25">
      <c r="A4">
        <v>3</v>
      </c>
      <c r="B4">
        <v>10</v>
      </c>
    </row>
    <row r="5" spans="1:13" x14ac:dyDescent="0.25">
      <c r="A5">
        <v>4</v>
      </c>
      <c r="B5">
        <v>2</v>
      </c>
      <c r="C5">
        <f xml:space="preserve"> SUM(B2:B4)/$M$18</f>
        <v>21.666666666666668</v>
      </c>
      <c r="D5">
        <f t="shared" ref="D5:D11" si="0">B5-C5</f>
        <v>-19.666666666666668</v>
      </c>
      <c r="E5">
        <f t="shared" ref="E5:E11" si="1">ABS($D5)</f>
        <v>19.666666666666668</v>
      </c>
      <c r="F5">
        <f t="shared" ref="F5:F11" si="2">ABS($D5)/$B5 *100</f>
        <v>983.33333333333337</v>
      </c>
      <c r="I5">
        <f t="shared" ref="I5:I11" si="3">$D5*$D5</f>
        <v>386.77777777777783</v>
      </c>
    </row>
    <row r="6" spans="1:13" x14ac:dyDescent="0.25">
      <c r="A6">
        <v>5</v>
      </c>
      <c r="B6">
        <v>15</v>
      </c>
      <c r="C6">
        <f xml:space="preserve"> SUM(B3:B5)/$M$18</f>
        <v>14</v>
      </c>
      <c r="D6">
        <f t="shared" si="0"/>
        <v>1</v>
      </c>
      <c r="E6">
        <f t="shared" si="1"/>
        <v>1</v>
      </c>
      <c r="F6">
        <f t="shared" si="2"/>
        <v>6.666666666666667</v>
      </c>
      <c r="I6">
        <f t="shared" si="3"/>
        <v>1</v>
      </c>
    </row>
    <row r="7" spans="1:13" x14ac:dyDescent="0.25">
      <c r="A7">
        <v>6</v>
      </c>
      <c r="B7">
        <v>35</v>
      </c>
      <c r="C7">
        <f xml:space="preserve"> SUM(B4:B6)/$M$18</f>
        <v>9</v>
      </c>
      <c r="D7">
        <f t="shared" si="0"/>
        <v>26</v>
      </c>
      <c r="E7">
        <f t="shared" si="1"/>
        <v>26</v>
      </c>
      <c r="F7">
        <f t="shared" si="2"/>
        <v>74.285714285714292</v>
      </c>
      <c r="I7">
        <f t="shared" si="3"/>
        <v>676</v>
      </c>
    </row>
    <row r="8" spans="1:13" x14ac:dyDescent="0.25">
      <c r="A8">
        <v>7</v>
      </c>
      <c r="B8">
        <v>10</v>
      </c>
      <c r="C8">
        <f t="shared" ref="C8:C11" si="4" xml:space="preserve"> SUM(B5:B7)/$M$18</f>
        <v>17.333333333333332</v>
      </c>
      <c r="D8">
        <f t="shared" si="0"/>
        <v>-7.3333333333333321</v>
      </c>
      <c r="E8">
        <f t="shared" si="1"/>
        <v>7.3333333333333321</v>
      </c>
      <c r="F8">
        <f t="shared" si="2"/>
        <v>73.333333333333314</v>
      </c>
      <c r="I8">
        <f t="shared" si="3"/>
        <v>53.777777777777757</v>
      </c>
    </row>
    <row r="9" spans="1:13" x14ac:dyDescent="0.25">
      <c r="A9">
        <v>8</v>
      </c>
      <c r="B9">
        <v>15</v>
      </c>
      <c r="C9">
        <f t="shared" si="4"/>
        <v>20</v>
      </c>
      <c r="D9">
        <f t="shared" si="0"/>
        <v>-5</v>
      </c>
      <c r="E9">
        <f t="shared" si="1"/>
        <v>5</v>
      </c>
      <c r="F9">
        <f t="shared" si="2"/>
        <v>33.333333333333329</v>
      </c>
      <c r="I9">
        <f t="shared" si="3"/>
        <v>25</v>
      </c>
    </row>
    <row r="10" spans="1:13" x14ac:dyDescent="0.25">
      <c r="A10">
        <v>9</v>
      </c>
      <c r="B10">
        <v>40</v>
      </c>
      <c r="C10">
        <f t="shared" si="4"/>
        <v>20</v>
      </c>
      <c r="D10">
        <f t="shared" si="0"/>
        <v>20</v>
      </c>
      <c r="E10">
        <f t="shared" si="1"/>
        <v>20</v>
      </c>
      <c r="F10">
        <f t="shared" si="2"/>
        <v>50</v>
      </c>
      <c r="I10">
        <f t="shared" si="3"/>
        <v>400</v>
      </c>
    </row>
    <row r="11" spans="1:13" x14ac:dyDescent="0.25">
      <c r="A11">
        <v>10</v>
      </c>
      <c r="B11">
        <v>50</v>
      </c>
      <c r="C11">
        <f t="shared" si="4"/>
        <v>21.666666666666668</v>
      </c>
      <c r="D11">
        <f t="shared" si="0"/>
        <v>28.333333333333332</v>
      </c>
      <c r="E11">
        <f t="shared" si="1"/>
        <v>28.333333333333332</v>
      </c>
      <c r="F11">
        <f t="shared" si="2"/>
        <v>56.666666666666664</v>
      </c>
      <c r="I11">
        <f t="shared" si="3"/>
        <v>802.77777777777771</v>
      </c>
    </row>
    <row r="13" spans="1:13" x14ac:dyDescent="0.25">
      <c r="M13" t="s">
        <v>13</v>
      </c>
    </row>
    <row r="14" spans="1:13" x14ac:dyDescent="0.25">
      <c r="M14">
        <f>(B11-B2)/(10-1)</f>
        <v>2.7777777777777777</v>
      </c>
    </row>
    <row r="15" spans="1:13" x14ac:dyDescent="0.25">
      <c r="M15" t="s">
        <v>11</v>
      </c>
    </row>
    <row r="16" spans="1:13" x14ac:dyDescent="0.25">
      <c r="M16">
        <f>AVERAGE(B2:B11)</f>
        <v>23.2</v>
      </c>
    </row>
    <row r="17" spans="13:13" x14ac:dyDescent="0.25">
      <c r="M17" t="s">
        <v>12</v>
      </c>
    </row>
    <row r="18" spans="13:13" x14ac:dyDescent="0.25">
      <c r="M18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H2" sqref="H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3</v>
      </c>
      <c r="D1" t="s">
        <v>2</v>
      </c>
      <c r="E1" t="s">
        <v>10</v>
      </c>
      <c r="F1" t="s">
        <v>4</v>
      </c>
      <c r="G1" t="s">
        <v>9</v>
      </c>
      <c r="H1" t="s">
        <v>5</v>
      </c>
      <c r="I1" t="s">
        <v>6</v>
      </c>
      <c r="J1" t="s">
        <v>7</v>
      </c>
      <c r="K1" t="s">
        <v>8</v>
      </c>
    </row>
    <row r="2" spans="1:17" x14ac:dyDescent="0.25">
      <c r="A2">
        <v>1</v>
      </c>
      <c r="B2">
        <v>5281.5</v>
      </c>
      <c r="C2">
        <f>(B2+B3)/2</f>
        <v>5275</v>
      </c>
      <c r="D2">
        <f t="shared" ref="D2:D25" si="0">B2-C2</f>
        <v>6.5</v>
      </c>
      <c r="E2">
        <f t="shared" ref="E2:E25" si="1">ABS($D2)</f>
        <v>6.5</v>
      </c>
      <c r="F2">
        <f>ABS($D2)/$B2 *100</f>
        <v>0.12307109722616683</v>
      </c>
      <c r="G2">
        <f>AVERAGE(E2:E25)</f>
        <v>58.939947956658933</v>
      </c>
      <c r="H2">
        <f>AVERAGE(F2:F25)</f>
        <v>1.1893920204870867</v>
      </c>
      <c r="J2">
        <f>AVERAGE(I2:I25)</f>
        <v>4892.3717515624121</v>
      </c>
      <c r="K2">
        <f>SQRT(J2)</f>
        <v>69.945491288305433</v>
      </c>
      <c r="P2">
        <v>5256.24</v>
      </c>
      <c r="Q2">
        <v>25.255299999999998</v>
      </c>
    </row>
    <row r="3" spans="1:17" x14ac:dyDescent="0.25">
      <c r="A3">
        <v>2</v>
      </c>
      <c r="B3">
        <v>5268.5</v>
      </c>
      <c r="C3">
        <f>$M$20*B2 + (1-$M$20)*C2</f>
        <v>5281.49935</v>
      </c>
      <c r="D3">
        <f t="shared" si="0"/>
        <v>-12.999350000000049</v>
      </c>
      <c r="E3">
        <f t="shared" si="1"/>
        <v>12.999350000000049</v>
      </c>
      <c r="F3">
        <f>ABS($D3)/$B3 *100</f>
        <v>0.24673721173009491</v>
      </c>
      <c r="I3">
        <f t="shared" ref="I3:I4" si="2">$D3*$D3</f>
        <v>168.98310042250128</v>
      </c>
      <c r="P3">
        <v>5268.87</v>
      </c>
      <c r="Q3">
        <v>-0.37232900000000002</v>
      </c>
    </row>
    <row r="4" spans="1:17" x14ac:dyDescent="0.25">
      <c r="A4">
        <v>3</v>
      </c>
      <c r="B4">
        <v>5246.5</v>
      </c>
      <c r="C4">
        <f>$M$20*B3 + (1-$M$20)*C3</f>
        <v>5268.5012999350001</v>
      </c>
      <c r="D4">
        <f t="shared" si="0"/>
        <v>-22.001299935000134</v>
      </c>
      <c r="E4">
        <f t="shared" si="1"/>
        <v>22.001299935000134</v>
      </c>
      <c r="F4">
        <f t="shared" ref="F4:F25" si="3">ABS($D4)/$B4 *100</f>
        <v>0.41935194767940787</v>
      </c>
      <c r="I4">
        <f t="shared" si="2"/>
        <v>484.05719882983686</v>
      </c>
      <c r="P4">
        <v>5268.69</v>
      </c>
      <c r="Q4">
        <v>-22.186199999999999</v>
      </c>
    </row>
    <row r="5" spans="1:17" x14ac:dyDescent="0.25">
      <c r="A5">
        <v>4</v>
      </c>
      <c r="B5">
        <v>5137.5</v>
      </c>
      <c r="C5">
        <f t="shared" ref="C5:C25" si="4">$M$20*B4 + (1-$M$20)*C4</f>
        <v>5246.5022001299931</v>
      </c>
      <c r="D5">
        <f t="shared" si="0"/>
        <v>-109.00220012999307</v>
      </c>
      <c r="E5">
        <f t="shared" si="1"/>
        <v>109.00220012999307</v>
      </c>
      <c r="F5">
        <f t="shared" si="3"/>
        <v>2.1216973261312519</v>
      </c>
      <c r="I5">
        <f t="shared" ref="I5:I25" si="5">$D5*$D5</f>
        <v>11881.479633179062</v>
      </c>
      <c r="P5">
        <v>5257.59</v>
      </c>
      <c r="Q5">
        <v>-120.093</v>
      </c>
    </row>
    <row r="6" spans="1:17" x14ac:dyDescent="0.25">
      <c r="A6">
        <v>5</v>
      </c>
      <c r="B6">
        <v>5092.5</v>
      </c>
      <c r="C6">
        <f t="shared" si="4"/>
        <v>5137.5109002200124</v>
      </c>
      <c r="D6">
        <f t="shared" si="0"/>
        <v>-45.010900220012445</v>
      </c>
      <c r="E6">
        <f t="shared" si="1"/>
        <v>45.010900220012445</v>
      </c>
      <c r="F6">
        <f t="shared" si="3"/>
        <v>0.88386647461978285</v>
      </c>
      <c r="I6">
        <f t="shared" si="5"/>
        <v>2025.9811386159163</v>
      </c>
      <c r="P6">
        <v>5197.55</v>
      </c>
      <c r="Q6">
        <v>-105.047</v>
      </c>
    </row>
    <row r="7" spans="1:17" x14ac:dyDescent="0.25">
      <c r="A7">
        <v>6</v>
      </c>
      <c r="B7">
        <v>5186</v>
      </c>
      <c r="C7">
        <f t="shared" si="4"/>
        <v>5092.5045010900221</v>
      </c>
      <c r="D7">
        <f t="shared" si="0"/>
        <v>93.495498909977869</v>
      </c>
      <c r="E7">
        <f t="shared" si="1"/>
        <v>93.495498909977869</v>
      </c>
      <c r="F7">
        <f t="shared" si="3"/>
        <v>1.8028441748935184</v>
      </c>
      <c r="I7">
        <f t="shared" si="5"/>
        <v>8741.4083164256735</v>
      </c>
      <c r="P7">
        <v>5145.0200000000004</v>
      </c>
      <c r="Q7">
        <v>40.976700000000001</v>
      </c>
    </row>
    <row r="8" spans="1:17" x14ac:dyDescent="0.25">
      <c r="A8">
        <v>7</v>
      </c>
      <c r="B8">
        <v>5220</v>
      </c>
      <c r="C8">
        <f t="shared" si="4"/>
        <v>5185.9906504501087</v>
      </c>
      <c r="D8">
        <f t="shared" si="0"/>
        <v>34.00934954989134</v>
      </c>
      <c r="E8">
        <f t="shared" si="1"/>
        <v>34.00934954989134</v>
      </c>
      <c r="F8">
        <f t="shared" si="3"/>
        <v>0.65152010631975743</v>
      </c>
      <c r="I8">
        <f t="shared" si="5"/>
        <v>1156.6358568066944</v>
      </c>
      <c r="P8">
        <v>5165.51</v>
      </c>
      <c r="Q8">
        <v>54.488399999999999</v>
      </c>
    </row>
    <row r="9" spans="1:17" x14ac:dyDescent="0.25">
      <c r="A9">
        <v>8</v>
      </c>
      <c r="B9">
        <v>5278</v>
      </c>
      <c r="C9">
        <f t="shared" si="4"/>
        <v>5219.9965990650453</v>
      </c>
      <c r="D9">
        <f t="shared" si="0"/>
        <v>58.003400934954698</v>
      </c>
      <c r="E9">
        <f t="shared" si="1"/>
        <v>58.003400934954698</v>
      </c>
      <c r="F9">
        <f t="shared" si="3"/>
        <v>1.0989655349555645</v>
      </c>
      <c r="I9">
        <f t="shared" si="5"/>
        <v>3364.3945200211033</v>
      </c>
      <c r="P9">
        <v>5192.76</v>
      </c>
      <c r="Q9">
        <v>85.244200000000006</v>
      </c>
    </row>
    <row r="10" spans="1:17" x14ac:dyDescent="0.25">
      <c r="A10">
        <v>9</v>
      </c>
      <c r="B10">
        <v>5174</v>
      </c>
      <c r="C10">
        <f t="shared" si="4"/>
        <v>5277.9941996599064</v>
      </c>
      <c r="D10">
        <f t="shared" si="0"/>
        <v>-103.99419965990637</v>
      </c>
      <c r="E10">
        <f t="shared" si="1"/>
        <v>103.99419965990637</v>
      </c>
      <c r="F10">
        <f t="shared" si="3"/>
        <v>2.0099381457268337</v>
      </c>
      <c r="I10">
        <f t="shared" si="5"/>
        <v>10814.79356290447</v>
      </c>
      <c r="P10">
        <v>5235.38</v>
      </c>
      <c r="Q10">
        <v>-61.377899999999997</v>
      </c>
    </row>
    <row r="11" spans="1:17" x14ac:dyDescent="0.25">
      <c r="A11">
        <v>10</v>
      </c>
      <c r="B11">
        <v>5082</v>
      </c>
      <c r="C11">
        <f t="shared" si="4"/>
        <v>5174.0103994199662</v>
      </c>
      <c r="D11">
        <f t="shared" si="0"/>
        <v>-92.010399419966234</v>
      </c>
      <c r="E11">
        <f t="shared" si="1"/>
        <v>92.010399419966234</v>
      </c>
      <c r="F11">
        <f t="shared" si="3"/>
        <v>1.8105155336475058</v>
      </c>
      <c r="I11">
        <f t="shared" si="5"/>
        <v>8465.913601421722</v>
      </c>
      <c r="P11">
        <v>5204.6899999999996</v>
      </c>
      <c r="Q11">
        <v>-122.68899999999999</v>
      </c>
    </row>
    <row r="12" spans="1:17" x14ac:dyDescent="0.25">
      <c r="A12">
        <v>11</v>
      </c>
      <c r="B12">
        <v>4991</v>
      </c>
      <c r="C12">
        <f t="shared" si="4"/>
        <v>5082.0092010399421</v>
      </c>
      <c r="D12">
        <f t="shared" si="0"/>
        <v>-91.009201039942127</v>
      </c>
      <c r="E12">
        <f t="shared" si="1"/>
        <v>91.009201039942127</v>
      </c>
      <c r="F12">
        <f t="shared" si="3"/>
        <v>1.8234662600669631</v>
      </c>
      <c r="I12">
        <f t="shared" si="5"/>
        <v>8282.6746739286027</v>
      </c>
      <c r="P12">
        <v>5143.34</v>
      </c>
      <c r="Q12">
        <v>-152.34399999999999</v>
      </c>
    </row>
    <row r="13" spans="1:17" x14ac:dyDescent="0.25">
      <c r="A13">
        <v>12</v>
      </c>
      <c r="B13">
        <v>4949</v>
      </c>
      <c r="C13">
        <f t="shared" si="4"/>
        <v>4991.0091009201042</v>
      </c>
      <c r="D13">
        <f t="shared" si="0"/>
        <v>-42.009100920104174</v>
      </c>
      <c r="E13">
        <f t="shared" si="1"/>
        <v>42.009100920104174</v>
      </c>
      <c r="F13">
        <f t="shared" si="3"/>
        <v>0.84884018832297792</v>
      </c>
      <c r="I13">
        <f t="shared" si="5"/>
        <v>1764.7645601154975</v>
      </c>
      <c r="P13">
        <v>5067.17</v>
      </c>
      <c r="Q13">
        <v>-118.172</v>
      </c>
    </row>
    <row r="14" spans="1:17" x14ac:dyDescent="0.25">
      <c r="A14">
        <v>13</v>
      </c>
      <c r="B14">
        <v>4852</v>
      </c>
      <c r="C14">
        <f t="shared" si="4"/>
        <v>4949.0042009100925</v>
      </c>
      <c r="D14">
        <f t="shared" si="0"/>
        <v>-97.00420091009255</v>
      </c>
      <c r="E14">
        <f t="shared" si="1"/>
        <v>97.00420091009255</v>
      </c>
      <c r="F14">
        <f t="shared" si="3"/>
        <v>1.9992621786911076</v>
      </c>
      <c r="I14">
        <f t="shared" si="5"/>
        <v>9409.8149942056007</v>
      </c>
      <c r="P14">
        <v>5008.09</v>
      </c>
      <c r="Q14">
        <v>-156.08600000000001</v>
      </c>
    </row>
    <row r="15" spans="1:17" x14ac:dyDescent="0.25">
      <c r="A15">
        <v>14</v>
      </c>
      <c r="B15">
        <v>4814</v>
      </c>
      <c r="C15">
        <f t="shared" si="4"/>
        <v>4852.0097004200907</v>
      </c>
      <c r="D15">
        <f t="shared" si="0"/>
        <v>-38.009700420090667</v>
      </c>
      <c r="E15">
        <f t="shared" si="1"/>
        <v>38.009700420090667</v>
      </c>
      <c r="F15">
        <f t="shared" si="3"/>
        <v>0.78956585833175463</v>
      </c>
      <c r="I15">
        <f t="shared" si="5"/>
        <v>1444.7373260250406</v>
      </c>
      <c r="P15">
        <v>4930.04</v>
      </c>
      <c r="Q15">
        <v>-116.04300000000001</v>
      </c>
    </row>
    <row r="16" spans="1:17" x14ac:dyDescent="0.25">
      <c r="A16">
        <v>15</v>
      </c>
      <c r="B16">
        <v>4858</v>
      </c>
      <c r="C16">
        <f t="shared" si="4"/>
        <v>4814.003800970042</v>
      </c>
      <c r="D16">
        <f t="shared" si="0"/>
        <v>43.996199029958007</v>
      </c>
      <c r="E16">
        <f t="shared" si="1"/>
        <v>43.996199029958007</v>
      </c>
      <c r="F16">
        <f t="shared" si="3"/>
        <v>0.90564427809711834</v>
      </c>
      <c r="I16">
        <f t="shared" si="5"/>
        <v>1935.6655290836779</v>
      </c>
      <c r="P16">
        <v>4872.0200000000004</v>
      </c>
      <c r="Q16">
        <v>-14.0215</v>
      </c>
    </row>
    <row r="17" spans="1:17" x14ac:dyDescent="0.25">
      <c r="A17">
        <v>16</v>
      </c>
      <c r="B17">
        <v>4795</v>
      </c>
      <c r="C17">
        <f t="shared" si="4"/>
        <v>4857.9956003800962</v>
      </c>
      <c r="D17">
        <f t="shared" si="0"/>
        <v>-62.995600380096221</v>
      </c>
      <c r="E17">
        <f t="shared" si="1"/>
        <v>62.995600380096221</v>
      </c>
      <c r="F17">
        <f t="shared" si="3"/>
        <v>1.3137768588132683</v>
      </c>
      <c r="I17">
        <f t="shared" si="5"/>
        <v>3968.445667248779</v>
      </c>
      <c r="P17">
        <v>4865.01</v>
      </c>
      <c r="Q17">
        <v>-70.010800000000003</v>
      </c>
    </row>
    <row r="18" spans="1:17" x14ac:dyDescent="0.25">
      <c r="A18">
        <v>17</v>
      </c>
      <c r="B18">
        <v>4719.5</v>
      </c>
      <c r="C18">
        <f t="shared" si="4"/>
        <v>4795.0062995600374</v>
      </c>
      <c r="D18">
        <f t="shared" si="0"/>
        <v>-75.506299560037405</v>
      </c>
      <c r="E18">
        <f t="shared" si="1"/>
        <v>75.506299560037405</v>
      </c>
      <c r="F18">
        <f t="shared" si="3"/>
        <v>1.5998792151718912</v>
      </c>
      <c r="I18">
        <f t="shared" si="5"/>
        <v>5701.2012732501053</v>
      </c>
      <c r="P18">
        <v>4830.01</v>
      </c>
      <c r="Q18">
        <v>-110.505</v>
      </c>
    </row>
    <row r="19" spans="1:17" x14ac:dyDescent="0.25">
      <c r="A19">
        <v>18</v>
      </c>
      <c r="B19">
        <v>4709</v>
      </c>
      <c r="C19">
        <f t="shared" si="4"/>
        <v>4719.5075506299554</v>
      </c>
      <c r="D19">
        <f t="shared" si="0"/>
        <v>-10.507550629955404</v>
      </c>
      <c r="E19">
        <f t="shared" si="1"/>
        <v>10.507550629955404</v>
      </c>
      <c r="F19">
        <f t="shared" si="3"/>
        <v>0.223137622211837</v>
      </c>
      <c r="I19">
        <f t="shared" si="5"/>
        <v>110.40862024107619</v>
      </c>
      <c r="M19" t="s">
        <v>15</v>
      </c>
      <c r="P19">
        <v>4774.75</v>
      </c>
      <c r="Q19">
        <v>-65.752700000000004</v>
      </c>
    </row>
    <row r="20" spans="1:17" x14ac:dyDescent="0.25">
      <c r="A20">
        <v>19</v>
      </c>
      <c r="B20">
        <v>4661</v>
      </c>
      <c r="C20">
        <f t="shared" si="4"/>
        <v>4709.0010507550624</v>
      </c>
      <c r="D20">
        <f t="shared" si="0"/>
        <v>-48.001050755062352</v>
      </c>
      <c r="E20">
        <f t="shared" si="1"/>
        <v>48.001050755062352</v>
      </c>
      <c r="F20">
        <f t="shared" si="3"/>
        <v>1.0298444701794112</v>
      </c>
      <c r="I20">
        <f t="shared" si="5"/>
        <v>2304.1008735900718</v>
      </c>
      <c r="M20">
        <v>0.99990000000000001</v>
      </c>
      <c r="P20">
        <v>4741.88</v>
      </c>
      <c r="Q20">
        <v>-80.876300000000001</v>
      </c>
    </row>
    <row r="21" spans="1:17" x14ac:dyDescent="0.25">
      <c r="A21">
        <v>20</v>
      </c>
      <c r="B21">
        <v>4725.5</v>
      </c>
      <c r="C21">
        <f t="shared" si="4"/>
        <v>4661.0048001050754</v>
      </c>
      <c r="D21">
        <f t="shared" si="0"/>
        <v>64.495199894924554</v>
      </c>
      <c r="E21">
        <f t="shared" si="1"/>
        <v>64.495199894924554</v>
      </c>
      <c r="F21">
        <f t="shared" si="3"/>
        <v>1.3648333487445679</v>
      </c>
      <c r="I21">
        <f t="shared" si="5"/>
        <v>4159.6308094862761</v>
      </c>
      <c r="P21">
        <v>4701.4399999999996</v>
      </c>
      <c r="Q21">
        <v>24.061800000000002</v>
      </c>
    </row>
    <row r="22" spans="1:17" x14ac:dyDescent="0.25">
      <c r="A22">
        <v>21</v>
      </c>
      <c r="B22">
        <v>4752.5</v>
      </c>
      <c r="C22">
        <f t="shared" si="4"/>
        <v>4725.4935504800105</v>
      </c>
      <c r="D22">
        <f t="shared" si="0"/>
        <v>27.006449519989474</v>
      </c>
      <c r="E22">
        <f t="shared" si="1"/>
        <v>27.006449519989474</v>
      </c>
      <c r="F22">
        <f t="shared" si="3"/>
        <v>0.56825774897400261</v>
      </c>
      <c r="I22">
        <f t="shared" si="5"/>
        <v>729.34831567573963</v>
      </c>
      <c r="P22">
        <v>4713.47</v>
      </c>
      <c r="Q22">
        <v>39.030900000000003</v>
      </c>
    </row>
    <row r="23" spans="1:17" x14ac:dyDescent="0.25">
      <c r="A23">
        <v>22</v>
      </c>
      <c r="B23">
        <v>4876</v>
      </c>
      <c r="C23">
        <f t="shared" si="4"/>
        <v>4752.4972993550482</v>
      </c>
      <c r="D23">
        <f t="shared" si="0"/>
        <v>123.5027006449518</v>
      </c>
      <c r="E23">
        <f t="shared" si="1"/>
        <v>123.5027006449518</v>
      </c>
      <c r="F23">
        <f t="shared" si="3"/>
        <v>2.5328691682721862</v>
      </c>
      <c r="I23">
        <f t="shared" si="5"/>
        <v>15252.917066596578</v>
      </c>
      <c r="P23">
        <v>4732.9799999999996</v>
      </c>
      <c r="Q23">
        <v>143.01499999999999</v>
      </c>
    </row>
    <row r="24" spans="1:17" x14ac:dyDescent="0.25">
      <c r="A24">
        <v>23</v>
      </c>
      <c r="B24">
        <v>4863.5</v>
      </c>
      <c r="C24">
        <f t="shared" si="4"/>
        <v>4875.9876497299347</v>
      </c>
      <c r="D24">
        <f t="shared" si="0"/>
        <v>-12.487649729934674</v>
      </c>
      <c r="E24">
        <f t="shared" si="1"/>
        <v>12.487649729934674</v>
      </c>
      <c r="F24">
        <f t="shared" si="3"/>
        <v>0.25676261395979588</v>
      </c>
      <c r="I24">
        <f t="shared" si="5"/>
        <v>155.94139577753754</v>
      </c>
      <c r="P24">
        <v>4804.49</v>
      </c>
      <c r="Q24">
        <v>59.0077</v>
      </c>
    </row>
    <row r="25" spans="1:17" x14ac:dyDescent="0.25">
      <c r="A25">
        <v>24</v>
      </c>
      <c r="B25">
        <v>4762.5</v>
      </c>
      <c r="C25">
        <f t="shared" si="4"/>
        <v>4863.5012487649728</v>
      </c>
      <c r="D25">
        <f t="shared" si="0"/>
        <v>-101.00124876497284</v>
      </c>
      <c r="E25">
        <f t="shared" si="1"/>
        <v>101.00124876497284</v>
      </c>
      <c r="F25">
        <f t="shared" si="3"/>
        <v>2.1207611289233141</v>
      </c>
      <c r="I25">
        <f t="shared" si="5"/>
        <v>10201.252252083928</v>
      </c>
      <c r="P25">
        <v>4834</v>
      </c>
      <c r="Q25">
        <v>-71.496099999999998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C4" sqref="C4"/>
    </sheetView>
  </sheetViews>
  <sheetFormatPr defaultRowHeight="15" x14ac:dyDescent="0.25"/>
  <sheetData>
    <row r="1" spans="1:15" x14ac:dyDescent="0.25">
      <c r="A1" t="s">
        <v>16</v>
      </c>
      <c r="L1" t="s">
        <v>16</v>
      </c>
    </row>
    <row r="2" spans="1:15" x14ac:dyDescent="0.25">
      <c r="A2" t="s">
        <v>17</v>
      </c>
      <c r="L2" t="s">
        <v>17</v>
      </c>
    </row>
    <row r="3" spans="1:15" x14ac:dyDescent="0.25">
      <c r="A3" t="s">
        <v>18</v>
      </c>
      <c r="B3" t="s">
        <v>19</v>
      </c>
      <c r="C3" t="s">
        <v>20</v>
      </c>
      <c r="D3" t="s">
        <v>21</v>
      </c>
      <c r="L3" t="s">
        <v>18</v>
      </c>
      <c r="M3" t="s">
        <v>19</v>
      </c>
      <c r="N3" t="s">
        <v>20</v>
      </c>
      <c r="O3" t="s">
        <v>21</v>
      </c>
    </row>
    <row r="4" spans="1:15" x14ac:dyDescent="0.25">
      <c r="A4">
        <v>1</v>
      </c>
      <c r="B4">
        <v>5281.5</v>
      </c>
      <c r="C4">
        <v>5256.24</v>
      </c>
      <c r="D4">
        <f t="shared" ref="D4:D27" si="0">B4-C4</f>
        <v>25.260000000000218</v>
      </c>
      <c r="L4">
        <v>1</v>
      </c>
      <c r="M4">
        <v>5281.5</v>
      </c>
      <c r="N4">
        <v>5256.24</v>
      </c>
      <c r="O4">
        <v>25.255299999999998</v>
      </c>
    </row>
    <row r="5" spans="1:15" x14ac:dyDescent="0.25">
      <c r="A5">
        <v>2</v>
      </c>
      <c r="B5">
        <v>5268.5</v>
      </c>
      <c r="C5">
        <f>$H$6*B4 + (1-$H$6)*C4</f>
        <v>5268.87</v>
      </c>
      <c r="D5">
        <f t="shared" si="0"/>
        <v>-0.36999999999989086</v>
      </c>
      <c r="H5" t="s">
        <v>15</v>
      </c>
      <c r="L5">
        <v>2</v>
      </c>
      <c r="M5">
        <v>5268.5</v>
      </c>
      <c r="N5">
        <v>5268.87</v>
      </c>
      <c r="O5">
        <v>-0.37232900000000002</v>
      </c>
    </row>
    <row r="6" spans="1:15" x14ac:dyDescent="0.25">
      <c r="A6">
        <v>3</v>
      </c>
      <c r="B6">
        <v>5246.5</v>
      </c>
      <c r="C6">
        <f>$H$6*B5 + (1-$H$6)*C5</f>
        <v>5268.6849999999995</v>
      </c>
      <c r="D6">
        <f t="shared" si="0"/>
        <v>-22.184999999999491</v>
      </c>
      <c r="H6">
        <v>0.5</v>
      </c>
      <c r="L6">
        <v>3</v>
      </c>
      <c r="M6">
        <v>5246.5</v>
      </c>
      <c r="N6">
        <v>5268.69</v>
      </c>
      <c r="O6">
        <v>-22.186199999999999</v>
      </c>
    </row>
    <row r="7" spans="1:15" x14ac:dyDescent="0.25">
      <c r="A7">
        <v>4</v>
      </c>
      <c r="B7">
        <v>5137.5</v>
      </c>
      <c r="C7">
        <f t="shared" ref="C7:C27" si="1">$H$6*B6 + (1-$H$6)*C6</f>
        <v>5257.5924999999997</v>
      </c>
      <c r="D7">
        <f t="shared" si="0"/>
        <v>-120.09249999999975</v>
      </c>
      <c r="L7">
        <v>4</v>
      </c>
      <c r="M7">
        <v>5137.5</v>
      </c>
      <c r="N7">
        <v>5257.59</v>
      </c>
      <c r="O7">
        <v>-120.093</v>
      </c>
    </row>
    <row r="8" spans="1:15" x14ac:dyDescent="0.25">
      <c r="A8">
        <v>5</v>
      </c>
      <c r="B8">
        <v>5092.5</v>
      </c>
      <c r="C8">
        <f t="shared" si="1"/>
        <v>5197.5462499999994</v>
      </c>
      <c r="D8">
        <f t="shared" si="0"/>
        <v>-105.04624999999942</v>
      </c>
      <c r="L8">
        <v>5</v>
      </c>
      <c r="M8">
        <v>5092.5</v>
      </c>
      <c r="N8">
        <v>5197.55</v>
      </c>
      <c r="O8">
        <v>-105.047</v>
      </c>
    </row>
    <row r="9" spans="1:15" x14ac:dyDescent="0.25">
      <c r="A9">
        <v>6</v>
      </c>
      <c r="B9">
        <v>5186</v>
      </c>
      <c r="C9">
        <f t="shared" si="1"/>
        <v>5145.0231249999997</v>
      </c>
      <c r="D9">
        <f t="shared" si="0"/>
        <v>40.976875000000291</v>
      </c>
      <c r="L9">
        <v>6</v>
      </c>
      <c r="M9">
        <v>5186</v>
      </c>
      <c r="N9">
        <v>5145.0200000000004</v>
      </c>
      <c r="O9">
        <v>40.976700000000001</v>
      </c>
    </row>
    <row r="10" spans="1:15" x14ac:dyDescent="0.25">
      <c r="A10">
        <v>7</v>
      </c>
      <c r="B10">
        <v>5220</v>
      </c>
      <c r="C10">
        <f t="shared" si="1"/>
        <v>5165.5115624999999</v>
      </c>
      <c r="D10">
        <f t="shared" si="0"/>
        <v>54.488437500000146</v>
      </c>
      <c r="L10">
        <v>7</v>
      </c>
      <c r="M10">
        <v>5220</v>
      </c>
      <c r="N10">
        <v>5165.51</v>
      </c>
      <c r="O10">
        <v>54.488399999999999</v>
      </c>
    </row>
    <row r="11" spans="1:15" x14ac:dyDescent="0.25">
      <c r="A11">
        <v>8</v>
      </c>
      <c r="B11">
        <v>5278</v>
      </c>
      <c r="C11">
        <f t="shared" si="1"/>
        <v>5192.7557812499999</v>
      </c>
      <c r="D11">
        <f t="shared" si="0"/>
        <v>85.244218750000073</v>
      </c>
      <c r="L11">
        <v>8</v>
      </c>
      <c r="M11">
        <v>5278</v>
      </c>
      <c r="N11">
        <v>5192.76</v>
      </c>
      <c r="O11">
        <v>85.244200000000006</v>
      </c>
    </row>
    <row r="12" spans="1:15" x14ac:dyDescent="0.25">
      <c r="A12">
        <v>9</v>
      </c>
      <c r="B12">
        <v>5174</v>
      </c>
      <c r="C12">
        <f t="shared" si="1"/>
        <v>5235.377890625</v>
      </c>
      <c r="D12">
        <f t="shared" si="0"/>
        <v>-61.377890624999964</v>
      </c>
      <c r="L12">
        <v>9</v>
      </c>
      <c r="M12">
        <v>5174</v>
      </c>
      <c r="N12">
        <v>5235.38</v>
      </c>
      <c r="O12">
        <v>-61.377899999999997</v>
      </c>
    </row>
    <row r="13" spans="1:15" x14ac:dyDescent="0.25">
      <c r="A13">
        <v>10</v>
      </c>
      <c r="B13">
        <v>5082</v>
      </c>
      <c r="C13">
        <f t="shared" si="1"/>
        <v>5204.6889453125004</v>
      </c>
      <c r="D13">
        <f t="shared" si="0"/>
        <v>-122.68894531250044</v>
      </c>
      <c r="L13">
        <v>10</v>
      </c>
      <c r="M13">
        <v>5082</v>
      </c>
      <c r="N13">
        <v>5204.6899999999996</v>
      </c>
      <c r="O13">
        <v>-122.68899999999999</v>
      </c>
    </row>
    <row r="14" spans="1:15" x14ac:dyDescent="0.25">
      <c r="A14">
        <v>11</v>
      </c>
      <c r="B14">
        <v>4991</v>
      </c>
      <c r="C14">
        <f t="shared" si="1"/>
        <v>5143.3444726562502</v>
      </c>
      <c r="D14">
        <f t="shared" si="0"/>
        <v>-152.34447265625022</v>
      </c>
      <c r="L14">
        <v>11</v>
      </c>
      <c r="M14">
        <v>4991</v>
      </c>
      <c r="N14">
        <v>5143.34</v>
      </c>
      <c r="O14">
        <v>-152.34399999999999</v>
      </c>
    </row>
    <row r="15" spans="1:15" x14ac:dyDescent="0.25">
      <c r="A15">
        <v>12</v>
      </c>
      <c r="B15">
        <v>4949</v>
      </c>
      <c r="C15">
        <f t="shared" si="1"/>
        <v>5067.1722363281251</v>
      </c>
      <c r="D15">
        <f t="shared" si="0"/>
        <v>-118.17223632812511</v>
      </c>
      <c r="L15">
        <v>12</v>
      </c>
      <c r="M15">
        <v>4949</v>
      </c>
      <c r="N15">
        <v>5067.17</v>
      </c>
      <c r="O15">
        <v>-118.172</v>
      </c>
    </row>
    <row r="16" spans="1:15" x14ac:dyDescent="0.25">
      <c r="A16">
        <v>13</v>
      </c>
      <c r="B16">
        <v>4852</v>
      </c>
      <c r="C16">
        <f t="shared" si="1"/>
        <v>5008.086118164063</v>
      </c>
      <c r="D16">
        <f t="shared" si="0"/>
        <v>-156.08611816406301</v>
      </c>
      <c r="L16">
        <v>13</v>
      </c>
      <c r="M16">
        <v>4852</v>
      </c>
      <c r="N16">
        <v>5008.09</v>
      </c>
      <c r="O16">
        <v>-156.08600000000001</v>
      </c>
    </row>
    <row r="17" spans="1:15" x14ac:dyDescent="0.25">
      <c r="A17">
        <v>14</v>
      </c>
      <c r="B17">
        <v>4814</v>
      </c>
      <c r="C17">
        <f t="shared" si="1"/>
        <v>4930.0430590820315</v>
      </c>
      <c r="D17">
        <f t="shared" si="0"/>
        <v>-116.0430590820315</v>
      </c>
      <c r="L17">
        <v>14</v>
      </c>
      <c r="M17">
        <v>4814</v>
      </c>
      <c r="N17">
        <v>4930.04</v>
      </c>
      <c r="O17">
        <v>-116.04300000000001</v>
      </c>
    </row>
    <row r="18" spans="1:15" x14ac:dyDescent="0.25">
      <c r="A18">
        <v>15</v>
      </c>
      <c r="B18">
        <v>4858</v>
      </c>
      <c r="C18">
        <f t="shared" si="1"/>
        <v>4872.0215295410162</v>
      </c>
      <c r="D18">
        <f t="shared" si="0"/>
        <v>-14.021529541016207</v>
      </c>
      <c r="L18">
        <v>15</v>
      </c>
      <c r="M18">
        <v>4858</v>
      </c>
      <c r="N18">
        <v>4872.0200000000004</v>
      </c>
      <c r="O18">
        <v>-14.0215</v>
      </c>
    </row>
    <row r="19" spans="1:15" x14ac:dyDescent="0.25">
      <c r="A19">
        <v>16</v>
      </c>
      <c r="B19">
        <v>4795</v>
      </c>
      <c r="C19">
        <f t="shared" si="1"/>
        <v>4865.0107647705081</v>
      </c>
      <c r="D19">
        <f t="shared" si="0"/>
        <v>-70.010764770508104</v>
      </c>
      <c r="L19">
        <v>16</v>
      </c>
      <c r="M19">
        <v>4795</v>
      </c>
      <c r="N19">
        <v>4865.01</v>
      </c>
      <c r="O19">
        <v>-70.010800000000003</v>
      </c>
    </row>
    <row r="20" spans="1:15" x14ac:dyDescent="0.25">
      <c r="A20">
        <v>17</v>
      </c>
      <c r="B20">
        <v>4719.5</v>
      </c>
      <c r="C20">
        <f t="shared" si="1"/>
        <v>4830.0053823852541</v>
      </c>
      <c r="D20">
        <f t="shared" si="0"/>
        <v>-110.50538238525405</v>
      </c>
      <c r="L20">
        <v>17</v>
      </c>
      <c r="M20">
        <v>4719.5</v>
      </c>
      <c r="N20">
        <v>4830.01</v>
      </c>
      <c r="O20">
        <v>-110.505</v>
      </c>
    </row>
    <row r="21" spans="1:15" x14ac:dyDescent="0.25">
      <c r="A21">
        <v>18</v>
      </c>
      <c r="B21">
        <v>4709</v>
      </c>
      <c r="C21">
        <f t="shared" si="1"/>
        <v>4774.752691192627</v>
      </c>
      <c r="D21">
        <f t="shared" si="0"/>
        <v>-65.752691192627026</v>
      </c>
      <c r="L21">
        <v>18</v>
      </c>
      <c r="M21">
        <v>4709</v>
      </c>
      <c r="N21">
        <v>4774.75</v>
      </c>
      <c r="O21">
        <v>-65.752700000000004</v>
      </c>
    </row>
    <row r="22" spans="1:15" x14ac:dyDescent="0.25">
      <c r="A22">
        <v>19</v>
      </c>
      <c r="B22">
        <v>4661</v>
      </c>
      <c r="C22">
        <f t="shared" si="1"/>
        <v>4741.8763455963135</v>
      </c>
      <c r="D22">
        <f t="shared" si="0"/>
        <v>-80.876345596313513</v>
      </c>
      <c r="L22">
        <v>19</v>
      </c>
      <c r="M22">
        <v>4661</v>
      </c>
      <c r="N22">
        <v>4741.88</v>
      </c>
      <c r="O22">
        <v>-80.876300000000001</v>
      </c>
    </row>
    <row r="23" spans="1:15" x14ac:dyDescent="0.25">
      <c r="A23">
        <v>20</v>
      </c>
      <c r="B23">
        <v>4725.5</v>
      </c>
      <c r="C23">
        <f t="shared" si="1"/>
        <v>4701.4381727981563</v>
      </c>
      <c r="D23">
        <f t="shared" si="0"/>
        <v>24.061827201843698</v>
      </c>
      <c r="L23">
        <v>20</v>
      </c>
      <c r="M23">
        <v>4725.5</v>
      </c>
      <c r="N23">
        <v>4701.4399999999996</v>
      </c>
      <c r="O23">
        <v>24.061800000000002</v>
      </c>
    </row>
    <row r="24" spans="1:15" x14ac:dyDescent="0.25">
      <c r="A24">
        <v>21</v>
      </c>
      <c r="B24">
        <v>4752.5</v>
      </c>
      <c r="C24">
        <f t="shared" si="1"/>
        <v>4713.4690863990782</v>
      </c>
      <c r="D24">
        <f t="shared" si="0"/>
        <v>39.030913600921849</v>
      </c>
      <c r="L24">
        <v>21</v>
      </c>
      <c r="M24">
        <v>4752.5</v>
      </c>
      <c r="N24">
        <v>4713.47</v>
      </c>
      <c r="O24">
        <v>39.030900000000003</v>
      </c>
    </row>
    <row r="25" spans="1:15" x14ac:dyDescent="0.25">
      <c r="A25">
        <v>22</v>
      </c>
      <c r="B25">
        <v>4876</v>
      </c>
      <c r="C25">
        <f t="shared" si="1"/>
        <v>4732.9845431995391</v>
      </c>
      <c r="D25">
        <f t="shared" si="0"/>
        <v>143.01545680046092</v>
      </c>
      <c r="L25">
        <v>22</v>
      </c>
      <c r="M25">
        <v>4876</v>
      </c>
      <c r="N25">
        <v>4732.9799999999996</v>
      </c>
      <c r="O25">
        <v>143.01499999999999</v>
      </c>
    </row>
    <row r="26" spans="1:15" x14ac:dyDescent="0.25">
      <c r="A26">
        <v>23</v>
      </c>
      <c r="B26">
        <v>4863.5</v>
      </c>
      <c r="C26">
        <f t="shared" si="1"/>
        <v>4804.4922715997691</v>
      </c>
      <c r="D26">
        <f t="shared" si="0"/>
        <v>59.007728400230917</v>
      </c>
      <c r="L26">
        <v>23</v>
      </c>
      <c r="M26">
        <v>4863.5</v>
      </c>
      <c r="N26">
        <v>4804.49</v>
      </c>
      <c r="O26">
        <v>59.0077</v>
      </c>
    </row>
    <row r="27" spans="1:15" x14ac:dyDescent="0.25">
      <c r="A27">
        <v>24</v>
      </c>
      <c r="B27">
        <v>4762.5</v>
      </c>
      <c r="C27">
        <f t="shared" si="1"/>
        <v>4833.9961357998845</v>
      </c>
      <c r="D27">
        <f t="shared" si="0"/>
        <v>-71.496135799884541</v>
      </c>
      <c r="L27">
        <v>24</v>
      </c>
      <c r="M27">
        <v>4762.5</v>
      </c>
      <c r="N27">
        <v>4834</v>
      </c>
      <c r="O27">
        <v>-71.496099999999998</v>
      </c>
    </row>
    <row r="30" spans="1:15" x14ac:dyDescent="0.25">
      <c r="C30" t="s">
        <v>22</v>
      </c>
      <c r="D30" t="s">
        <v>23</v>
      </c>
      <c r="N30" t="s">
        <v>22</v>
      </c>
      <c r="O30" t="s">
        <v>23</v>
      </c>
    </row>
    <row r="31" spans="1:15" x14ac:dyDescent="0.25">
      <c r="A31" t="s">
        <v>18</v>
      </c>
      <c r="B31" t="s">
        <v>20</v>
      </c>
      <c r="C31" t="s">
        <v>24</v>
      </c>
      <c r="D31" t="s">
        <v>24</v>
      </c>
      <c r="L31" t="s">
        <v>18</v>
      </c>
      <c r="M31" t="s">
        <v>20</v>
      </c>
      <c r="N31" t="s">
        <v>24</v>
      </c>
      <c r="O31" t="s">
        <v>24</v>
      </c>
    </row>
    <row r="32" spans="1:15" x14ac:dyDescent="0.25">
      <c r="A32">
        <v>25</v>
      </c>
      <c r="B32">
        <v>4798.25</v>
      </c>
      <c r="C32">
        <v>4623.1000000000004</v>
      </c>
      <c r="D32">
        <v>4973.3900000000003</v>
      </c>
      <c r="L32">
        <v>25</v>
      </c>
      <c r="M32">
        <v>4798.25</v>
      </c>
      <c r="N32">
        <v>4623.1000000000004</v>
      </c>
      <c r="O32">
        <v>4973.3900000000003</v>
      </c>
    </row>
    <row r="33" spans="1:15" x14ac:dyDescent="0.25">
      <c r="A33">
        <v>26</v>
      </c>
      <c r="B33">
        <v>4798.25</v>
      </c>
      <c r="C33">
        <v>4602.43</v>
      </c>
      <c r="D33">
        <v>4994.0600000000004</v>
      </c>
      <c r="L33">
        <v>26</v>
      </c>
      <c r="M33">
        <v>4798.25</v>
      </c>
      <c r="N33">
        <v>4602.43</v>
      </c>
      <c r="O33">
        <v>4994.0600000000004</v>
      </c>
    </row>
    <row r="34" spans="1:15" x14ac:dyDescent="0.25">
      <c r="A34">
        <v>27</v>
      </c>
      <c r="B34">
        <v>4798.25</v>
      </c>
      <c r="C34">
        <v>4583.74</v>
      </c>
      <c r="D34">
        <v>5012.75</v>
      </c>
      <c r="L34">
        <v>27</v>
      </c>
      <c r="M34">
        <v>4798.25</v>
      </c>
      <c r="N34">
        <v>4583.74</v>
      </c>
      <c r="O34">
        <v>5012.75</v>
      </c>
    </row>
    <row r="35" spans="1:15" x14ac:dyDescent="0.25">
      <c r="A35">
        <v>28</v>
      </c>
      <c r="B35">
        <v>4798.25</v>
      </c>
      <c r="C35">
        <v>4566.55</v>
      </c>
      <c r="D35">
        <v>5029.9399999999996</v>
      </c>
      <c r="L35">
        <v>28</v>
      </c>
      <c r="M35">
        <v>4798.25</v>
      </c>
      <c r="N35">
        <v>4566.55</v>
      </c>
      <c r="O35">
        <v>5029.9399999999996</v>
      </c>
    </row>
    <row r="36" spans="1:15" x14ac:dyDescent="0.25">
      <c r="A36">
        <v>29</v>
      </c>
      <c r="B36">
        <v>4798.25</v>
      </c>
      <c r="C36">
        <v>4550.5600000000004</v>
      </c>
      <c r="D36">
        <v>5045.9399999999996</v>
      </c>
      <c r="L36">
        <v>29</v>
      </c>
      <c r="M36">
        <v>4798.25</v>
      </c>
      <c r="N36">
        <v>4550.5600000000004</v>
      </c>
      <c r="O36">
        <v>5045.9399999999996</v>
      </c>
    </row>
    <row r="37" spans="1:15" x14ac:dyDescent="0.25">
      <c r="A37">
        <v>30</v>
      </c>
      <c r="B37">
        <v>4798.25</v>
      </c>
      <c r="C37">
        <v>4535.53</v>
      </c>
      <c r="D37">
        <v>5060.96</v>
      </c>
      <c r="L37">
        <v>30</v>
      </c>
      <c r="M37">
        <v>4798.25</v>
      </c>
      <c r="N37">
        <v>4535.53</v>
      </c>
      <c r="O37">
        <v>5060.96</v>
      </c>
    </row>
    <row r="38" spans="1:15" x14ac:dyDescent="0.25">
      <c r="A38">
        <v>31</v>
      </c>
      <c r="B38">
        <v>4798.25</v>
      </c>
      <c r="C38">
        <v>4521.32</v>
      </c>
      <c r="D38">
        <v>5075.17</v>
      </c>
      <c r="L38">
        <v>31</v>
      </c>
      <c r="M38">
        <v>4798.25</v>
      </c>
      <c r="N38">
        <v>4521.32</v>
      </c>
      <c r="O38">
        <v>5075.17</v>
      </c>
    </row>
    <row r="39" spans="1:15" x14ac:dyDescent="0.25">
      <c r="A39">
        <v>32</v>
      </c>
      <c r="B39">
        <v>4798.25</v>
      </c>
      <c r="C39">
        <v>4507.8</v>
      </c>
      <c r="D39">
        <v>5088.6899999999996</v>
      </c>
      <c r="L39">
        <v>32</v>
      </c>
      <c r="M39">
        <v>4798.25</v>
      </c>
      <c r="N39">
        <v>4507.8</v>
      </c>
      <c r="O39">
        <v>5088.6899999999996</v>
      </c>
    </row>
    <row r="40" spans="1:15" x14ac:dyDescent="0.25">
      <c r="A40">
        <v>33</v>
      </c>
      <c r="B40">
        <v>4798.25</v>
      </c>
      <c r="C40">
        <v>4494.8900000000003</v>
      </c>
      <c r="D40">
        <v>5101.6099999999997</v>
      </c>
      <c r="L40">
        <v>33</v>
      </c>
      <c r="M40">
        <v>4798.25</v>
      </c>
      <c r="N40">
        <v>4494.8900000000003</v>
      </c>
      <c r="O40">
        <v>5101.6099999999997</v>
      </c>
    </row>
    <row r="41" spans="1:15" x14ac:dyDescent="0.25">
      <c r="A41">
        <v>34</v>
      </c>
      <c r="B41">
        <v>4798.25</v>
      </c>
      <c r="C41">
        <v>4482.5</v>
      </c>
      <c r="D41">
        <v>5113.99</v>
      </c>
      <c r="L41">
        <v>34</v>
      </c>
      <c r="M41">
        <v>4798.25</v>
      </c>
      <c r="N41">
        <v>4482.5</v>
      </c>
      <c r="O41">
        <v>5113.99</v>
      </c>
    </row>
    <row r="42" spans="1:15" x14ac:dyDescent="0.25">
      <c r="A42">
        <v>35</v>
      </c>
      <c r="B42">
        <v>4798.25</v>
      </c>
      <c r="C42">
        <v>4470.58</v>
      </c>
      <c r="D42">
        <v>5125.91</v>
      </c>
      <c r="L42">
        <v>35</v>
      </c>
      <c r="M42">
        <v>4798.25</v>
      </c>
      <c r="N42">
        <v>4470.58</v>
      </c>
      <c r="O42">
        <v>5125.91</v>
      </c>
    </row>
    <row r="43" spans="1:15" x14ac:dyDescent="0.25">
      <c r="A43">
        <v>36</v>
      </c>
      <c r="B43">
        <v>4798.25</v>
      </c>
      <c r="C43">
        <v>4459.08</v>
      </c>
      <c r="D43">
        <v>5137.41</v>
      </c>
      <c r="L43">
        <v>36</v>
      </c>
      <c r="M43">
        <v>4798.25</v>
      </c>
      <c r="N43">
        <v>4459.08</v>
      </c>
      <c r="O43">
        <v>5137.41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Седаков Никита Михайлович</dc:creator>
  <cp:lastModifiedBy>admin</cp:lastModifiedBy>
  <dcterms:created xsi:type="dcterms:W3CDTF">2020-09-03T09:21:03Z</dcterms:created>
  <dcterms:modified xsi:type="dcterms:W3CDTF">2020-09-23T14:02:46Z</dcterms:modified>
</cp:coreProperties>
</file>