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\source\схем\ЧерниковаЛаб3\"/>
    </mc:Choice>
  </mc:AlternateContent>
  <bookViews>
    <workbookView xWindow="0" yWindow="0" windowWidth="23040" windowHeight="9192" activeTab="3"/>
  </bookViews>
  <sheets>
    <sheet name="ФВЧ" sheetId="1" r:id="rId1"/>
    <sheet name="ФНЧ" sheetId="2" r:id="rId2"/>
    <sheet name="3" sheetId="3" r:id="rId3"/>
    <sheet name="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4" l="1"/>
  <c r="D12" i="4"/>
  <c r="E12" i="4"/>
  <c r="F12" i="4"/>
  <c r="G12" i="4"/>
  <c r="H12" i="4"/>
  <c r="I12" i="4"/>
  <c r="J12" i="4"/>
  <c r="K12" i="4"/>
  <c r="B12" i="4"/>
  <c r="C11" i="4"/>
  <c r="D11" i="4"/>
  <c r="E11" i="4"/>
  <c r="F11" i="4"/>
  <c r="G11" i="4"/>
  <c r="H11" i="4"/>
  <c r="I11" i="4"/>
  <c r="J11" i="4"/>
  <c r="K11" i="4"/>
  <c r="B11" i="4"/>
  <c r="C9" i="4"/>
  <c r="D9" i="4" s="1"/>
  <c r="E9" i="4" s="1"/>
  <c r="F9" i="4" s="1"/>
  <c r="G9" i="4" s="1"/>
  <c r="H9" i="4" s="1"/>
  <c r="I9" i="4" s="1"/>
  <c r="J9" i="4" s="1"/>
  <c r="K9" i="4" s="1"/>
  <c r="C5" i="4"/>
  <c r="D6" i="4" s="1"/>
  <c r="D5" i="4"/>
  <c r="E5" i="4"/>
  <c r="F5" i="4"/>
  <c r="F6" i="4" s="1"/>
  <c r="G5" i="4"/>
  <c r="G6" i="4" s="1"/>
  <c r="H5" i="4"/>
  <c r="H6" i="4" s="1"/>
  <c r="I5" i="4"/>
  <c r="I6" i="4" s="1"/>
  <c r="J5" i="4"/>
  <c r="J6" i="4" s="1"/>
  <c r="K5" i="4"/>
  <c r="K6" i="4" s="1"/>
  <c r="B5" i="4"/>
  <c r="C2" i="4"/>
  <c r="D2" i="4" s="1"/>
  <c r="E2" i="4" s="1"/>
  <c r="F2" i="4" s="1"/>
  <c r="G2" i="4" s="1"/>
  <c r="H2" i="4" s="1"/>
  <c r="I2" i="4" s="1"/>
  <c r="J2" i="4" s="1"/>
  <c r="K2" i="4" s="1"/>
  <c r="G5" i="3"/>
  <c r="C5" i="3"/>
  <c r="C12" i="3"/>
  <c r="I27" i="2"/>
  <c r="C20" i="1"/>
  <c r="D20" i="1"/>
  <c r="E20" i="1"/>
  <c r="F20" i="1"/>
  <c r="G20" i="1"/>
  <c r="H20" i="1"/>
  <c r="B20" i="1"/>
  <c r="C6" i="1"/>
  <c r="D6" i="1"/>
  <c r="E6" i="1"/>
  <c r="F6" i="1"/>
  <c r="G6" i="1"/>
  <c r="H6" i="1"/>
  <c r="C13" i="1"/>
  <c r="D13" i="1"/>
  <c r="E13" i="1"/>
  <c r="F13" i="1"/>
  <c r="G13" i="1"/>
  <c r="H13" i="1"/>
  <c r="B13" i="1"/>
  <c r="B6" i="1"/>
  <c r="C5" i="1"/>
  <c r="C12" i="1"/>
  <c r="C19" i="1"/>
  <c r="C26" i="1"/>
  <c r="C27" i="1" s="1"/>
  <c r="F27" i="1"/>
  <c r="G27" i="1"/>
  <c r="H27" i="1"/>
  <c r="B27" i="1"/>
  <c r="B27" i="2"/>
  <c r="C20" i="2"/>
  <c r="D20" i="2"/>
  <c r="E20" i="2"/>
  <c r="F20" i="2"/>
  <c r="G20" i="2"/>
  <c r="H20" i="2"/>
  <c r="I20" i="2"/>
  <c r="B20" i="2"/>
  <c r="C13" i="2"/>
  <c r="D13" i="2"/>
  <c r="E13" i="2"/>
  <c r="F13" i="2"/>
  <c r="G13" i="2"/>
  <c r="H13" i="2"/>
  <c r="I13" i="2"/>
  <c r="B13" i="2"/>
  <c r="C6" i="2"/>
  <c r="D6" i="2"/>
  <c r="E6" i="2"/>
  <c r="F6" i="2"/>
  <c r="G6" i="2"/>
  <c r="H6" i="2"/>
  <c r="I6" i="2"/>
  <c r="B6" i="2"/>
  <c r="C5" i="2"/>
  <c r="C12" i="2"/>
  <c r="C19" i="2"/>
  <c r="C26" i="2"/>
  <c r="F27" i="2"/>
  <c r="C27" i="2"/>
  <c r="D27" i="2"/>
  <c r="E27" i="2"/>
  <c r="G27" i="2"/>
  <c r="H27" i="2"/>
  <c r="H5" i="3"/>
  <c r="F5" i="3"/>
  <c r="C4" i="3"/>
  <c r="B4" i="3"/>
  <c r="D4" i="3"/>
  <c r="E5" i="3"/>
  <c r="B5" i="3"/>
  <c r="I5" i="3"/>
  <c r="I11" i="3"/>
  <c r="I12" i="3" s="1"/>
  <c r="H11" i="3"/>
  <c r="G12" i="3"/>
  <c r="F12" i="3"/>
  <c r="E12" i="3"/>
  <c r="D12" i="3"/>
  <c r="G13" i="3" s="1"/>
  <c r="B12" i="3"/>
  <c r="B13" i="3" s="1"/>
  <c r="H12" i="3"/>
  <c r="I25" i="2"/>
  <c r="I26" i="2" s="1"/>
  <c r="I18" i="2"/>
  <c r="H25" i="2"/>
  <c r="H26" i="2" s="1"/>
  <c r="I19" i="2"/>
  <c r="I4" i="2"/>
  <c r="I5" i="2" s="1"/>
  <c r="I11" i="2"/>
  <c r="I12" i="2"/>
  <c r="H11" i="2"/>
  <c r="H12" i="2" s="1"/>
  <c r="E4" i="2"/>
  <c r="E5" i="2" s="1"/>
  <c r="C4" i="2"/>
  <c r="G26" i="2"/>
  <c r="F26" i="2"/>
  <c r="E26" i="2"/>
  <c r="D26" i="2"/>
  <c r="B26" i="2"/>
  <c r="H19" i="2"/>
  <c r="G19" i="2"/>
  <c r="F19" i="2"/>
  <c r="E19" i="2"/>
  <c r="D19" i="2"/>
  <c r="B19" i="2"/>
  <c r="G12" i="2"/>
  <c r="F12" i="2"/>
  <c r="E12" i="2"/>
  <c r="D12" i="2"/>
  <c r="B12" i="2"/>
  <c r="H5" i="2"/>
  <c r="G5" i="2"/>
  <c r="F5" i="2"/>
  <c r="D5" i="2"/>
  <c r="B5" i="2"/>
  <c r="D18" i="1"/>
  <c r="D19" i="1" s="1"/>
  <c r="C25" i="1"/>
  <c r="C18" i="1"/>
  <c r="B25" i="1"/>
  <c r="B18" i="1"/>
  <c r="B19" i="1" s="1"/>
  <c r="H26" i="1"/>
  <c r="G26" i="1"/>
  <c r="F26" i="1"/>
  <c r="E26" i="1"/>
  <c r="D26" i="1"/>
  <c r="B26" i="1"/>
  <c r="H19" i="1"/>
  <c r="G19" i="1"/>
  <c r="F19" i="1"/>
  <c r="E19" i="1"/>
  <c r="C4" i="1"/>
  <c r="C11" i="1"/>
  <c r="D5" i="1"/>
  <c r="D12" i="1"/>
  <c r="D4" i="1"/>
  <c r="E12" i="1"/>
  <c r="F12" i="1"/>
  <c r="G12" i="1"/>
  <c r="H12" i="1"/>
  <c r="E5" i="1"/>
  <c r="F5" i="1"/>
  <c r="G5" i="1"/>
  <c r="H5" i="1"/>
  <c r="B4" i="1"/>
  <c r="B11" i="1"/>
  <c r="B12" i="1"/>
  <c r="B5" i="1"/>
  <c r="E6" i="4" l="1"/>
  <c r="B6" i="4"/>
  <c r="C6" i="4"/>
  <c r="I13" i="3"/>
  <c r="C13" i="3"/>
  <c r="B13" i="4"/>
  <c r="I13" i="4"/>
  <c r="H13" i="4"/>
  <c r="J13" i="4"/>
  <c r="D13" i="4"/>
  <c r="K13" i="4"/>
  <c r="C13" i="4"/>
  <c r="F13" i="4"/>
  <c r="G13" i="4"/>
  <c r="E13" i="4"/>
  <c r="H13" i="3"/>
  <c r="F13" i="3"/>
  <c r="E13" i="3"/>
  <c r="D13" i="3"/>
  <c r="E27" i="1"/>
  <c r="D27" i="1"/>
  <c r="D5" i="3"/>
  <c r="F6" i="3" l="1"/>
  <c r="D6" i="3"/>
  <c r="E6" i="3"/>
  <c r="C6" i="3"/>
  <c r="H6" i="3"/>
  <c r="G6" i="3"/>
  <c r="B6" i="3"/>
  <c r="I6" i="3"/>
</calcChain>
</file>

<file path=xl/sharedStrings.xml><?xml version="1.0" encoding="utf-8"?>
<sst xmlns="http://schemas.openxmlformats.org/spreadsheetml/2006/main" count="81" uniqueCount="14">
  <si>
    <t xml:space="preserve">F, Гц </t>
  </si>
  <si>
    <t>Uвх</t>
  </si>
  <si>
    <t>Uвых</t>
  </si>
  <si>
    <t>𝐾 = Uвых/ Uвх</t>
  </si>
  <si>
    <t>K = 𝐾 /𝐾𝑚𝑎𝑥</t>
  </si>
  <si>
    <t>100</t>
  </si>
  <si>
    <t>С1=10nF</t>
  </si>
  <si>
    <t>С2=20nF</t>
  </si>
  <si>
    <t>L1=10mH</t>
  </si>
  <si>
    <t>L2=20mH</t>
  </si>
  <si>
    <t>Т</t>
  </si>
  <si>
    <t>П</t>
  </si>
  <si>
    <t>Резонансный фильтр ФНЧ</t>
  </si>
  <si>
    <t>ЗФ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</si>
</sst>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/>
    <xf numFmtId="0" fontId="2" fillId="0" borderId="0" xfId="0" applyFont="1" applyAlignment="1"/>
    <xf numFmtId="0" fontId="0" fillId="0" borderId="0" xfId="0" applyAlignment="1">
      <alignment horizontal="center"/>
    </xf>
    <xf numFmtId="1" fontId="0" fillId="0" borderId="0" xfId="0" applyNumberForma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ФВЧ!$B$2:$H$2</c:f>
              <c:numCache>
                <c:formatCode>0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ФВЧ!$B$5:$H$5</c:f>
              <c:numCache>
                <c:formatCode>0.000</c:formatCode>
                <c:ptCount val="7"/>
                <c:pt idx="0">
                  <c:v>6.3032000000000001E-3</c:v>
                </c:pt>
                <c:pt idx="1">
                  <c:v>3.1501100000000004E-2</c:v>
                </c:pt>
                <c:pt idx="2">
                  <c:v>6.2908600000000009E-2</c:v>
                </c:pt>
                <c:pt idx="3">
                  <c:v>0.30059999999999998</c:v>
                </c:pt>
                <c:pt idx="4">
                  <c:v>0.53320000000000001</c:v>
                </c:pt>
                <c:pt idx="5">
                  <c:v>0.95320000000000005</c:v>
                </c:pt>
                <c:pt idx="6">
                  <c:v>0.98759999999999992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2-4167-B2C6-9999DB3E1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75456"/>
        <c:axId val="923969632"/>
      </c:lineChart>
      <c:catAx>
        <c:axId val="9239754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69632"/>
        <c:crosses val="autoZero"/>
        <c:auto val="1"/>
        <c:lblAlgn val="ctr"/>
        <c:lblOffset val="100"/>
        <c:noMultiLvlLbl val="0"/>
      </c:catAx>
      <c:valAx>
        <c:axId val="9239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7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ФНЧ  П-образный</a:t>
            </a:r>
            <a:r>
              <a:rPr lang="en-US"/>
              <a:t> RC -</a:t>
            </a:r>
            <a:r>
              <a:rPr lang="ru-RU"/>
              <a:t>фильтр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'3'!$B$12:$I$12</c:f>
              <c:numCache>
                <c:formatCode>0.000</c:formatCode>
                <c:ptCount val="8"/>
                <c:pt idx="0">
                  <c:v>0.33330000000000004</c:v>
                </c:pt>
                <c:pt idx="1">
                  <c:v>0.33330000000000004</c:v>
                </c:pt>
                <c:pt idx="2">
                  <c:v>0.33310000000000001</c:v>
                </c:pt>
                <c:pt idx="3">
                  <c:v>0.32879999999999998</c:v>
                </c:pt>
                <c:pt idx="4">
                  <c:v>0.31619999999999998</c:v>
                </c:pt>
                <c:pt idx="5">
                  <c:v>0.15809999999999999</c:v>
                </c:pt>
                <c:pt idx="6">
                  <c:v>6.9503499999999996E-2</c:v>
                </c:pt>
                <c:pt idx="7">
                  <c:v>3.9477999999999996E-3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4D-49C7-9889-F8E076477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358720"/>
        <c:axId val="922348320"/>
      </c:scatterChart>
      <c:valAx>
        <c:axId val="92235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48320"/>
        <c:crosses val="autoZero"/>
        <c:crossBetween val="midCat"/>
      </c:valAx>
      <c:valAx>
        <c:axId val="9223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587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'4'!$B$2:$K$2</c:f>
              <c:numCache>
                <c:formatCode>0</c:formatCode>
                <c:ptCount val="10"/>
                <c:pt idx="0">
                  <c:v>50000</c:v>
                </c:pt>
                <c:pt idx="1">
                  <c:v>56300</c:v>
                </c:pt>
                <c:pt idx="2">
                  <c:v>62600</c:v>
                </c:pt>
                <c:pt idx="3">
                  <c:v>68900</c:v>
                </c:pt>
                <c:pt idx="4">
                  <c:v>75200</c:v>
                </c:pt>
                <c:pt idx="5">
                  <c:v>81500</c:v>
                </c:pt>
                <c:pt idx="6">
                  <c:v>87800</c:v>
                </c:pt>
                <c:pt idx="7">
                  <c:v>94100</c:v>
                </c:pt>
                <c:pt idx="8">
                  <c:v>100400</c:v>
                </c:pt>
                <c:pt idx="9">
                  <c:v>106700</c:v>
                </c:pt>
              </c:numCache>
            </c:numRef>
          </c:cat>
          <c:val>
            <c:numRef>
              <c:f>'4'!$B$6:$K$6</c:f>
              <c:numCache>
                <c:formatCode>0.000</c:formatCode>
                <c:ptCount val="10"/>
                <c:pt idx="0">
                  <c:v>1</c:v>
                </c:pt>
                <c:pt idx="1">
                  <c:v>0.99477176754474173</c:v>
                </c:pt>
                <c:pt idx="2">
                  <c:v>0.98270661572491458</c:v>
                </c:pt>
                <c:pt idx="3">
                  <c:v>0.94208727126483005</c:v>
                </c:pt>
                <c:pt idx="4">
                  <c:v>0.68771365373014282</c:v>
                </c:pt>
                <c:pt idx="5">
                  <c:v>0.55499698371204498</c:v>
                </c:pt>
                <c:pt idx="6">
                  <c:v>0.91132113412427107</c:v>
                </c:pt>
                <c:pt idx="7">
                  <c:v>0.9674240900864669</c:v>
                </c:pt>
                <c:pt idx="8">
                  <c:v>0.98471747436155255</c:v>
                </c:pt>
                <c:pt idx="9">
                  <c:v>0.99215765131711253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3-4132-B508-B79BE1605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129440"/>
        <c:axId val="640130272"/>
      </c:lineChart>
      <c:catAx>
        <c:axId val="6401294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30272"/>
        <c:crosses val="autoZero"/>
        <c:auto val="1"/>
        <c:lblAlgn val="ctr"/>
        <c:lblOffset val="100"/>
        <c:noMultiLvlLbl val="0"/>
      </c:catAx>
      <c:valAx>
        <c:axId val="6401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2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ПЗ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86927012911267"/>
          <c:y val="0.21090808416389817"/>
          <c:w val="0.84399268273284023"/>
          <c:h val="0.6661779196205125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'4'!$B$12:$K$12</c:f>
              <c:numCache>
                <c:formatCode>0.000</c:formatCode>
                <c:ptCount val="10"/>
                <c:pt idx="0">
                  <c:v>2.8284E-3</c:v>
                </c:pt>
                <c:pt idx="1">
                  <c:v>1.3219100000000001E-2</c:v>
                </c:pt>
                <c:pt idx="2">
                  <c:v>2.0522499999999999E-2</c:v>
                </c:pt>
                <c:pt idx="3">
                  <c:v>2.41461E-2</c:v>
                </c:pt>
                <c:pt idx="4">
                  <c:v>2.49961E-2</c:v>
                </c:pt>
                <c:pt idx="5">
                  <c:v>2.42975E-2</c:v>
                </c:pt>
                <c:pt idx="6">
                  <c:v>2.2921500000000001E-2</c:v>
                </c:pt>
                <c:pt idx="7">
                  <c:v>2.13414E-2</c:v>
                </c:pt>
                <c:pt idx="8">
                  <c:v>1.9779400000000003E-2</c:v>
                </c:pt>
                <c:pt idx="9">
                  <c:v>1.8325600000000001E-2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D-4DB7-9A9D-4E297FD7B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366144"/>
        <c:axId val="930366560"/>
      </c:lineChart>
      <c:catAx>
        <c:axId val="93036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66560"/>
        <c:crosses val="autoZero"/>
        <c:auto val="1"/>
        <c:lblAlgn val="ctr"/>
        <c:lblOffset val="100"/>
        <c:noMultiLvlLbl val="0"/>
      </c:catAx>
      <c:valAx>
        <c:axId val="9303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6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ФВЧ!$B$2:$H$2</c:f>
              <c:numCache>
                <c:formatCode>0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ФВЧ!$B$12:$H$12</c:f>
              <c:numCache>
                <c:formatCode>0.000</c:formatCode>
                <c:ptCount val="7"/>
                <c:pt idx="0">
                  <c:v>1.2505800000000001E-2</c:v>
                </c:pt>
                <c:pt idx="1">
                  <c:v>6.2908400000000003E-2</c:v>
                </c:pt>
                <c:pt idx="2">
                  <c:v>0.12509999999999999</c:v>
                </c:pt>
                <c:pt idx="3">
                  <c:v>0.53320000000000001</c:v>
                </c:pt>
                <c:pt idx="4">
                  <c:v>0.78339999999999999</c:v>
                </c:pt>
                <c:pt idx="5">
                  <c:v>0.98759999999999992</c:v>
                </c:pt>
                <c:pt idx="6">
                  <c:v>0.9968999999999999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8-4C0F-BA16-FEBEC362C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75456"/>
        <c:axId val="923969632"/>
      </c:lineChart>
      <c:catAx>
        <c:axId val="9239754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69632"/>
        <c:crosses val="autoZero"/>
        <c:auto val="1"/>
        <c:lblAlgn val="ctr"/>
        <c:lblOffset val="100"/>
        <c:noMultiLvlLbl val="0"/>
      </c:catAx>
      <c:valAx>
        <c:axId val="9239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7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ФВЧ!$B$2:$H$2</c:f>
              <c:numCache>
                <c:formatCode>0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ФВЧ!$B$19:$H$19</c:f>
              <c:numCache>
                <c:formatCode>0.000</c:formatCode>
                <c:ptCount val="7"/>
                <c:pt idx="0">
                  <c:v>6.3033000000000004E-3</c:v>
                </c:pt>
                <c:pt idx="1">
                  <c:v>3.1501500000000002E-2</c:v>
                </c:pt>
                <c:pt idx="2">
                  <c:v>6.2908900000000018E-2</c:v>
                </c:pt>
                <c:pt idx="3">
                  <c:v>0.30059999999999998</c:v>
                </c:pt>
                <c:pt idx="4">
                  <c:v>0.52969999999999995</c:v>
                </c:pt>
                <c:pt idx="5">
                  <c:v>0.95289999999999997</c:v>
                </c:pt>
                <c:pt idx="6">
                  <c:v>0.98759999999999992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0-407F-8D1A-80D3260BF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75456"/>
        <c:axId val="923969632"/>
      </c:lineChart>
      <c:catAx>
        <c:axId val="9239754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69632"/>
        <c:crosses val="autoZero"/>
        <c:auto val="1"/>
        <c:lblAlgn val="ctr"/>
        <c:lblOffset val="100"/>
        <c:noMultiLvlLbl val="0"/>
      </c:catAx>
      <c:valAx>
        <c:axId val="9239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7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ФВЧ!$B$2:$H$2</c:f>
              <c:numCache>
                <c:formatCode>0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ФВЧ!$B$26:$H$26</c:f>
              <c:numCache>
                <c:formatCode>0.000</c:formatCode>
                <c:ptCount val="7"/>
                <c:pt idx="0">
                  <c:v>1.26059E-2</c:v>
                </c:pt>
                <c:pt idx="1">
                  <c:v>6.2909500000000007E-2</c:v>
                </c:pt>
                <c:pt idx="2">
                  <c:v>0.12509999999999999</c:v>
                </c:pt>
                <c:pt idx="3">
                  <c:v>0.53320000000000001</c:v>
                </c:pt>
                <c:pt idx="4">
                  <c:v>0.78220000000000001</c:v>
                </c:pt>
                <c:pt idx="5">
                  <c:v>0.98759999999999992</c:v>
                </c:pt>
                <c:pt idx="6">
                  <c:v>0.99680000000000002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3-4591-996A-040226A00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75456"/>
        <c:axId val="923969632"/>
      </c:lineChart>
      <c:catAx>
        <c:axId val="9239754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69632"/>
        <c:crosses val="autoZero"/>
        <c:auto val="1"/>
        <c:lblAlgn val="ctr"/>
        <c:lblOffset val="100"/>
        <c:noMultiLvlLbl val="0"/>
      </c:catAx>
      <c:valAx>
        <c:axId val="9239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7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ФНЧ!$B$2:$I$2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strCache>
            </c:strRef>
          </c:cat>
          <c:val>
            <c:numRef>
              <c:f>ФНЧ!$B$5:$I$5</c:f>
              <c:numCache>
                <c:formatCode>0.000</c:formatCode>
                <c:ptCount val="8"/>
                <c:pt idx="0">
                  <c:v>1</c:v>
                </c:pt>
                <c:pt idx="1">
                  <c:v>0.99949999999999994</c:v>
                </c:pt>
                <c:pt idx="2">
                  <c:v>0.998</c:v>
                </c:pt>
                <c:pt idx="3">
                  <c:v>0.9537000000000001</c:v>
                </c:pt>
                <c:pt idx="4">
                  <c:v>0.84589999999999999</c:v>
                </c:pt>
                <c:pt idx="5">
                  <c:v>0.3024</c:v>
                </c:pt>
                <c:pt idx="6">
                  <c:v>0.15670000000000001</c:v>
                </c:pt>
                <c:pt idx="7">
                  <c:v>3.1712699999999996E-2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C-4E96-B9C7-62C92B38D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821056"/>
        <c:axId val="937816064"/>
      </c:lineChart>
      <c:catAx>
        <c:axId val="9378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16064"/>
        <c:crosses val="autoZero"/>
        <c:auto val="1"/>
        <c:lblAlgn val="ctr"/>
        <c:lblOffset val="100"/>
        <c:noMultiLvlLbl val="0"/>
      </c:catAx>
      <c:valAx>
        <c:axId val="9378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2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ФНЧ!$B$2:$I$2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strCache>
            </c:strRef>
          </c:cat>
          <c:val>
            <c:numRef>
              <c:f>ФНЧ!$B$12:$I$12</c:f>
              <c:numCache>
                <c:formatCode>0.000</c:formatCode>
                <c:ptCount val="8"/>
                <c:pt idx="0">
                  <c:v>0.99990000000000001</c:v>
                </c:pt>
                <c:pt idx="1">
                  <c:v>0.998</c:v>
                </c:pt>
                <c:pt idx="2">
                  <c:v>0.99209999999999998</c:v>
                </c:pt>
                <c:pt idx="3">
                  <c:v>0.84589999999999999</c:v>
                </c:pt>
                <c:pt idx="4">
                  <c:v>0.62140000000000006</c:v>
                </c:pt>
                <c:pt idx="5">
                  <c:v>0.15670000000000001</c:v>
                </c:pt>
                <c:pt idx="6">
                  <c:v>7.9072200000000009E-2</c:v>
                </c:pt>
                <c:pt idx="7">
                  <c:v>1.5862299999999999E-2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7-4E14-A08C-7DF3951A9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821056"/>
        <c:axId val="937816064"/>
      </c:lineChart>
      <c:catAx>
        <c:axId val="9378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16064"/>
        <c:crosses val="autoZero"/>
        <c:auto val="1"/>
        <c:lblAlgn val="ctr"/>
        <c:lblOffset val="100"/>
        <c:noMultiLvlLbl val="0"/>
      </c:catAx>
      <c:valAx>
        <c:axId val="9378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2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ФНЧ!$B$2:$I$2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strCache>
            </c:strRef>
          </c:cat>
          <c:val>
            <c:numRef>
              <c:f>ФНЧ!$B$19:$I$19</c:f>
              <c:numCache>
                <c:formatCode>0.000</c:formatCode>
                <c:ptCount val="8"/>
                <c:pt idx="0">
                  <c:v>1</c:v>
                </c:pt>
                <c:pt idx="1">
                  <c:v>0.99949999999999994</c:v>
                </c:pt>
                <c:pt idx="2">
                  <c:v>0.998</c:v>
                </c:pt>
                <c:pt idx="3">
                  <c:v>0.9537000000000001</c:v>
                </c:pt>
                <c:pt idx="4">
                  <c:v>0.84600000000000009</c:v>
                </c:pt>
                <c:pt idx="5">
                  <c:v>0.3024</c:v>
                </c:pt>
                <c:pt idx="6">
                  <c:v>0.15670000000000001</c:v>
                </c:pt>
                <c:pt idx="7">
                  <c:v>3.1712299999999999E-2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496E-92CE-D076250C9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821056"/>
        <c:axId val="937816064"/>
      </c:lineChart>
      <c:catAx>
        <c:axId val="9378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16064"/>
        <c:crosses val="autoZero"/>
        <c:auto val="1"/>
        <c:lblAlgn val="ctr"/>
        <c:lblOffset val="100"/>
        <c:noMultiLvlLbl val="0"/>
      </c:catAx>
      <c:valAx>
        <c:axId val="9378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2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ФНЧ!$B$2:$I$2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strCache>
            </c:strRef>
          </c:cat>
          <c:val>
            <c:numRef>
              <c:f>ФНЧ!$B$26:$I$26</c:f>
              <c:numCache>
                <c:formatCode>0.000</c:formatCode>
                <c:ptCount val="8"/>
                <c:pt idx="0">
                  <c:v>0.99990000000000001</c:v>
                </c:pt>
                <c:pt idx="1">
                  <c:v>0.998</c:v>
                </c:pt>
                <c:pt idx="2">
                  <c:v>0.99209999999999998</c:v>
                </c:pt>
                <c:pt idx="3">
                  <c:v>0.84600000000000009</c:v>
                </c:pt>
                <c:pt idx="4">
                  <c:v>0.62140000000000006</c:v>
                </c:pt>
                <c:pt idx="5">
                  <c:v>0.15670000000000001</c:v>
                </c:pt>
                <c:pt idx="6">
                  <c:v>7.90714E-2</c:v>
                </c:pt>
                <c:pt idx="7">
                  <c:v>1.5862100000000001E-2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3-4907-B9C8-1FD877C04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821056"/>
        <c:axId val="937816064"/>
      </c:lineChart>
      <c:catAx>
        <c:axId val="9378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16064"/>
        <c:crosses val="autoZero"/>
        <c:auto val="1"/>
        <c:lblAlgn val="ctr"/>
        <c:lblOffset val="100"/>
        <c:noMultiLvlLbl val="0"/>
      </c:catAx>
      <c:valAx>
        <c:axId val="9378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2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ФВЧ  Т-образный</a:t>
            </a:r>
            <a:r>
              <a:rPr lang="en-US"/>
              <a:t> RC -</a:t>
            </a:r>
            <a:r>
              <a:rPr lang="ru-RU"/>
              <a:t>фильтр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'3'!$B$5:$I$5</c:f>
              <c:numCache>
                <c:formatCode>0.000</c:formatCode>
                <c:ptCount val="8"/>
                <c:pt idx="0">
                  <c:v>7.9427799999999999E-5</c:v>
                </c:pt>
                <c:pt idx="1">
                  <c:v>1.9634000000000001E-3</c:v>
                </c:pt>
                <c:pt idx="2">
                  <c:v>7.5909000000000003E-3</c:v>
                </c:pt>
                <c:pt idx="3">
                  <c:v>0.10269999999999999</c:v>
                </c:pt>
                <c:pt idx="4">
                  <c:v>0.1973</c:v>
                </c:pt>
                <c:pt idx="5">
                  <c:v>0.3226</c:v>
                </c:pt>
                <c:pt idx="6">
                  <c:v>0.3306</c:v>
                </c:pt>
                <c:pt idx="7">
                  <c:v>0.3332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D7-410E-97B1-41FD2A480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358720"/>
        <c:axId val="922348320"/>
      </c:scatterChart>
      <c:valAx>
        <c:axId val="92235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48320"/>
        <c:crosses val="autoZero"/>
        <c:crossBetween val="midCat"/>
      </c:valAx>
      <c:valAx>
        <c:axId val="9223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587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217714</xdr:colOff>
      <xdr:row>0</xdr:row>
      <xdr:rowOff>15240</xdr:rowOff>
    </xdr:from>
    <xdr:to>
      <xdr:col>13</xdr:col>
      <xdr:colOff>532190</xdr:colOff>
      <xdr:row>6</xdr:row>
      <xdr:rowOff>133048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39553</xdr:colOff>
      <xdr:row>6</xdr:row>
      <xdr:rowOff>169334</xdr:rowOff>
    </xdr:from>
    <xdr:to>
      <xdr:col>13</xdr:col>
      <xdr:colOff>568478</xdr:colOff>
      <xdr:row>13</xdr:row>
      <xdr:rowOff>230294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31932</xdr:colOff>
      <xdr:row>14</xdr:row>
      <xdr:rowOff>60597</xdr:rowOff>
    </xdr:from>
    <xdr:to>
      <xdr:col>13</xdr:col>
      <xdr:colOff>329112</xdr:colOff>
      <xdr:row>20</xdr:row>
      <xdr:rowOff>253153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31931</xdr:colOff>
      <xdr:row>21</xdr:row>
      <xdr:rowOff>2418</xdr:rowOff>
    </xdr:from>
    <xdr:to>
      <xdr:col>13</xdr:col>
      <xdr:colOff>329111</xdr:colOff>
      <xdr:row>27</xdr:row>
      <xdr:rowOff>186387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411629</xdr:colOff>
      <xdr:row>0</xdr:row>
      <xdr:rowOff>0</xdr:rowOff>
    </xdr:from>
    <xdr:to>
      <xdr:col>17</xdr:col>
      <xdr:colOff>103841</xdr:colOff>
      <xdr:row>7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403411</xdr:colOff>
      <xdr:row>7</xdr:row>
      <xdr:rowOff>164353</xdr:rowOff>
    </xdr:from>
    <xdr:to>
      <xdr:col>17</xdr:col>
      <xdr:colOff>95623</xdr:colOff>
      <xdr:row>14</xdr:row>
      <xdr:rowOff>240553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358588</xdr:colOff>
      <xdr:row>14</xdr:row>
      <xdr:rowOff>313765</xdr:rowOff>
    </xdr:from>
    <xdr:to>
      <xdr:col>17</xdr:col>
      <xdr:colOff>50800</xdr:colOff>
      <xdr:row>22</xdr:row>
      <xdr:rowOff>1494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422089</xdr:colOff>
      <xdr:row>22</xdr:row>
      <xdr:rowOff>39295</xdr:rowOff>
    </xdr:from>
    <xdr:to>
      <xdr:col>17</xdr:col>
      <xdr:colOff>109071</xdr:colOff>
      <xdr:row>29</xdr:row>
      <xdr:rowOff>115495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8106</xdr:colOff>
      <xdr:row>0</xdr:row>
      <xdr:rowOff>47294</xdr:rowOff>
    </xdr:from>
    <xdr:to>
      <xdr:col>13</xdr:col>
      <xdr:colOff>527652</xdr:colOff>
      <xdr:row>7</xdr:row>
      <xdr:rowOff>123494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16213</xdr:colOff>
      <xdr:row>7</xdr:row>
      <xdr:rowOff>81064</xdr:rowOff>
    </xdr:from>
    <xdr:to>
      <xdr:col>13</xdr:col>
      <xdr:colOff>535759</xdr:colOff>
      <xdr:row>14</xdr:row>
      <xdr:rowOff>157264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172402</xdr:colOff>
      <xdr:row>0</xdr:row>
      <xdr:rowOff>185737</xdr:rowOff>
    </xdr:from>
    <xdr:to>
      <xdr:col>16</xdr:col>
      <xdr:colOff>576262</xdr:colOff>
      <xdr:row>6</xdr:row>
      <xdr:rowOff>307657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166688</xdr:colOff>
      <xdr:row>7</xdr:row>
      <xdr:rowOff>115252</xdr:rowOff>
    </xdr:from>
    <xdr:to>
      <xdr:col>17</xdr:col>
      <xdr:colOff>11907</xdr:colOff>
      <xdr:row>14</xdr:row>
      <xdr:rowOff>107156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63" workbookViewId="0">
      <selection activeCell="H27" sqref="H27"/>
    </sheetView>
  </sheetViews>
  <sheetFormatPr defaultRowHeight="21" x14ac:dyDescent="0.4"/>
  <cols>
    <col min="1" max="1" width="30.21875" style="2" customWidth="1"/>
    <col min="2" max="8" width="14.77734375" style="2" customWidth="1"/>
    <col min="9" max="9" width="10.77734375" style="2" customWidth="1"/>
    <col min="10" max="16384" width="8.88671875" style="2"/>
  </cols>
  <sheetData>
    <row r="1" spans="1:11" ht="25.05" customHeight="1" x14ac:dyDescent="0.4">
      <c r="A1" s="2" t="s">
        <v>6</v>
      </c>
      <c r="B1" s="15"/>
      <c r="C1" s="15"/>
      <c r="D1" s="15"/>
      <c r="E1" s="15"/>
      <c r="F1" s="15"/>
      <c r="G1" s="15"/>
      <c r="H1" s="15"/>
      <c r="I1" s="11"/>
      <c r="J1" s="11"/>
      <c r="K1" s="11"/>
    </row>
    <row r="2" spans="1:11" ht="25.05" customHeight="1" x14ac:dyDescent="0.4">
      <c r="A2" s="2" t="s">
        <v>0</v>
      </c>
      <c r="B2" s="9">
        <v>100</v>
      </c>
      <c r="C2" s="9">
        <v>500</v>
      </c>
      <c r="D2" s="9">
        <v>1000</v>
      </c>
      <c r="E2" s="9">
        <v>5000</v>
      </c>
      <c r="F2" s="9">
        <v>10000</v>
      </c>
      <c r="G2" s="9">
        <v>50000</v>
      </c>
      <c r="H2" s="9">
        <v>100000</v>
      </c>
      <c r="I2" s="5"/>
    </row>
    <row r="3" spans="1:11" ht="25.05" customHeight="1" x14ac:dyDescent="0.4">
      <c r="A3" s="2" t="s">
        <v>1</v>
      </c>
      <c r="B3" s="9">
        <v>10</v>
      </c>
      <c r="C3" s="9">
        <v>10</v>
      </c>
      <c r="D3" s="9">
        <v>10</v>
      </c>
      <c r="E3" s="9">
        <v>10</v>
      </c>
      <c r="F3" s="9">
        <v>10</v>
      </c>
      <c r="G3" s="9">
        <v>10</v>
      </c>
      <c r="H3" s="9">
        <v>10</v>
      </c>
      <c r="J3" s="9"/>
    </row>
    <row r="4" spans="1:11" ht="25.05" customHeight="1" x14ac:dyDescent="0.4">
      <c r="A4" s="2" t="s">
        <v>2</v>
      </c>
      <c r="B4" s="5">
        <f>63.032*0.001</f>
        <v>6.3032000000000005E-2</v>
      </c>
      <c r="C4" s="6">
        <f>0.001*315.011</f>
        <v>0.31501100000000004</v>
      </c>
      <c r="D4" s="5">
        <f>0.001*629.086</f>
        <v>0.62908600000000003</v>
      </c>
      <c r="E4" s="5">
        <v>3.0059999999999998</v>
      </c>
      <c r="F4" s="5">
        <v>5.3319999999999999</v>
      </c>
      <c r="G4" s="5">
        <v>9.532</v>
      </c>
      <c r="H4" s="5">
        <v>9.8759999999999994</v>
      </c>
      <c r="I4" s="6"/>
    </row>
    <row r="5" spans="1:11" ht="25.05" customHeight="1" x14ac:dyDescent="0.4">
      <c r="A5" s="2" t="s">
        <v>3</v>
      </c>
      <c r="B5" s="5">
        <f>B4/B3</f>
        <v>6.3032000000000001E-3</v>
      </c>
      <c r="C5" s="5">
        <f>C4/C3</f>
        <v>3.1501100000000004E-2</v>
      </c>
      <c r="D5" s="5">
        <f>D4/D3</f>
        <v>6.2908600000000009E-2</v>
      </c>
      <c r="E5" s="5">
        <f t="shared" ref="E5:H5" si="0">E4/E3</f>
        <v>0.30059999999999998</v>
      </c>
      <c r="F5" s="5">
        <f t="shared" si="0"/>
        <v>0.53320000000000001</v>
      </c>
      <c r="G5" s="5">
        <f t="shared" si="0"/>
        <v>0.95320000000000005</v>
      </c>
      <c r="H5" s="5">
        <f t="shared" si="0"/>
        <v>0.98759999999999992</v>
      </c>
      <c r="I5" s="5"/>
    </row>
    <row r="6" spans="1:11" ht="25.05" customHeight="1" x14ac:dyDescent="0.4">
      <c r="A6" s="2" t="s">
        <v>4</v>
      </c>
      <c r="B6" s="5">
        <f>B5/MAX($B5:$H5)</f>
        <v>6.3823410287565819E-3</v>
      </c>
      <c r="C6" s="5">
        <f t="shared" ref="C6:H6" si="1">C5/MAX($B5:$H5)</f>
        <v>3.1896618063993527E-2</v>
      </c>
      <c r="D6" s="5">
        <f t="shared" si="1"/>
        <v>6.3698460915350363E-2</v>
      </c>
      <c r="E6" s="5">
        <f t="shared" si="1"/>
        <v>0.30437424058323209</v>
      </c>
      <c r="F6" s="5">
        <f t="shared" si="1"/>
        <v>0.53989469420818148</v>
      </c>
      <c r="G6" s="5">
        <f t="shared" si="1"/>
        <v>0.96516808424463363</v>
      </c>
      <c r="H6" s="5">
        <f t="shared" si="1"/>
        <v>1</v>
      </c>
    </row>
    <row r="7" spans="1:11" ht="25.05" customHeight="1" x14ac:dyDescent="0.4">
      <c r="A7" s="1"/>
      <c r="B7" s="5"/>
      <c r="C7" s="5"/>
      <c r="D7" s="5"/>
      <c r="E7" s="5"/>
      <c r="F7" s="5"/>
      <c r="G7" s="5"/>
      <c r="H7" s="5"/>
      <c r="I7" s="6"/>
    </row>
    <row r="8" spans="1:11" ht="25.05" customHeight="1" x14ac:dyDescent="0.4">
      <c r="A8" s="2" t="s">
        <v>7</v>
      </c>
      <c r="B8" s="14"/>
      <c r="C8" s="14"/>
      <c r="D8" s="14"/>
      <c r="E8" s="14"/>
      <c r="F8" s="14"/>
      <c r="G8" s="14"/>
      <c r="H8" s="14"/>
      <c r="I8" s="11"/>
      <c r="J8" s="11"/>
      <c r="K8" s="11"/>
    </row>
    <row r="9" spans="1:11" ht="25.05" customHeight="1" x14ac:dyDescent="0.4">
      <c r="A9" s="2" t="s">
        <v>0</v>
      </c>
      <c r="B9" s="9" t="s">
        <v>5</v>
      </c>
      <c r="C9" s="9">
        <v>500</v>
      </c>
      <c r="D9" s="9">
        <v>1000</v>
      </c>
      <c r="E9" s="9">
        <v>5000</v>
      </c>
      <c r="F9" s="9">
        <v>10000</v>
      </c>
      <c r="G9" s="9">
        <v>50000</v>
      </c>
      <c r="H9" s="9">
        <v>100000</v>
      </c>
      <c r="I9" s="8"/>
    </row>
    <row r="10" spans="1:11" ht="25.05" customHeight="1" x14ac:dyDescent="0.4">
      <c r="A10" s="2" t="s">
        <v>1</v>
      </c>
      <c r="B10" s="9">
        <v>10</v>
      </c>
      <c r="C10" s="9">
        <v>10</v>
      </c>
      <c r="D10" s="9">
        <v>10</v>
      </c>
      <c r="E10" s="9">
        <v>10</v>
      </c>
      <c r="F10" s="9">
        <v>10</v>
      </c>
      <c r="G10" s="9">
        <v>10</v>
      </c>
      <c r="H10" s="9">
        <v>10</v>
      </c>
      <c r="I10" s="9"/>
      <c r="K10" s="9"/>
    </row>
    <row r="11" spans="1:11" ht="25.05" customHeight="1" x14ac:dyDescent="0.4">
      <c r="A11" s="2" t="s">
        <v>2</v>
      </c>
      <c r="B11" s="5">
        <f>125.058*0.001</f>
        <v>0.125058</v>
      </c>
      <c r="C11" s="7">
        <f>0.001*629.084</f>
        <v>0.62908399999999998</v>
      </c>
      <c r="D11" s="5">
        <v>1.2509999999999999</v>
      </c>
      <c r="E11" s="5">
        <v>5.3319999999999999</v>
      </c>
      <c r="F11" s="5">
        <v>7.8339999999999996</v>
      </c>
      <c r="G11" s="5">
        <v>9.8759999999999994</v>
      </c>
      <c r="H11" s="5">
        <v>9.9689999999999994</v>
      </c>
      <c r="I11" s="4"/>
    </row>
    <row r="12" spans="1:11" ht="25.05" customHeight="1" x14ac:dyDescent="0.4">
      <c r="A12" s="2" t="s">
        <v>3</v>
      </c>
      <c r="B12" s="5">
        <f>B11/B10</f>
        <v>1.2505800000000001E-2</v>
      </c>
      <c r="C12" s="5">
        <f>C11/C10</f>
        <v>6.2908400000000003E-2</v>
      </c>
      <c r="D12" s="5">
        <f>D11/D10</f>
        <v>0.12509999999999999</v>
      </c>
      <c r="E12" s="5">
        <f t="shared" ref="E12:H12" si="2">E11/E10</f>
        <v>0.53320000000000001</v>
      </c>
      <c r="F12" s="5">
        <f t="shared" si="2"/>
        <v>0.78339999999999999</v>
      </c>
      <c r="G12" s="5">
        <f t="shared" si="2"/>
        <v>0.98759999999999992</v>
      </c>
      <c r="H12" s="5">
        <f t="shared" si="2"/>
        <v>0.9968999999999999</v>
      </c>
      <c r="I12" s="4"/>
    </row>
    <row r="13" spans="1:11" ht="25.05" customHeight="1" x14ac:dyDescent="0.4">
      <c r="A13" s="2" t="s">
        <v>4</v>
      </c>
      <c r="B13" s="5">
        <f>B12/MAX($B12:$H12)</f>
        <v>1.2544688534456819E-2</v>
      </c>
      <c r="C13" s="5">
        <f t="shared" ref="C13:H13" si="3">C12/MAX($B12:$H12)</f>
        <v>6.3104022469655949E-2</v>
      </c>
      <c r="D13" s="5">
        <f t="shared" si="3"/>
        <v>0.12548901594944328</v>
      </c>
      <c r="E13" s="5">
        <f t="shared" si="3"/>
        <v>0.53485805998595648</v>
      </c>
      <c r="F13" s="5">
        <f t="shared" si="3"/>
        <v>0.78583609188484305</v>
      </c>
      <c r="G13" s="5">
        <f t="shared" si="3"/>
        <v>0.99067108034908213</v>
      </c>
      <c r="H13" s="5">
        <f t="shared" si="3"/>
        <v>1</v>
      </c>
      <c r="I13" s="4"/>
    </row>
    <row r="14" spans="1:11" ht="25.05" customHeight="1" x14ac:dyDescent="0.4"/>
    <row r="15" spans="1:11" ht="25.05" customHeight="1" x14ac:dyDescent="0.4">
      <c r="A15" s="2" t="s">
        <v>8</v>
      </c>
      <c r="B15" s="15"/>
      <c r="C15" s="15"/>
      <c r="D15" s="15"/>
      <c r="E15" s="15"/>
      <c r="F15" s="15"/>
      <c r="G15" s="15"/>
      <c r="H15" s="15"/>
    </row>
    <row r="16" spans="1:11" ht="25.05" customHeight="1" x14ac:dyDescent="0.4">
      <c r="A16" s="2" t="s">
        <v>0</v>
      </c>
      <c r="B16" s="9" t="s">
        <v>5</v>
      </c>
      <c r="C16" s="9">
        <v>500</v>
      </c>
      <c r="D16" s="9">
        <v>1000</v>
      </c>
      <c r="E16" s="9">
        <v>5000</v>
      </c>
      <c r="F16" s="9">
        <v>10000</v>
      </c>
      <c r="G16" s="9">
        <v>50000</v>
      </c>
      <c r="H16" s="9">
        <v>100000</v>
      </c>
    </row>
    <row r="17" spans="1:8" ht="25.05" customHeight="1" x14ac:dyDescent="0.4">
      <c r="A17" s="2" t="s">
        <v>1</v>
      </c>
      <c r="B17" s="9">
        <v>10</v>
      </c>
      <c r="C17" s="9">
        <v>10</v>
      </c>
      <c r="D17" s="9">
        <v>10</v>
      </c>
      <c r="E17" s="9">
        <v>10</v>
      </c>
      <c r="F17" s="9">
        <v>10</v>
      </c>
      <c r="G17" s="9">
        <v>10</v>
      </c>
      <c r="H17" s="9">
        <v>10</v>
      </c>
    </row>
    <row r="18" spans="1:8" ht="25.05" customHeight="1" x14ac:dyDescent="0.4">
      <c r="A18" s="2" t="s">
        <v>2</v>
      </c>
      <c r="B18" s="5">
        <f>63.033 * 0.001</f>
        <v>6.3033000000000006E-2</v>
      </c>
      <c r="C18" s="7">
        <f>315.015*0.001</f>
        <v>0.31501499999999999</v>
      </c>
      <c r="D18" s="5">
        <f>0.001*629.089</f>
        <v>0.62908900000000012</v>
      </c>
      <c r="E18" s="5">
        <v>3.0059999999999998</v>
      </c>
      <c r="F18" s="5">
        <v>5.2969999999999997</v>
      </c>
      <c r="G18" s="5">
        <v>9.5289999999999999</v>
      </c>
      <c r="H18" s="5">
        <v>9.8759999999999994</v>
      </c>
    </row>
    <row r="19" spans="1:8" ht="25.05" customHeight="1" x14ac:dyDescent="0.4">
      <c r="A19" s="2" t="s">
        <v>3</v>
      </c>
      <c r="B19" s="5">
        <f>B18/B17</f>
        <v>6.3033000000000004E-3</v>
      </c>
      <c r="C19" s="5">
        <f>C18/C17</f>
        <v>3.1501500000000002E-2</v>
      </c>
      <c r="D19" s="5">
        <f>D18/D17</f>
        <v>6.2908900000000018E-2</v>
      </c>
      <c r="E19" s="5">
        <f t="shared" ref="E19" si="4">E18/E17</f>
        <v>0.30059999999999998</v>
      </c>
      <c r="F19" s="5">
        <f t="shared" ref="F19" si="5">F18/F17</f>
        <v>0.52969999999999995</v>
      </c>
      <c r="G19" s="5">
        <f t="shared" ref="G19" si="6">G18/G17</f>
        <v>0.95289999999999997</v>
      </c>
      <c r="H19" s="5">
        <f t="shared" ref="H19" si="7">H18/H17</f>
        <v>0.98759999999999992</v>
      </c>
    </row>
    <row r="20" spans="1:8" ht="25.05" customHeight="1" x14ac:dyDescent="0.4">
      <c r="A20" s="2" t="s">
        <v>4</v>
      </c>
      <c r="B20" s="5">
        <f>B19/MAX($B19:$H19)</f>
        <v>6.3824422843256389E-3</v>
      </c>
      <c r="C20" s="5">
        <f t="shared" ref="C20:H20" si="8">C19/MAX($B19:$H19)</f>
        <v>3.1897023086269752E-2</v>
      </c>
      <c r="D20" s="5">
        <f t="shared" si="8"/>
        <v>6.369876468205754E-2</v>
      </c>
      <c r="E20" s="5">
        <f t="shared" si="8"/>
        <v>0.30437424058323209</v>
      </c>
      <c r="F20" s="5">
        <f t="shared" si="8"/>
        <v>0.53635074929121096</v>
      </c>
      <c r="G20" s="5">
        <f t="shared" si="8"/>
        <v>0.9648643175374646</v>
      </c>
      <c r="H20" s="5">
        <f t="shared" si="8"/>
        <v>1</v>
      </c>
    </row>
    <row r="21" spans="1:8" ht="25.05" customHeight="1" x14ac:dyDescent="0.4">
      <c r="A21" s="1"/>
      <c r="B21" s="5"/>
      <c r="C21" s="5"/>
      <c r="D21" s="5"/>
      <c r="E21" s="5"/>
      <c r="F21" s="5"/>
      <c r="G21" s="5"/>
      <c r="H21" s="5"/>
    </row>
    <row r="22" spans="1:8" ht="25.05" customHeight="1" x14ac:dyDescent="0.4">
      <c r="A22" s="2" t="s">
        <v>9</v>
      </c>
      <c r="B22" s="14"/>
      <c r="C22" s="14"/>
      <c r="D22" s="14"/>
      <c r="E22" s="14"/>
      <c r="F22" s="14"/>
      <c r="G22" s="14"/>
      <c r="H22" s="14"/>
    </row>
    <row r="23" spans="1:8" ht="25.05" customHeight="1" x14ac:dyDescent="0.4">
      <c r="A23" s="2" t="s">
        <v>0</v>
      </c>
      <c r="B23" s="9" t="s">
        <v>5</v>
      </c>
      <c r="C23" s="9">
        <v>500</v>
      </c>
      <c r="D23" s="9">
        <v>1000</v>
      </c>
      <c r="E23" s="9">
        <v>5000</v>
      </c>
      <c r="F23" s="9">
        <v>10000</v>
      </c>
      <c r="G23" s="9">
        <v>50000</v>
      </c>
      <c r="H23" s="9">
        <v>100000</v>
      </c>
    </row>
    <row r="24" spans="1:8" ht="25.05" customHeight="1" x14ac:dyDescent="0.4">
      <c r="A24" s="2" t="s">
        <v>1</v>
      </c>
      <c r="B24" s="9">
        <v>10</v>
      </c>
      <c r="C24" s="9">
        <v>10</v>
      </c>
      <c r="D24" s="9">
        <v>10</v>
      </c>
      <c r="E24" s="9">
        <v>10</v>
      </c>
      <c r="F24" s="9">
        <v>10</v>
      </c>
      <c r="G24" s="9">
        <v>10</v>
      </c>
      <c r="H24" s="9">
        <v>10</v>
      </c>
    </row>
    <row r="25" spans="1:8" ht="25.05" customHeight="1" x14ac:dyDescent="0.4">
      <c r="A25" s="2" t="s">
        <v>2</v>
      </c>
      <c r="B25" s="5">
        <f>126.059*0.001</f>
        <v>0.126059</v>
      </c>
      <c r="C25" s="7">
        <f>0.001*629.095</f>
        <v>0.62909500000000007</v>
      </c>
      <c r="D25" s="5">
        <v>1.2509999999999999</v>
      </c>
      <c r="E25" s="5">
        <v>5.3319999999999999</v>
      </c>
      <c r="F25" s="5">
        <v>7.8220000000000001</v>
      </c>
      <c r="G25" s="5">
        <v>9.8759999999999994</v>
      </c>
      <c r="H25" s="5">
        <v>9.968</v>
      </c>
    </row>
    <row r="26" spans="1:8" ht="25.05" customHeight="1" x14ac:dyDescent="0.4">
      <c r="A26" s="2" t="s">
        <v>3</v>
      </c>
      <c r="B26" s="5">
        <f>B25/B24</f>
        <v>1.26059E-2</v>
      </c>
      <c r="C26" s="5">
        <f>C25/C24</f>
        <v>6.2909500000000007E-2</v>
      </c>
      <c r="D26" s="5">
        <f>D25/D24</f>
        <v>0.12509999999999999</v>
      </c>
      <c r="E26" s="5">
        <f t="shared" ref="E26" si="9">E25/E24</f>
        <v>0.53320000000000001</v>
      </c>
      <c r="F26" s="5">
        <f t="shared" ref="F26" si="10">F25/F24</f>
        <v>0.78220000000000001</v>
      </c>
      <c r="G26" s="5">
        <f t="shared" ref="G26" si="11">G25/G24</f>
        <v>0.98759999999999992</v>
      </c>
      <c r="H26" s="5">
        <f t="shared" ref="H26" si="12">H25/H24</f>
        <v>0.99680000000000002</v>
      </c>
    </row>
    <row r="27" spans="1:8" ht="25.05" customHeight="1" x14ac:dyDescent="0.4">
      <c r="A27" s="2" t="s">
        <v>4</v>
      </c>
      <c r="B27" s="5">
        <f>B26/MAX($B26:$H26)</f>
        <v>1.2646368378812198E-2</v>
      </c>
      <c r="C27" s="5">
        <f t="shared" ref="C27:H27" si="13">C26/MAX($B26:$H26)</f>
        <v>6.311145666131622E-2</v>
      </c>
      <c r="D27" s="5">
        <f t="shared" si="13"/>
        <v>0.12550160513643657</v>
      </c>
      <c r="E27" s="5">
        <f t="shared" si="13"/>
        <v>0.5349117174959872</v>
      </c>
      <c r="F27" s="5">
        <f t="shared" si="13"/>
        <v>0.7847110754414125</v>
      </c>
      <c r="G27" s="5">
        <f t="shared" si="13"/>
        <v>0.99077046548956649</v>
      </c>
      <c r="H27" s="5">
        <f t="shared" si="13"/>
        <v>1</v>
      </c>
    </row>
  </sheetData>
  <mergeCells count="4">
    <mergeCell ref="B8:H8"/>
    <mergeCell ref="B1:H1"/>
    <mergeCell ref="B15:H15"/>
    <mergeCell ref="B22:H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51" workbookViewId="0">
      <selection activeCell="I31" sqref="I30:I31"/>
    </sheetView>
  </sheetViews>
  <sheetFormatPr defaultRowHeight="30" customHeight="1" x14ac:dyDescent="0.3"/>
  <cols>
    <col min="1" max="1" width="27.88671875" bestFit="1" customWidth="1"/>
    <col min="2" max="2" width="16.44140625" customWidth="1"/>
    <col min="3" max="3" width="14.77734375" bestFit="1" customWidth="1"/>
    <col min="4" max="4" width="12.88671875" bestFit="1" customWidth="1"/>
    <col min="5" max="5" width="11" customWidth="1"/>
    <col min="6" max="6" width="12.88671875" bestFit="1" customWidth="1"/>
    <col min="7" max="7" width="11" customWidth="1"/>
    <col min="8" max="8" width="12.88671875" bestFit="1" customWidth="1"/>
    <col min="9" max="9" width="20.5546875" customWidth="1"/>
  </cols>
  <sheetData>
    <row r="1" spans="1:9" ht="30" customHeight="1" x14ac:dyDescent="0.4">
      <c r="A1" s="2" t="s">
        <v>6</v>
      </c>
      <c r="B1" s="15"/>
      <c r="C1" s="15"/>
      <c r="D1" s="15"/>
      <c r="E1" s="15"/>
      <c r="F1" s="15"/>
      <c r="G1" s="15"/>
      <c r="H1" s="15"/>
      <c r="I1" s="3"/>
    </row>
    <row r="2" spans="1:9" ht="30" customHeight="1" x14ac:dyDescent="0.4">
      <c r="A2" s="2" t="s">
        <v>0</v>
      </c>
      <c r="B2" s="9" t="s">
        <v>5</v>
      </c>
      <c r="C2" s="9">
        <v>500</v>
      </c>
      <c r="D2" s="9">
        <v>1000</v>
      </c>
      <c r="E2" s="9">
        <v>5000</v>
      </c>
      <c r="F2" s="9">
        <v>10000</v>
      </c>
      <c r="G2" s="9">
        <v>50000</v>
      </c>
      <c r="H2" s="9">
        <v>100000</v>
      </c>
      <c r="I2" s="9">
        <v>500000</v>
      </c>
    </row>
    <row r="3" spans="1:9" ht="30" customHeight="1" x14ac:dyDescent="0.4">
      <c r="A3" s="2" t="s">
        <v>1</v>
      </c>
      <c r="B3" s="9">
        <v>10</v>
      </c>
      <c r="C3" s="9">
        <v>10</v>
      </c>
      <c r="D3" s="9">
        <v>10</v>
      </c>
      <c r="E3" s="9">
        <v>10</v>
      </c>
      <c r="F3" s="9">
        <v>10</v>
      </c>
      <c r="G3" s="9">
        <v>10</v>
      </c>
      <c r="H3" s="9">
        <v>10</v>
      </c>
      <c r="I3" s="5">
        <v>10</v>
      </c>
    </row>
    <row r="4" spans="1:9" ht="30" customHeight="1" x14ac:dyDescent="0.4">
      <c r="A4" s="2" t="s">
        <v>2</v>
      </c>
      <c r="B4" s="5">
        <v>10</v>
      </c>
      <c r="C4" s="7">
        <f>9.995</f>
        <v>9.9949999999999992</v>
      </c>
      <c r="D4" s="5">
        <v>9.98</v>
      </c>
      <c r="E4" s="5">
        <f>9.537</f>
        <v>9.5370000000000008</v>
      </c>
      <c r="F4" s="5">
        <v>8.4589999999999996</v>
      </c>
      <c r="G4" s="5">
        <v>3.024</v>
      </c>
      <c r="H4" s="5">
        <v>1.5669999999999999</v>
      </c>
      <c r="I4" s="5">
        <f>0.001*317.127</f>
        <v>0.31712699999999999</v>
      </c>
    </row>
    <row r="5" spans="1:9" ht="30" customHeight="1" x14ac:dyDescent="0.4">
      <c r="A5" s="2" t="s">
        <v>3</v>
      </c>
      <c r="B5" s="5">
        <f>B4/B3</f>
        <v>1</v>
      </c>
      <c r="C5" s="5">
        <f>C4/C3</f>
        <v>0.99949999999999994</v>
      </c>
      <c r="D5" s="5">
        <f>D4/D3</f>
        <v>0.998</v>
      </c>
      <c r="E5" s="5">
        <f t="shared" ref="E5:G5" si="0">E4/E3</f>
        <v>0.9537000000000001</v>
      </c>
      <c r="F5" s="5">
        <f t="shared" si="0"/>
        <v>0.84589999999999999</v>
      </c>
      <c r="G5" s="5">
        <f t="shared" si="0"/>
        <v>0.3024</v>
      </c>
      <c r="H5" s="5">
        <f>H4/H3</f>
        <v>0.15670000000000001</v>
      </c>
      <c r="I5" s="5">
        <f>I4/I3</f>
        <v>3.1712699999999996E-2</v>
      </c>
    </row>
    <row r="6" spans="1:9" ht="30" customHeight="1" x14ac:dyDescent="0.4">
      <c r="A6" s="2" t="s">
        <v>4</v>
      </c>
      <c r="B6" s="5">
        <f>B5/MAX($B5:$I5)</f>
        <v>1</v>
      </c>
      <c r="C6" s="5">
        <f t="shared" ref="C6:I6" si="1">C5/MAX($B5:$I5)</f>
        <v>0.99949999999999994</v>
      </c>
      <c r="D6" s="5">
        <f t="shared" si="1"/>
        <v>0.998</v>
      </c>
      <c r="E6" s="5">
        <f t="shared" si="1"/>
        <v>0.9537000000000001</v>
      </c>
      <c r="F6" s="5">
        <f t="shared" si="1"/>
        <v>0.84589999999999999</v>
      </c>
      <c r="G6" s="5">
        <f t="shared" si="1"/>
        <v>0.3024</v>
      </c>
      <c r="H6" s="5">
        <f t="shared" si="1"/>
        <v>0.15670000000000001</v>
      </c>
      <c r="I6" s="5">
        <f t="shared" si="1"/>
        <v>3.1712699999999996E-2</v>
      </c>
    </row>
    <row r="7" spans="1:9" ht="30" customHeight="1" x14ac:dyDescent="0.3">
      <c r="A7" s="1"/>
      <c r="B7" s="5"/>
      <c r="C7" s="5"/>
      <c r="D7" s="5"/>
      <c r="E7" s="5"/>
      <c r="F7" s="5"/>
      <c r="G7" s="5"/>
      <c r="H7" s="5"/>
      <c r="I7" s="5"/>
    </row>
    <row r="8" spans="1:9" ht="30" customHeight="1" x14ac:dyDescent="0.4">
      <c r="A8" s="2" t="s">
        <v>7</v>
      </c>
      <c r="B8" s="14"/>
      <c r="C8" s="14"/>
      <c r="D8" s="14"/>
      <c r="E8" s="14"/>
      <c r="F8" s="14"/>
      <c r="G8" s="14"/>
      <c r="H8" s="14"/>
      <c r="I8" s="5"/>
    </row>
    <row r="9" spans="1:9" ht="30" customHeight="1" x14ac:dyDescent="0.4">
      <c r="A9" s="2" t="s">
        <v>0</v>
      </c>
      <c r="B9" s="9" t="s">
        <v>5</v>
      </c>
      <c r="C9" s="9">
        <v>500</v>
      </c>
      <c r="D9" s="9">
        <v>1000</v>
      </c>
      <c r="E9" s="9">
        <v>5000</v>
      </c>
      <c r="F9" s="9">
        <v>10000</v>
      </c>
      <c r="G9" s="9">
        <v>50000</v>
      </c>
      <c r="H9" s="9">
        <v>100000</v>
      </c>
      <c r="I9" s="9">
        <v>500000</v>
      </c>
    </row>
    <row r="10" spans="1:9" ht="30" customHeight="1" x14ac:dyDescent="0.4">
      <c r="A10" s="2" t="s">
        <v>1</v>
      </c>
      <c r="B10" s="9">
        <v>10</v>
      </c>
      <c r="C10" s="9">
        <v>10</v>
      </c>
      <c r="D10" s="9">
        <v>10</v>
      </c>
      <c r="E10" s="9">
        <v>10</v>
      </c>
      <c r="F10" s="9">
        <v>10</v>
      </c>
      <c r="G10" s="9">
        <v>10</v>
      </c>
      <c r="H10" s="9">
        <v>10</v>
      </c>
      <c r="I10" s="9">
        <v>10</v>
      </c>
    </row>
    <row r="11" spans="1:9" ht="30" customHeight="1" x14ac:dyDescent="0.4">
      <c r="A11" s="2" t="s">
        <v>2</v>
      </c>
      <c r="B11" s="5">
        <v>9.9990000000000006</v>
      </c>
      <c r="C11" s="7">
        <v>9.98</v>
      </c>
      <c r="D11" s="5">
        <v>9.9209999999999994</v>
      </c>
      <c r="E11" s="5">
        <v>8.4589999999999996</v>
      </c>
      <c r="F11" s="5">
        <v>6.2140000000000004</v>
      </c>
      <c r="G11" s="5">
        <v>1.5669999999999999</v>
      </c>
      <c r="H11" s="5">
        <f>790.722*0.001</f>
        <v>0.79072200000000004</v>
      </c>
      <c r="I11" s="8">
        <f>0.001*158.623</f>
        <v>0.15862299999999999</v>
      </c>
    </row>
    <row r="12" spans="1:9" ht="30" customHeight="1" x14ac:dyDescent="0.4">
      <c r="A12" s="2" t="s">
        <v>3</v>
      </c>
      <c r="B12" s="5">
        <f>B11/B10</f>
        <v>0.99990000000000001</v>
      </c>
      <c r="C12" s="5">
        <f>C11/C10</f>
        <v>0.998</v>
      </c>
      <c r="D12" s="5">
        <f>D11/D10</f>
        <v>0.99209999999999998</v>
      </c>
      <c r="E12" s="5">
        <f t="shared" ref="E12:I12" si="2">E11/E10</f>
        <v>0.84589999999999999</v>
      </c>
      <c r="F12" s="5">
        <f t="shared" si="2"/>
        <v>0.62140000000000006</v>
      </c>
      <c r="G12" s="5">
        <f t="shared" si="2"/>
        <v>0.15670000000000001</v>
      </c>
      <c r="H12" s="5">
        <f t="shared" si="2"/>
        <v>7.9072200000000009E-2</v>
      </c>
      <c r="I12" s="5">
        <f t="shared" si="2"/>
        <v>1.5862299999999999E-2</v>
      </c>
    </row>
    <row r="13" spans="1:9" ht="30" customHeight="1" x14ac:dyDescent="0.4">
      <c r="A13" s="2" t="s">
        <v>4</v>
      </c>
      <c r="B13" s="5">
        <f>B12/MAX($B12:$I12)</f>
        <v>1</v>
      </c>
      <c r="C13" s="5">
        <f t="shared" ref="C13:I13" si="3">C12/MAX($B12:$I12)</f>
        <v>0.99809980998099812</v>
      </c>
      <c r="D13" s="5">
        <f t="shared" si="3"/>
        <v>0.99219921992199211</v>
      </c>
      <c r="E13" s="5">
        <f t="shared" si="3"/>
        <v>0.84598459845984597</v>
      </c>
      <c r="F13" s="5">
        <f t="shared" si="3"/>
        <v>0.62146214621462148</v>
      </c>
      <c r="G13" s="5">
        <f t="shared" si="3"/>
        <v>0.15671567156715671</v>
      </c>
      <c r="H13" s="5">
        <f t="shared" si="3"/>
        <v>7.9080108010801092E-2</v>
      </c>
      <c r="I13" s="5">
        <f t="shared" si="3"/>
        <v>1.5863886388638861E-2</v>
      </c>
    </row>
    <row r="14" spans="1:9" ht="30" customHeight="1" x14ac:dyDescent="0.4">
      <c r="A14" s="2"/>
      <c r="B14" s="8"/>
      <c r="C14" s="8"/>
      <c r="D14" s="8"/>
      <c r="E14" s="8"/>
      <c r="F14" s="8"/>
      <c r="G14" s="8"/>
      <c r="H14" s="8"/>
      <c r="I14" s="12"/>
    </row>
    <row r="15" spans="1:9" ht="30" customHeight="1" x14ac:dyDescent="0.4">
      <c r="A15" s="2" t="s">
        <v>8</v>
      </c>
      <c r="B15" s="15"/>
      <c r="C15" s="15"/>
      <c r="D15" s="15"/>
      <c r="E15" s="15"/>
      <c r="F15" s="15"/>
      <c r="G15" s="15"/>
      <c r="H15" s="15"/>
      <c r="I15" s="12"/>
    </row>
    <row r="16" spans="1:9" ht="30" customHeight="1" x14ac:dyDescent="0.4">
      <c r="A16" s="2" t="s">
        <v>0</v>
      </c>
      <c r="B16" s="9" t="s">
        <v>5</v>
      </c>
      <c r="C16" s="9">
        <v>500</v>
      </c>
      <c r="D16" s="9">
        <v>1000</v>
      </c>
      <c r="E16" s="9">
        <v>5000</v>
      </c>
      <c r="F16" s="9">
        <v>10000</v>
      </c>
      <c r="G16" s="9">
        <v>50000</v>
      </c>
      <c r="H16" s="9">
        <v>100000</v>
      </c>
      <c r="I16" s="9">
        <v>500000</v>
      </c>
    </row>
    <row r="17" spans="1:9" ht="30" customHeight="1" x14ac:dyDescent="0.4">
      <c r="A17" s="2" t="s">
        <v>1</v>
      </c>
      <c r="B17" s="9">
        <v>10</v>
      </c>
      <c r="C17" s="9">
        <v>10</v>
      </c>
      <c r="D17" s="9">
        <v>10</v>
      </c>
      <c r="E17" s="9">
        <v>10</v>
      </c>
      <c r="F17" s="9">
        <v>10</v>
      </c>
      <c r="G17" s="9">
        <v>10</v>
      </c>
      <c r="H17" s="9">
        <v>10</v>
      </c>
      <c r="I17" s="9">
        <v>10</v>
      </c>
    </row>
    <row r="18" spans="1:9" ht="30" customHeight="1" x14ac:dyDescent="0.4">
      <c r="A18" s="2" t="s">
        <v>2</v>
      </c>
      <c r="B18" s="5">
        <v>10</v>
      </c>
      <c r="C18" s="7">
        <v>9.9949999999999992</v>
      </c>
      <c r="D18" s="5">
        <v>9.98</v>
      </c>
      <c r="E18" s="5">
        <v>9.5370000000000008</v>
      </c>
      <c r="F18" s="5">
        <v>8.4600000000000009</v>
      </c>
      <c r="G18" s="5">
        <v>3.024</v>
      </c>
      <c r="H18" s="5">
        <v>1.5669999999999999</v>
      </c>
      <c r="I18" s="8">
        <f>0.001*317.123</f>
        <v>0.31712299999999999</v>
      </c>
    </row>
    <row r="19" spans="1:9" ht="30" customHeight="1" x14ac:dyDescent="0.4">
      <c r="A19" s="2" t="s">
        <v>3</v>
      </c>
      <c r="B19" s="5">
        <f>B18/B17</f>
        <v>1</v>
      </c>
      <c r="C19" s="5">
        <f>C18/C17</f>
        <v>0.99949999999999994</v>
      </c>
      <c r="D19" s="5">
        <f>D18/D17</f>
        <v>0.998</v>
      </c>
      <c r="E19" s="5">
        <f t="shared" ref="E19:I19" si="4">E18/E17</f>
        <v>0.9537000000000001</v>
      </c>
      <c r="F19" s="5">
        <f t="shared" si="4"/>
        <v>0.84600000000000009</v>
      </c>
      <c r="G19" s="5">
        <f t="shared" si="4"/>
        <v>0.3024</v>
      </c>
      <c r="H19" s="5">
        <f t="shared" si="4"/>
        <v>0.15670000000000001</v>
      </c>
      <c r="I19" s="5">
        <f t="shared" si="4"/>
        <v>3.1712299999999999E-2</v>
      </c>
    </row>
    <row r="20" spans="1:9" ht="30" customHeight="1" x14ac:dyDescent="0.4">
      <c r="A20" s="2" t="s">
        <v>4</v>
      </c>
      <c r="B20" s="5">
        <f>B19/MAX($B19:$I19)</f>
        <v>1</v>
      </c>
      <c r="C20" s="5">
        <f t="shared" ref="C20:I20" si="5">C19/MAX($B19:$I19)</f>
        <v>0.99949999999999994</v>
      </c>
      <c r="D20" s="5">
        <f t="shared" si="5"/>
        <v>0.998</v>
      </c>
      <c r="E20" s="5">
        <f t="shared" si="5"/>
        <v>0.9537000000000001</v>
      </c>
      <c r="F20" s="5">
        <f t="shared" si="5"/>
        <v>0.84600000000000009</v>
      </c>
      <c r="G20" s="5">
        <f t="shared" si="5"/>
        <v>0.3024</v>
      </c>
      <c r="H20" s="5">
        <f t="shared" si="5"/>
        <v>0.15670000000000001</v>
      </c>
      <c r="I20" s="5">
        <f t="shared" si="5"/>
        <v>3.1712299999999999E-2</v>
      </c>
    </row>
    <row r="21" spans="1:9" ht="30" customHeight="1" x14ac:dyDescent="0.4">
      <c r="A21" s="1"/>
      <c r="B21" s="5"/>
      <c r="C21" s="5"/>
      <c r="D21" s="5"/>
      <c r="E21" s="5"/>
      <c r="F21" s="5"/>
      <c r="G21" s="5"/>
      <c r="H21" s="5"/>
      <c r="I21" s="8"/>
    </row>
    <row r="22" spans="1:9" ht="30" customHeight="1" x14ac:dyDescent="0.4">
      <c r="A22" s="2" t="s">
        <v>9</v>
      </c>
      <c r="B22" s="14"/>
      <c r="C22" s="14"/>
      <c r="D22" s="14"/>
      <c r="E22" s="14"/>
      <c r="F22" s="14"/>
      <c r="G22" s="14"/>
      <c r="H22" s="14"/>
      <c r="I22" s="8"/>
    </row>
    <row r="23" spans="1:9" ht="30" customHeight="1" x14ac:dyDescent="0.4">
      <c r="A23" s="2" t="s">
        <v>0</v>
      </c>
      <c r="B23" s="9" t="s">
        <v>5</v>
      </c>
      <c r="C23" s="9">
        <v>500</v>
      </c>
      <c r="D23" s="9">
        <v>1000</v>
      </c>
      <c r="E23" s="9">
        <v>5000</v>
      </c>
      <c r="F23" s="9">
        <v>10000</v>
      </c>
      <c r="G23" s="9">
        <v>50000</v>
      </c>
      <c r="H23" s="9">
        <v>100000</v>
      </c>
      <c r="I23" s="9">
        <v>500000</v>
      </c>
    </row>
    <row r="24" spans="1:9" ht="30" customHeight="1" x14ac:dyDescent="0.4">
      <c r="A24" s="2" t="s">
        <v>1</v>
      </c>
      <c r="B24" s="9">
        <v>10</v>
      </c>
      <c r="C24" s="9">
        <v>10</v>
      </c>
      <c r="D24" s="9">
        <v>10</v>
      </c>
      <c r="E24" s="9">
        <v>10</v>
      </c>
      <c r="F24" s="9">
        <v>10</v>
      </c>
      <c r="G24" s="9">
        <v>10</v>
      </c>
      <c r="H24" s="9">
        <v>10</v>
      </c>
      <c r="I24" s="9">
        <v>10</v>
      </c>
    </row>
    <row r="25" spans="1:9" ht="30" customHeight="1" x14ac:dyDescent="0.4">
      <c r="A25" s="2" t="s">
        <v>2</v>
      </c>
      <c r="B25" s="5">
        <v>9.9990000000000006</v>
      </c>
      <c r="C25" s="7">
        <v>9.98</v>
      </c>
      <c r="D25" s="5">
        <v>9.9209999999999994</v>
      </c>
      <c r="E25" s="5">
        <v>8.4600000000000009</v>
      </c>
      <c r="F25" s="5">
        <v>6.2140000000000004</v>
      </c>
      <c r="G25" s="5">
        <v>1.5669999999999999</v>
      </c>
      <c r="H25" s="5">
        <f>0.001*790.714</f>
        <v>0.79071400000000003</v>
      </c>
      <c r="I25" s="8">
        <f>0.001*158.621</f>
        <v>0.15862100000000001</v>
      </c>
    </row>
    <row r="26" spans="1:9" ht="30" customHeight="1" x14ac:dyDescent="0.4">
      <c r="A26" s="2" t="s">
        <v>3</v>
      </c>
      <c r="B26" s="5">
        <f>B25/B24</f>
        <v>0.99990000000000001</v>
      </c>
      <c r="C26" s="5">
        <f>C25/C24</f>
        <v>0.998</v>
      </c>
      <c r="D26" s="5">
        <f>D25/D24</f>
        <v>0.99209999999999998</v>
      </c>
      <c r="E26" s="5">
        <f t="shared" ref="E26:I26" si="6">E25/E24</f>
        <v>0.84600000000000009</v>
      </c>
      <c r="F26" s="5">
        <f t="shared" si="6"/>
        <v>0.62140000000000006</v>
      </c>
      <c r="G26" s="5">
        <f t="shared" si="6"/>
        <v>0.15670000000000001</v>
      </c>
      <c r="H26" s="5">
        <f t="shared" si="6"/>
        <v>7.90714E-2</v>
      </c>
      <c r="I26" s="5">
        <f t="shared" si="6"/>
        <v>1.5862100000000001E-2</v>
      </c>
    </row>
    <row r="27" spans="1:9" ht="30" customHeight="1" x14ac:dyDescent="0.4">
      <c r="A27" s="2" t="s">
        <v>4</v>
      </c>
      <c r="B27" s="5">
        <f>B26/MAX($B26:$I26)</f>
        <v>1</v>
      </c>
      <c r="C27" s="5">
        <f t="shared" ref="C27:H27" si="7">C26/MAX($B26:$I26)</f>
        <v>0.99809980998099812</v>
      </c>
      <c r="D27" s="5">
        <f t="shared" si="7"/>
        <v>0.99219921992199211</v>
      </c>
      <c r="E27" s="5">
        <f t="shared" si="7"/>
        <v>0.84608460846084621</v>
      </c>
      <c r="F27" s="5">
        <f>F26/MAX($B26:$I26)</f>
        <v>0.62146214621462148</v>
      </c>
      <c r="G27" s="5">
        <f t="shared" si="7"/>
        <v>0.15671567156715671</v>
      </c>
      <c r="H27" s="5">
        <f t="shared" si="7"/>
        <v>7.9079307930793083E-2</v>
      </c>
      <c r="I27" s="5">
        <f>I26/MAX($B26:$I26)</f>
        <v>1.5863686368636862E-2</v>
      </c>
    </row>
  </sheetData>
  <mergeCells count="4">
    <mergeCell ref="B1:H1"/>
    <mergeCell ref="B8:H8"/>
    <mergeCell ref="B15:H15"/>
    <mergeCell ref="B22:H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="94" workbookViewId="0">
      <selection sqref="A1:I13"/>
    </sheetView>
  </sheetViews>
  <sheetFormatPr defaultColWidth="14.77734375" defaultRowHeight="30" customHeight="1" x14ac:dyDescent="0.3"/>
  <cols>
    <col min="1" max="1" width="21.44140625" customWidth="1"/>
  </cols>
  <sheetData>
    <row r="1" spans="1:9" ht="30" customHeight="1" x14ac:dyDescent="0.3">
      <c r="A1" t="s">
        <v>10</v>
      </c>
    </row>
    <row r="2" spans="1:9" ht="30" customHeight="1" x14ac:dyDescent="0.4">
      <c r="A2" s="2" t="s">
        <v>0</v>
      </c>
      <c r="B2" s="9" t="s">
        <v>5</v>
      </c>
      <c r="C2" s="9">
        <v>500</v>
      </c>
      <c r="D2" s="9">
        <v>1000</v>
      </c>
      <c r="E2" s="9">
        <v>5000</v>
      </c>
      <c r="F2" s="9">
        <v>10000</v>
      </c>
      <c r="G2" s="9">
        <v>50000</v>
      </c>
      <c r="H2" s="9">
        <v>100000</v>
      </c>
      <c r="I2" s="9">
        <v>500000</v>
      </c>
    </row>
    <row r="3" spans="1:9" ht="30" customHeight="1" x14ac:dyDescent="0.4">
      <c r="A3" s="2" t="s">
        <v>1</v>
      </c>
      <c r="B3" s="9">
        <v>10</v>
      </c>
      <c r="C3" s="9">
        <v>10</v>
      </c>
      <c r="D3" s="9">
        <v>10</v>
      </c>
      <c r="E3" s="9">
        <v>10</v>
      </c>
      <c r="F3" s="9">
        <v>10</v>
      </c>
      <c r="G3" s="9">
        <v>10</v>
      </c>
      <c r="H3" s="9">
        <v>10</v>
      </c>
      <c r="I3" s="9">
        <v>10</v>
      </c>
    </row>
    <row r="4" spans="1:9" ht="30" customHeight="1" x14ac:dyDescent="0.4">
      <c r="A4" s="2" t="s">
        <v>2</v>
      </c>
      <c r="B4" s="5">
        <f>0.000001*794.278</f>
        <v>7.9427799999999993E-4</v>
      </c>
      <c r="C4" s="5">
        <f>0.001*19.634</f>
        <v>1.9634000000000002E-2</v>
      </c>
      <c r="D4" s="5">
        <f>0.001*75.909</f>
        <v>7.5909000000000004E-2</v>
      </c>
      <c r="E4" s="5">
        <v>1.0269999999999999</v>
      </c>
      <c r="F4" s="5">
        <v>1.9730000000000001</v>
      </c>
      <c r="G4" s="4">
        <v>3.226</v>
      </c>
      <c r="H4" s="5">
        <v>3.306</v>
      </c>
      <c r="I4" s="5">
        <v>3.3319999999999999</v>
      </c>
    </row>
    <row r="5" spans="1:9" ht="30" customHeight="1" x14ac:dyDescent="0.4">
      <c r="A5" s="6" t="s">
        <v>3</v>
      </c>
      <c r="B5" s="5">
        <f>B4/B3</f>
        <v>7.9427799999999999E-5</v>
      </c>
      <c r="C5" s="5">
        <f>C4/C3</f>
        <v>1.9634000000000001E-3</v>
      </c>
      <c r="D5" s="5">
        <f>D4/D3</f>
        <v>7.5909000000000003E-3</v>
      </c>
      <c r="E5" s="5">
        <f t="shared" ref="E5" si="0">E4/E3</f>
        <v>0.10269999999999999</v>
      </c>
      <c r="F5" s="5">
        <f>F4/F3</f>
        <v>0.1973</v>
      </c>
      <c r="G5" s="5">
        <f>G4/G3</f>
        <v>0.3226</v>
      </c>
      <c r="H5" s="5">
        <f>H4/H3</f>
        <v>0.3306</v>
      </c>
      <c r="I5" s="5">
        <f>I4/I3</f>
        <v>0.3332</v>
      </c>
    </row>
    <row r="6" spans="1:9" ht="30" customHeight="1" x14ac:dyDescent="0.4">
      <c r="A6" s="2" t="s">
        <v>4</v>
      </c>
      <c r="B6" s="5">
        <f>B5/MAX($B5:$H5)</f>
        <v>2.4025347852389594E-4</v>
      </c>
      <c r="C6" s="5">
        <f t="shared" ref="C6:I6" si="1">C5/MAX($B5:$H5)</f>
        <v>5.9388989715668484E-3</v>
      </c>
      <c r="D6" s="5">
        <f t="shared" si="1"/>
        <v>2.2960980036297641E-2</v>
      </c>
      <c r="E6" s="5">
        <f t="shared" si="1"/>
        <v>0.31064730792498485</v>
      </c>
      <c r="F6" s="5">
        <f t="shared" si="1"/>
        <v>0.5967937084089534</v>
      </c>
      <c r="G6" s="5">
        <f t="shared" si="1"/>
        <v>0.97580157289776159</v>
      </c>
      <c r="H6" s="5">
        <f t="shared" si="1"/>
        <v>1</v>
      </c>
      <c r="I6" s="5">
        <f t="shared" si="1"/>
        <v>1.0078644888082275</v>
      </c>
    </row>
    <row r="8" spans="1:9" ht="30" customHeight="1" x14ac:dyDescent="0.4">
      <c r="A8" s="2" t="s">
        <v>11</v>
      </c>
    </row>
    <row r="9" spans="1:9" ht="30" customHeight="1" x14ac:dyDescent="0.4">
      <c r="A9" s="2" t="s">
        <v>0</v>
      </c>
      <c r="B9" s="9" t="s">
        <v>5</v>
      </c>
      <c r="C9" s="9">
        <v>500</v>
      </c>
      <c r="D9" s="9">
        <v>1000</v>
      </c>
      <c r="E9" s="9">
        <v>5000</v>
      </c>
      <c r="F9" s="9">
        <v>10000</v>
      </c>
      <c r="G9" s="9">
        <v>50000</v>
      </c>
      <c r="H9" s="9">
        <v>100000</v>
      </c>
      <c r="I9" s="9">
        <v>500000</v>
      </c>
    </row>
    <row r="10" spans="1:9" ht="30" customHeight="1" x14ac:dyDescent="0.4">
      <c r="A10" s="2" t="s">
        <v>1</v>
      </c>
      <c r="B10" s="9">
        <v>10</v>
      </c>
      <c r="C10" s="9">
        <v>10</v>
      </c>
      <c r="D10" s="9">
        <v>10</v>
      </c>
      <c r="E10" s="9">
        <v>10</v>
      </c>
      <c r="F10" s="9">
        <v>10</v>
      </c>
      <c r="G10" s="9">
        <v>10</v>
      </c>
      <c r="H10" s="9">
        <v>10</v>
      </c>
      <c r="I10" s="9">
        <v>10</v>
      </c>
    </row>
    <row r="11" spans="1:9" ht="30" customHeight="1" x14ac:dyDescent="0.4">
      <c r="A11" s="2" t="s">
        <v>2</v>
      </c>
      <c r="B11" s="5">
        <v>3.3330000000000002</v>
      </c>
      <c r="C11" s="7">
        <v>3.3330000000000002</v>
      </c>
      <c r="D11" s="5">
        <v>3.331</v>
      </c>
      <c r="E11" s="5">
        <v>3.2879999999999998</v>
      </c>
      <c r="F11" s="5">
        <v>3.1619999999999999</v>
      </c>
      <c r="G11" s="5">
        <v>1.581</v>
      </c>
      <c r="H11" s="5">
        <f>0.001*695.035</f>
        <v>0.69503499999999996</v>
      </c>
      <c r="I11" s="7">
        <f>0.001*39.478</f>
        <v>3.9477999999999999E-2</v>
      </c>
    </row>
    <row r="12" spans="1:9" ht="30" customHeight="1" x14ac:dyDescent="0.4">
      <c r="A12" s="6" t="s">
        <v>3</v>
      </c>
      <c r="B12" s="5">
        <f>B11/B10</f>
        <v>0.33330000000000004</v>
      </c>
      <c r="C12" s="5">
        <f>C11/C10</f>
        <v>0.33330000000000004</v>
      </c>
      <c r="D12" s="5">
        <f>D11/D10</f>
        <v>0.33310000000000001</v>
      </c>
      <c r="E12" s="5">
        <f t="shared" ref="E12:H12" si="2">E11/E10</f>
        <v>0.32879999999999998</v>
      </c>
      <c r="F12" s="5">
        <f t="shared" si="2"/>
        <v>0.31619999999999998</v>
      </c>
      <c r="G12" s="5">
        <f t="shared" si="2"/>
        <v>0.15809999999999999</v>
      </c>
      <c r="H12" s="5">
        <f t="shared" si="2"/>
        <v>6.9503499999999996E-2</v>
      </c>
      <c r="I12" s="5">
        <f>I11/I10</f>
        <v>3.9477999999999996E-3</v>
      </c>
    </row>
    <row r="13" spans="1:9" ht="30" customHeight="1" x14ac:dyDescent="0.4">
      <c r="A13" s="2" t="s">
        <v>4</v>
      </c>
      <c r="B13" s="5">
        <f>B12/MAX($B12:$H12)</f>
        <v>1</v>
      </c>
      <c r="C13" s="5">
        <f t="shared" ref="C13:I13" si="3">C12/MAX($B12:$H12)</f>
        <v>1</v>
      </c>
      <c r="D13" s="5">
        <f t="shared" si="3"/>
        <v>0.99939993999399934</v>
      </c>
      <c r="E13" s="5">
        <f t="shared" si="3"/>
        <v>0.98649864986498637</v>
      </c>
      <c r="F13" s="5">
        <f t="shared" si="3"/>
        <v>0.94869486948694848</v>
      </c>
      <c r="G13" s="5">
        <f t="shared" si="3"/>
        <v>0.47434743474347424</v>
      </c>
      <c r="H13" s="5">
        <f t="shared" si="3"/>
        <v>0.20853135313531349</v>
      </c>
      <c r="I13" s="5">
        <f t="shared" si="3"/>
        <v>1.1844584458445842E-2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="64" zoomScaleNormal="55" workbookViewId="0">
      <selection activeCell="T12" sqref="T12"/>
    </sheetView>
  </sheetViews>
  <sheetFormatPr defaultRowHeight="30" customHeight="1" x14ac:dyDescent="0.3"/>
  <cols>
    <col min="1" max="1" width="25.33203125" customWidth="1"/>
    <col min="2" max="9" width="14.77734375" customWidth="1"/>
    <col min="10" max="10" width="12.5546875" customWidth="1"/>
    <col min="11" max="11" width="12.6640625" customWidth="1"/>
    <col min="12" max="12" width="12.5546875" customWidth="1"/>
    <col min="13" max="14" width="10.5546875" bestFit="1" customWidth="1"/>
  </cols>
  <sheetData>
    <row r="1" spans="1:14" ht="30" customHeight="1" x14ac:dyDescent="0.3">
      <c r="A1" t="s">
        <v>13</v>
      </c>
    </row>
    <row r="2" spans="1:14" ht="30" customHeight="1" x14ac:dyDescent="0.4">
      <c r="A2" s="2" t="s">
        <v>0</v>
      </c>
      <c r="B2" s="9">
        <v>50000</v>
      </c>
      <c r="C2" s="10">
        <f>B2+6300</f>
        <v>56300</v>
      </c>
      <c r="D2" s="10">
        <f t="shared" ref="D2:K2" si="0">C2+6300</f>
        <v>62600</v>
      </c>
      <c r="E2" s="10">
        <f t="shared" si="0"/>
        <v>68900</v>
      </c>
      <c r="F2" s="10">
        <f t="shared" si="0"/>
        <v>75200</v>
      </c>
      <c r="G2" s="10">
        <f t="shared" si="0"/>
        <v>81500</v>
      </c>
      <c r="H2" s="10">
        <f t="shared" si="0"/>
        <v>87800</v>
      </c>
      <c r="I2" s="10">
        <f t="shared" si="0"/>
        <v>94100</v>
      </c>
      <c r="J2" s="10">
        <f t="shared" si="0"/>
        <v>100400</v>
      </c>
      <c r="K2" s="10">
        <f t="shared" si="0"/>
        <v>106700</v>
      </c>
      <c r="L2" s="13"/>
      <c r="M2" s="9"/>
      <c r="N2" s="9"/>
    </row>
    <row r="3" spans="1:14" ht="30" customHeight="1" x14ac:dyDescent="0.4">
      <c r="A3" s="2" t="s">
        <v>1</v>
      </c>
      <c r="B3" s="9">
        <v>10</v>
      </c>
      <c r="C3" s="9">
        <v>10</v>
      </c>
      <c r="D3" s="9">
        <v>10</v>
      </c>
      <c r="E3" s="9">
        <v>10</v>
      </c>
      <c r="F3" s="9">
        <v>10</v>
      </c>
      <c r="G3" s="9">
        <v>10</v>
      </c>
      <c r="H3" s="9">
        <v>10</v>
      </c>
      <c r="I3" s="9">
        <v>10</v>
      </c>
      <c r="J3" s="9">
        <v>10</v>
      </c>
      <c r="K3" s="9">
        <v>10</v>
      </c>
      <c r="L3" s="9"/>
      <c r="M3" s="9"/>
    </row>
    <row r="4" spans="1:14" ht="30" customHeight="1" x14ac:dyDescent="0.4">
      <c r="A4" s="2" t="s">
        <v>2</v>
      </c>
      <c r="B4" s="4">
        <v>4.9729999999999999</v>
      </c>
      <c r="C4" s="2">
        <v>4.9470000000000001</v>
      </c>
      <c r="D4" s="5">
        <v>4.8869999999999996</v>
      </c>
      <c r="E4" s="5">
        <v>4.6849999999999996</v>
      </c>
      <c r="F4" s="5">
        <v>3.42</v>
      </c>
      <c r="G4" s="5">
        <v>2.76</v>
      </c>
      <c r="H4" s="5">
        <v>4.532</v>
      </c>
      <c r="I4">
        <v>4.8109999999999999</v>
      </c>
      <c r="J4" s="5">
        <v>4.8970000000000002</v>
      </c>
      <c r="K4" s="5">
        <v>4.9340000000000002</v>
      </c>
      <c r="M4" s="5"/>
      <c r="N4" s="5"/>
    </row>
    <row r="5" spans="1:14" ht="30" customHeight="1" x14ac:dyDescent="0.4">
      <c r="A5" s="6" t="s">
        <v>3</v>
      </c>
      <c r="B5" s="5">
        <f>B4/B3</f>
        <v>0.49729999999999996</v>
      </c>
      <c r="C5" s="5">
        <f t="shared" ref="C5:K5" si="1">C4/C3</f>
        <v>0.49470000000000003</v>
      </c>
      <c r="D5" s="5">
        <f t="shared" si="1"/>
        <v>0.48869999999999997</v>
      </c>
      <c r="E5" s="5">
        <f t="shared" si="1"/>
        <v>0.46849999999999997</v>
      </c>
      <c r="F5" s="5">
        <f t="shared" si="1"/>
        <v>0.34199999999999997</v>
      </c>
      <c r="G5" s="5">
        <f t="shared" si="1"/>
        <v>0.27599999999999997</v>
      </c>
      <c r="H5" s="5">
        <f t="shared" si="1"/>
        <v>0.45319999999999999</v>
      </c>
      <c r="I5" s="5">
        <f t="shared" si="1"/>
        <v>0.48109999999999997</v>
      </c>
      <c r="J5" s="5">
        <f t="shared" si="1"/>
        <v>0.48970000000000002</v>
      </c>
      <c r="K5" s="5">
        <f t="shared" si="1"/>
        <v>0.49340000000000001</v>
      </c>
      <c r="L5" s="5"/>
      <c r="M5" s="5"/>
    </row>
    <row r="6" spans="1:14" ht="30" customHeight="1" x14ac:dyDescent="0.4">
      <c r="A6" s="2" t="s">
        <v>4</v>
      </c>
      <c r="B6" s="5">
        <f>B5/MAX($B5:$K5)</f>
        <v>1</v>
      </c>
      <c r="C6" s="5">
        <f t="shared" ref="C6:K6" si="2">C5/MAX($B5:$K5)</f>
        <v>0.99477176754474173</v>
      </c>
      <c r="D6" s="5">
        <f t="shared" si="2"/>
        <v>0.98270661572491458</v>
      </c>
      <c r="E6" s="5">
        <f t="shared" si="2"/>
        <v>0.94208727126483005</v>
      </c>
      <c r="F6" s="5">
        <f t="shared" si="2"/>
        <v>0.68771365373014282</v>
      </c>
      <c r="G6" s="5">
        <f t="shared" si="2"/>
        <v>0.55499698371204498</v>
      </c>
      <c r="H6" s="5">
        <f t="shared" si="2"/>
        <v>0.91132113412427107</v>
      </c>
      <c r="I6" s="5">
        <f t="shared" si="2"/>
        <v>0.9674240900864669</v>
      </c>
      <c r="J6" s="5">
        <f t="shared" si="2"/>
        <v>0.98471747436155255</v>
      </c>
      <c r="K6" s="5">
        <f t="shared" si="2"/>
        <v>0.99215765131711253</v>
      </c>
      <c r="L6" s="5"/>
      <c r="M6" s="5"/>
    </row>
    <row r="8" spans="1:14" ht="30" customHeight="1" x14ac:dyDescent="0.3">
      <c r="A8" t="s">
        <v>12</v>
      </c>
    </row>
    <row r="9" spans="1:14" ht="30" customHeight="1" x14ac:dyDescent="0.4">
      <c r="A9" s="2" t="s">
        <v>0</v>
      </c>
      <c r="B9" s="2">
        <v>1000</v>
      </c>
      <c r="C9" s="2">
        <f>B9+4000</f>
        <v>5000</v>
      </c>
      <c r="D9" s="2">
        <f t="shared" ref="D9:K9" si="3">C9+4000</f>
        <v>9000</v>
      </c>
      <c r="E9" s="2">
        <f t="shared" si="3"/>
        <v>13000</v>
      </c>
      <c r="F9" s="2">
        <f t="shared" si="3"/>
        <v>17000</v>
      </c>
      <c r="G9" s="2">
        <f t="shared" si="3"/>
        <v>21000</v>
      </c>
      <c r="H9" s="2">
        <f t="shared" si="3"/>
        <v>25000</v>
      </c>
      <c r="I9" s="2">
        <f t="shared" si="3"/>
        <v>29000</v>
      </c>
      <c r="J9" s="2">
        <f t="shared" si="3"/>
        <v>33000</v>
      </c>
      <c r="K9" s="2">
        <f t="shared" si="3"/>
        <v>37000</v>
      </c>
    </row>
    <row r="10" spans="1:14" ht="30" customHeight="1" x14ac:dyDescent="0.4">
      <c r="A10" s="2" t="s">
        <v>1</v>
      </c>
      <c r="B10" s="9">
        <v>10</v>
      </c>
      <c r="C10" s="9">
        <v>10</v>
      </c>
      <c r="D10" s="9">
        <v>10</v>
      </c>
      <c r="E10" s="9">
        <v>10</v>
      </c>
      <c r="F10" s="9">
        <v>10</v>
      </c>
      <c r="G10" s="9">
        <v>10</v>
      </c>
      <c r="H10" s="9">
        <v>10</v>
      </c>
      <c r="I10" s="9">
        <v>10</v>
      </c>
      <c r="J10" s="9">
        <v>10</v>
      </c>
      <c r="K10" s="9">
        <v>10</v>
      </c>
    </row>
    <row r="11" spans="1:14" ht="30" customHeight="1" x14ac:dyDescent="0.4">
      <c r="A11" s="2" t="s">
        <v>2</v>
      </c>
      <c r="B11" s="2">
        <f>B24*0.001</f>
        <v>2.8284E-2</v>
      </c>
      <c r="C11" s="2">
        <f t="shared" ref="C11:K11" si="4">C24*0.001</f>
        <v>0.132191</v>
      </c>
      <c r="D11" s="2">
        <f t="shared" si="4"/>
        <v>0.20522499999999999</v>
      </c>
      <c r="E11" s="2">
        <f t="shared" si="4"/>
        <v>0.24146100000000001</v>
      </c>
      <c r="F11" s="2">
        <f t="shared" si="4"/>
        <v>0.24996100000000002</v>
      </c>
      <c r="G11" s="2">
        <f t="shared" si="4"/>
        <v>0.242975</v>
      </c>
      <c r="H11" s="2">
        <f t="shared" si="4"/>
        <v>0.229215</v>
      </c>
      <c r="I11" s="2">
        <f t="shared" si="4"/>
        <v>0.21341399999999999</v>
      </c>
      <c r="J11" s="2">
        <f t="shared" si="4"/>
        <v>0.19779400000000003</v>
      </c>
      <c r="K11" s="2">
        <f t="shared" si="4"/>
        <v>0.183256</v>
      </c>
    </row>
    <row r="12" spans="1:14" ht="30" customHeight="1" x14ac:dyDescent="0.4">
      <c r="A12" s="6" t="s">
        <v>3</v>
      </c>
      <c r="B12" s="5">
        <f>B11/B10</f>
        <v>2.8284E-3</v>
      </c>
      <c r="C12" s="5">
        <f t="shared" ref="C12:K12" si="5">C11/C10</f>
        <v>1.3219100000000001E-2</v>
      </c>
      <c r="D12" s="5">
        <f t="shared" si="5"/>
        <v>2.0522499999999999E-2</v>
      </c>
      <c r="E12" s="5">
        <f t="shared" si="5"/>
        <v>2.41461E-2</v>
      </c>
      <c r="F12" s="5">
        <f t="shared" si="5"/>
        <v>2.49961E-2</v>
      </c>
      <c r="G12" s="5">
        <f t="shared" si="5"/>
        <v>2.42975E-2</v>
      </c>
      <c r="H12" s="5">
        <f t="shared" si="5"/>
        <v>2.2921500000000001E-2</v>
      </c>
      <c r="I12" s="5">
        <f t="shared" si="5"/>
        <v>2.13414E-2</v>
      </c>
      <c r="J12" s="5">
        <f t="shared" si="5"/>
        <v>1.9779400000000003E-2</v>
      </c>
      <c r="K12" s="5">
        <f t="shared" si="5"/>
        <v>1.8325600000000001E-2</v>
      </c>
    </row>
    <row r="13" spans="1:14" ht="30" customHeight="1" x14ac:dyDescent="0.4">
      <c r="A13" s="2" t="s">
        <v>4</v>
      </c>
      <c r="B13" s="5">
        <f t="shared" ref="B13:D13" si="6">B12/MAX($B12:$K12)</f>
        <v>0.11315365196970727</v>
      </c>
      <c r="C13" s="5">
        <f t="shared" si="6"/>
        <v>0.52884650005400846</v>
      </c>
      <c r="D13" s="5">
        <f t="shared" si="6"/>
        <v>0.82102808038053932</v>
      </c>
      <c r="E13" s="5">
        <f>E12/MAX($B12:$K12)</f>
        <v>0.96599469517244685</v>
      </c>
      <c r="F13" s="5">
        <f t="shared" ref="F13:K13" si="7">F12/MAX($B12:$K12)</f>
        <v>1</v>
      </c>
      <c r="G13" s="5">
        <f t="shared" si="7"/>
        <v>0.97205164005584865</v>
      </c>
      <c r="H13" s="5">
        <f t="shared" si="7"/>
        <v>0.9170030524761863</v>
      </c>
      <c r="I13" s="5">
        <f t="shared" si="7"/>
        <v>0.85378919111381379</v>
      </c>
      <c r="J13" s="5">
        <f t="shared" si="7"/>
        <v>0.79129944271306329</v>
      </c>
      <c r="K13" s="5">
        <f t="shared" si="7"/>
        <v>0.73313836958565537</v>
      </c>
    </row>
    <row r="24" spans="2:11" ht="30" customHeight="1" x14ac:dyDescent="0.4">
      <c r="B24" s="5">
        <v>28.283999999999999</v>
      </c>
      <c r="C24" s="5">
        <v>132.191</v>
      </c>
      <c r="D24" s="5">
        <v>205.22499999999999</v>
      </c>
      <c r="E24" s="5">
        <v>241.46100000000001</v>
      </c>
      <c r="F24" s="5">
        <v>249.96100000000001</v>
      </c>
      <c r="G24" s="5">
        <v>242.97499999999999</v>
      </c>
      <c r="H24" s="2">
        <v>229.215</v>
      </c>
      <c r="I24" s="2">
        <v>213.41399999999999</v>
      </c>
      <c r="J24" s="2">
        <v>197.79400000000001</v>
      </c>
      <c r="K24" s="2">
        <v>183.256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ФВЧ</vt:lpstr>
      <vt:lpstr>ФНЧ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</dc:creator>
  <cp:lastModifiedBy>vas</cp:lastModifiedBy>
  <dcterms:created xsi:type="dcterms:W3CDTF">2023-09-27T16:55:54Z</dcterms:created>
  <dcterms:modified xsi:type="dcterms:W3CDTF">2023-11-02T11:03:34Z</dcterms:modified>
</cp:coreProperties>
</file>